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756" yWindow="5148" windowWidth="19428" windowHeight="7248"/>
  </bookViews>
  <sheets>
    <sheet name="ANALYSIS" sheetId="1" r:id="rId1"/>
    <sheet name="Drop-down" sheetId="6" state="hidden" r:id="rId2"/>
    <sheet name="PNEC" sheetId="7" state="hidden" r:id="rId3"/>
    <sheet name="PNECBIH" sheetId="8" state="hidden" r:id="rId4"/>
  </sheets>
  <externalReferences>
    <externalReference r:id="rId5"/>
  </externalReferences>
  <definedNames>
    <definedName name="Class">'Drop-down'!$C$3:$C$6</definedName>
    <definedName name="frag">'Drop-down'!$A$15:$A$21</definedName>
    <definedName name="gas">'Drop-down'!$C$15:$C$18</definedName>
    <definedName name="inter">'Drop-down'!$F$15:$F$21</definedName>
    <definedName name="inter2">'Drop-down'!$D$15:$D$18</definedName>
    <definedName name="Ion">'Drop-down'!$A$3:$A$11</definedName>
    <definedName name="mode">'Drop-down'!$B$15:$B$20</definedName>
    <definedName name="MS">'Drop-down'!$B$3:$B$4</definedName>
    <definedName name="unit">'Drop-down'!$E$15:$E$18</definedName>
  </definedNames>
  <calcPr calcId="124519"/>
</workbook>
</file>

<file path=xl/calcChain.xml><?xml version="1.0" encoding="utf-8"?>
<calcChain xmlns="http://schemas.openxmlformats.org/spreadsheetml/2006/main">
  <c r="M2920" i="1"/>
  <c r="L2920"/>
  <c r="G2952"/>
  <c r="M2951"/>
  <c r="L2951"/>
  <c r="K2951"/>
  <c r="J2951"/>
  <c r="G2949"/>
  <c r="G2948"/>
  <c r="M2946"/>
  <c r="L2946"/>
  <c r="K2946"/>
  <c r="J2946"/>
  <c r="M2945"/>
  <c r="L2945"/>
  <c r="K2945"/>
  <c r="J2945"/>
  <c r="M2942"/>
  <c r="L2942"/>
  <c r="K2942"/>
  <c r="J2942"/>
  <c r="M2941"/>
  <c r="L2941"/>
  <c r="K2941"/>
  <c r="J2941"/>
  <c r="L2939"/>
  <c r="M2938"/>
  <c r="L2938"/>
  <c r="K2938"/>
  <c r="J2938"/>
  <c r="G2937"/>
  <c r="M2936"/>
  <c r="L2936"/>
  <c r="K2936"/>
  <c r="J2936"/>
  <c r="G2935"/>
  <c r="G2932"/>
  <c r="G2931"/>
  <c r="G2927"/>
  <c r="M2926"/>
  <c r="L2926"/>
  <c r="K2926"/>
  <c r="J2926"/>
  <c r="M2925"/>
  <c r="L2925"/>
  <c r="K2925"/>
  <c r="J2925"/>
  <c r="G2925"/>
  <c r="M2924"/>
  <c r="L2924"/>
  <c r="K2924"/>
  <c r="J2924"/>
  <c r="G2922"/>
  <c r="M2921"/>
  <c r="L2921"/>
  <c r="K2921"/>
  <c r="J2921"/>
  <c r="G2921"/>
  <c r="M2917"/>
  <c r="L2917"/>
  <c r="K2917"/>
  <c r="J2917"/>
  <c r="M2916"/>
  <c r="L2916"/>
  <c r="K2916"/>
  <c r="J2916"/>
  <c r="G2914"/>
  <c r="M2913"/>
  <c r="L2913"/>
  <c r="K2913"/>
  <c r="J2913"/>
  <c r="L2912"/>
  <c r="M2911"/>
  <c r="L2911"/>
  <c r="K2911"/>
  <c r="J2911"/>
  <c r="G2911"/>
  <c r="G2910"/>
  <c r="G2908"/>
  <c r="G2907"/>
  <c r="G2906"/>
  <c r="M2904"/>
  <c r="L2904"/>
  <c r="K2904"/>
  <c r="J2904"/>
  <c r="M2903"/>
  <c r="L2903"/>
  <c r="K2903"/>
  <c r="J2903"/>
  <c r="M2899"/>
  <c r="L2899"/>
  <c r="K2899"/>
  <c r="J2899"/>
  <c r="M2897"/>
  <c r="L2897"/>
  <c r="K2897"/>
  <c r="J2897"/>
  <c r="M2896"/>
  <c r="L2896"/>
  <c r="K2896"/>
  <c r="J2896"/>
  <c r="G2891"/>
  <c r="M2890"/>
  <c r="L2890"/>
  <c r="K2890"/>
  <c r="J2890"/>
  <c r="M2887"/>
  <c r="L2887"/>
  <c r="K2887"/>
  <c r="J2887"/>
  <c r="G2886"/>
  <c r="G2885"/>
  <c r="M2884"/>
  <c r="L2884"/>
  <c r="K2884"/>
  <c r="J2884"/>
  <c r="M2880"/>
  <c r="L2880"/>
  <c r="K2880"/>
  <c r="J2880"/>
  <c r="G2879"/>
  <c r="M2878"/>
  <c r="L2878"/>
  <c r="K2878"/>
  <c r="J2878"/>
  <c r="G2876"/>
  <c r="G2875"/>
  <c r="G2869"/>
  <c r="M2868"/>
  <c r="L2868"/>
  <c r="K2868"/>
  <c r="J2868"/>
  <c r="M2866"/>
  <c r="L2866"/>
  <c r="K2866"/>
  <c r="J2866"/>
  <c r="G2863"/>
  <c r="M2862"/>
  <c r="L2862"/>
  <c r="K2862"/>
  <c r="J2862"/>
  <c r="M2860"/>
  <c r="L2860"/>
  <c r="K2860"/>
  <c r="J2860"/>
  <c r="M2859"/>
  <c r="L2859"/>
  <c r="K2859"/>
  <c r="J2859"/>
  <c r="M2858"/>
  <c r="L2858"/>
  <c r="K2858"/>
  <c r="J2858"/>
  <c r="G2857"/>
  <c r="G2856"/>
  <c r="G2855"/>
  <c r="G2854"/>
  <c r="G2853"/>
  <c r="G2852"/>
  <c r="G2851"/>
  <c r="O3142" l="1"/>
  <c r="O2199"/>
  <c r="O1566" l="1"/>
  <c r="O1126"/>
  <c r="O1025"/>
  <c r="O859" l="1"/>
  <c r="O815"/>
  <c r="O2842"/>
  <c r="O1589"/>
  <c r="O3111"/>
  <c r="O2788"/>
  <c r="O2755"/>
  <c r="O3596" l="1"/>
  <c r="O3597"/>
  <c r="O3598"/>
  <c r="O3599"/>
  <c r="O3600"/>
  <c r="O3601"/>
  <c r="O3602"/>
  <c r="O3603"/>
  <c r="O3604"/>
  <c r="O3605"/>
  <c r="O3606"/>
  <c r="O3607"/>
  <c r="O3608"/>
  <c r="O3609"/>
  <c r="O3610"/>
  <c r="O3611"/>
  <c r="O3612"/>
  <c r="O3613"/>
  <c r="O3614"/>
  <c r="O3615"/>
  <c r="O3616"/>
  <c r="O3617"/>
  <c r="O3618"/>
  <c r="O3619"/>
  <c r="O3620"/>
  <c r="O3621"/>
  <c r="O3622"/>
  <c r="O3623"/>
  <c r="O3624"/>
  <c r="O3625"/>
  <c r="O3626"/>
  <c r="O3627"/>
  <c r="O3628"/>
  <c r="O3629"/>
  <c r="O3630"/>
  <c r="O3631"/>
  <c r="O3632"/>
  <c r="O3633"/>
  <c r="O3634"/>
  <c r="O3635"/>
  <c r="O3636"/>
  <c r="O3637"/>
  <c r="O3638"/>
  <c r="O3639"/>
  <c r="O3640"/>
  <c r="O3641"/>
  <c r="O3642"/>
  <c r="O3643"/>
  <c r="O3644"/>
  <c r="O3645"/>
  <c r="O3646"/>
  <c r="O3647"/>
  <c r="O3648"/>
  <c r="O3649"/>
  <c r="O3650"/>
  <c r="O3651"/>
  <c r="O3652"/>
  <c r="O3653"/>
  <c r="O3654"/>
  <c r="O3655"/>
  <c r="O3656"/>
  <c r="O3657"/>
  <c r="O3658"/>
  <c r="O3659"/>
  <c r="O3660"/>
  <c r="O3661"/>
  <c r="O3662"/>
  <c r="O3663"/>
  <c r="O3664"/>
  <c r="O3665"/>
  <c r="O3666"/>
  <c r="O3667"/>
  <c r="O3668"/>
  <c r="O3669"/>
  <c r="O3670"/>
  <c r="O3671"/>
  <c r="O3672"/>
  <c r="O3673"/>
  <c r="O3674"/>
  <c r="O3675"/>
  <c r="O3676"/>
  <c r="O3677"/>
  <c r="O3678"/>
  <c r="O3679"/>
  <c r="O3680"/>
  <c r="O3681"/>
  <c r="O3682"/>
  <c r="O3683"/>
  <c r="O3684"/>
  <c r="O3685"/>
  <c r="O3686"/>
  <c r="O3687"/>
  <c r="O3688"/>
  <c r="O3689"/>
  <c r="O3690"/>
  <c r="O3691"/>
  <c r="O3692"/>
  <c r="O3693"/>
  <c r="O3694"/>
  <c r="O3695"/>
  <c r="O3696"/>
  <c r="O3697"/>
  <c r="O3595"/>
  <c r="O3509"/>
  <c r="O3510"/>
  <c r="O3511"/>
  <c r="O3512"/>
  <c r="O3513"/>
  <c r="O3514"/>
  <c r="O3515"/>
  <c r="O3516"/>
  <c r="O3517"/>
  <c r="O3518"/>
  <c r="O3519"/>
  <c r="O3520"/>
  <c r="O3521"/>
  <c r="O3522"/>
  <c r="O3523"/>
  <c r="O3524"/>
  <c r="O3525"/>
  <c r="O3526"/>
  <c r="O3527"/>
  <c r="O3528"/>
  <c r="O3529"/>
  <c r="O3530"/>
  <c r="O3531"/>
  <c r="O3532"/>
  <c r="O3533"/>
  <c r="O3534"/>
  <c r="O3535"/>
  <c r="O3536"/>
  <c r="O3537"/>
  <c r="O3538"/>
  <c r="O3539"/>
  <c r="O3540"/>
  <c r="O3541"/>
  <c r="O3542"/>
  <c r="O3543"/>
  <c r="O3544"/>
  <c r="O3545"/>
  <c r="O3546"/>
  <c r="O3547"/>
  <c r="O3548"/>
  <c r="O3549"/>
  <c r="O3550"/>
  <c r="O3551"/>
  <c r="O3552"/>
  <c r="O3553"/>
  <c r="O3554"/>
  <c r="O3555"/>
  <c r="O3556"/>
  <c r="O3557"/>
  <c r="O3558"/>
  <c r="O3559"/>
  <c r="O3560"/>
  <c r="O3561"/>
  <c r="O3562"/>
  <c r="O3563"/>
  <c r="O3564"/>
  <c r="O3565"/>
  <c r="O3566"/>
  <c r="O3567"/>
  <c r="O3568"/>
  <c r="O3569"/>
  <c r="O3570"/>
  <c r="O3571"/>
  <c r="O3572"/>
  <c r="O3573"/>
  <c r="O3574"/>
  <c r="O3575"/>
  <c r="O3576"/>
  <c r="O3577"/>
  <c r="O3578"/>
  <c r="O3579"/>
  <c r="O3580"/>
  <c r="O3581"/>
  <c r="O3582"/>
  <c r="O3583"/>
  <c r="O3584"/>
  <c r="O3585"/>
  <c r="O3586"/>
  <c r="O3587"/>
  <c r="O3588"/>
  <c r="O3589"/>
  <c r="O3590"/>
  <c r="O3591"/>
  <c r="O3592"/>
  <c r="O3593"/>
  <c r="O3508"/>
  <c r="O3445"/>
  <c r="O3446"/>
  <c r="O3447"/>
  <c r="O3448"/>
  <c r="O3449"/>
  <c r="O3450"/>
  <c r="O3451"/>
  <c r="O3452"/>
  <c r="O3453"/>
  <c r="O3454"/>
  <c r="O3455"/>
  <c r="O3456"/>
  <c r="O3457"/>
  <c r="O3458"/>
  <c r="O3459"/>
  <c r="O3460"/>
  <c r="O3461"/>
  <c r="O3462"/>
  <c r="O3463"/>
  <c r="O3464"/>
  <c r="O3465"/>
  <c r="O3466"/>
  <c r="O3467"/>
  <c r="O3468"/>
  <c r="O3469"/>
  <c r="O3470"/>
  <c r="O3471"/>
  <c r="O3472"/>
  <c r="O3473"/>
  <c r="O3474"/>
  <c r="O3475"/>
  <c r="O3476"/>
  <c r="O3477"/>
  <c r="O3478"/>
  <c r="O3479"/>
  <c r="O3480"/>
  <c r="O3481"/>
  <c r="O3482"/>
  <c r="O3483"/>
  <c r="O3484"/>
  <c r="O3485"/>
  <c r="O3486"/>
  <c r="O3487"/>
  <c r="O3488"/>
  <c r="O3489"/>
  <c r="O3490"/>
  <c r="O3491"/>
  <c r="O3492"/>
  <c r="O3493"/>
  <c r="O3494"/>
  <c r="O3495"/>
  <c r="O3496"/>
  <c r="O3497"/>
  <c r="O3498"/>
  <c r="O3499"/>
  <c r="O3500"/>
  <c r="O3501"/>
  <c r="O3502"/>
  <c r="O3503"/>
  <c r="O3504"/>
  <c r="O3505"/>
  <c r="O3506"/>
  <c r="O3444"/>
  <c r="O3382"/>
  <c r="O3383"/>
  <c r="O3384"/>
  <c r="O3385"/>
  <c r="O3386"/>
  <c r="O3387"/>
  <c r="O3388"/>
  <c r="O3389"/>
  <c r="O3390"/>
  <c r="O3391"/>
  <c r="O3392"/>
  <c r="O3393"/>
  <c r="O3394"/>
  <c r="O3395"/>
  <c r="O3396"/>
  <c r="O3397"/>
  <c r="O3398"/>
  <c r="O3399"/>
  <c r="O3400"/>
  <c r="O3401"/>
  <c r="O3402"/>
  <c r="O3403"/>
  <c r="O3404"/>
  <c r="O3405"/>
  <c r="O3406"/>
  <c r="O3407"/>
  <c r="O3408"/>
  <c r="O3409"/>
  <c r="O3410"/>
  <c r="O3411"/>
  <c r="O3412"/>
  <c r="O3413"/>
  <c r="O3414"/>
  <c r="O3415"/>
  <c r="O3416"/>
  <c r="O3417"/>
  <c r="O3418"/>
  <c r="O3419"/>
  <c r="O3420"/>
  <c r="O3421"/>
  <c r="O3422"/>
  <c r="O3423"/>
  <c r="O3424"/>
  <c r="O3425"/>
  <c r="O3426"/>
  <c r="O3427"/>
  <c r="O3428"/>
  <c r="O3429"/>
  <c r="O3430"/>
  <c r="O3431"/>
  <c r="O3432"/>
  <c r="O3433"/>
  <c r="O3434"/>
  <c r="O3435"/>
  <c r="O3436"/>
  <c r="O3437"/>
  <c r="O3438"/>
  <c r="O3439"/>
  <c r="O3440"/>
  <c r="O3441"/>
  <c r="O3442"/>
  <c r="O3381"/>
  <c r="O3291"/>
  <c r="O3292"/>
  <c r="O3293"/>
  <c r="O3294"/>
  <c r="O3295"/>
  <c r="O3296"/>
  <c r="O3297"/>
  <c r="O3298"/>
  <c r="O3299"/>
  <c r="O3300"/>
  <c r="O3301"/>
  <c r="O3302"/>
  <c r="O3303"/>
  <c r="O3304"/>
  <c r="O3305"/>
  <c r="O3306"/>
  <c r="O3307"/>
  <c r="O3308"/>
  <c r="O3309"/>
  <c r="O3310"/>
  <c r="O3311"/>
  <c r="O3312"/>
  <c r="O3313"/>
  <c r="O3314"/>
  <c r="O3315"/>
  <c r="O3316"/>
  <c r="O3317"/>
  <c r="O3318"/>
  <c r="O3319"/>
  <c r="O3320"/>
  <c r="O3321"/>
  <c r="O3322"/>
  <c r="O3323"/>
  <c r="O3324"/>
  <c r="O3325"/>
  <c r="O3326"/>
  <c r="O3327"/>
  <c r="O3328"/>
  <c r="O3329"/>
  <c r="O3330"/>
  <c r="O3331"/>
  <c r="O3332"/>
  <c r="O3333"/>
  <c r="O3334"/>
  <c r="O3335"/>
  <c r="O3336"/>
  <c r="O3337"/>
  <c r="O3338"/>
  <c r="O3339"/>
  <c r="O3340"/>
  <c r="O3341"/>
  <c r="O3342"/>
  <c r="O3343"/>
  <c r="O3344"/>
  <c r="O3345"/>
  <c r="O3346"/>
  <c r="O3347"/>
  <c r="O3348"/>
  <c r="O3349"/>
  <c r="O3350"/>
  <c r="O3351"/>
  <c r="O3352"/>
  <c r="O3353"/>
  <c r="O3354"/>
  <c r="O3355"/>
  <c r="O3356"/>
  <c r="O3357"/>
  <c r="O3358"/>
  <c r="O3359"/>
  <c r="O3360"/>
  <c r="O3361"/>
  <c r="O3362"/>
  <c r="O3363"/>
  <c r="O3364"/>
  <c r="O3365"/>
  <c r="O3366"/>
  <c r="O3367"/>
  <c r="O3368"/>
  <c r="O3369"/>
  <c r="O3370"/>
  <c r="O3371"/>
  <c r="O3372"/>
  <c r="O3373"/>
  <c r="O3374"/>
  <c r="O3375"/>
  <c r="O3376"/>
  <c r="O3377"/>
  <c r="O3378"/>
  <c r="O3379"/>
  <c r="O3290"/>
  <c r="O3210"/>
  <c r="O3211"/>
  <c r="O3212"/>
  <c r="O3213"/>
  <c r="O3214"/>
  <c r="O3215"/>
  <c r="O3216"/>
  <c r="O3217"/>
  <c r="O3218"/>
  <c r="O3219"/>
  <c r="O3220"/>
  <c r="O3221"/>
  <c r="O3222"/>
  <c r="O3223"/>
  <c r="O3224"/>
  <c r="O3225"/>
  <c r="O3226"/>
  <c r="O3227"/>
  <c r="O3228"/>
  <c r="O3229"/>
  <c r="O3230"/>
  <c r="O3231"/>
  <c r="O3232"/>
  <c r="O3233"/>
  <c r="O3234"/>
  <c r="O3235"/>
  <c r="O3236"/>
  <c r="O3237"/>
  <c r="O3238"/>
  <c r="O3239"/>
  <c r="O3240"/>
  <c r="O3241"/>
  <c r="O3242"/>
  <c r="O3243"/>
  <c r="O3244"/>
  <c r="O3245"/>
  <c r="O3246"/>
  <c r="O3247"/>
  <c r="O3248"/>
  <c r="O3249"/>
  <c r="O3250"/>
  <c r="O3251"/>
  <c r="O3252"/>
  <c r="O3253"/>
  <c r="O3254"/>
  <c r="O3255"/>
  <c r="O3256"/>
  <c r="O3257"/>
  <c r="O3258"/>
  <c r="O3259"/>
  <c r="O3260"/>
  <c r="O3261"/>
  <c r="O3262"/>
  <c r="O3263"/>
  <c r="O3264"/>
  <c r="O3265"/>
  <c r="O3266"/>
  <c r="O3267"/>
  <c r="O3268"/>
  <c r="O3269"/>
  <c r="O3270"/>
  <c r="O3271"/>
  <c r="O3272"/>
  <c r="O3273"/>
  <c r="O3274"/>
  <c r="O3275"/>
  <c r="O3276"/>
  <c r="O3277"/>
  <c r="O3278"/>
  <c r="O3279"/>
  <c r="O3280"/>
  <c r="O3281"/>
  <c r="O3282"/>
  <c r="O3283"/>
  <c r="O3284"/>
  <c r="O3285"/>
  <c r="O3286"/>
  <c r="O3287"/>
  <c r="O3288"/>
  <c r="O3209"/>
  <c r="O3199"/>
  <c r="O3200"/>
  <c r="O3201"/>
  <c r="O3202"/>
  <c r="O3203"/>
  <c r="O3204"/>
  <c r="O3205"/>
  <c r="O3206"/>
  <c r="O3207"/>
  <c r="O3198"/>
  <c r="O3153"/>
  <c r="O3154"/>
  <c r="O3155"/>
  <c r="O3156"/>
  <c r="O3157"/>
  <c r="O3158"/>
  <c r="O3159"/>
  <c r="O3160"/>
  <c r="O3161"/>
  <c r="O3162"/>
  <c r="O3163"/>
  <c r="O3164"/>
  <c r="O3165"/>
  <c r="O3166"/>
  <c r="O3167"/>
  <c r="O3168"/>
  <c r="O3169"/>
  <c r="O3170"/>
  <c r="O3171"/>
  <c r="O3172"/>
  <c r="O3173"/>
  <c r="O3174"/>
  <c r="O3175"/>
  <c r="O3176"/>
  <c r="O3177"/>
  <c r="O3178"/>
  <c r="O3179"/>
  <c r="O3180"/>
  <c r="O3181"/>
  <c r="O3182"/>
  <c r="O3183"/>
  <c r="O3184"/>
  <c r="O3185"/>
  <c r="O3186"/>
  <c r="O3187"/>
  <c r="O3188"/>
  <c r="O3189"/>
  <c r="O3190"/>
  <c r="O3191"/>
  <c r="O3192"/>
  <c r="O3193"/>
  <c r="O3194"/>
  <c r="O3195"/>
  <c r="O3196"/>
  <c r="O3140"/>
  <c r="O3141"/>
  <c r="O3143"/>
  <c r="O3144"/>
  <c r="O3145"/>
  <c r="O3146"/>
  <c r="O3147"/>
  <c r="O3148"/>
  <c r="O3149"/>
  <c r="O3150"/>
  <c r="O3151"/>
  <c r="O3139"/>
  <c r="O3121"/>
  <c r="O3122"/>
  <c r="O3123"/>
  <c r="O3124"/>
  <c r="O3125"/>
  <c r="O3126"/>
  <c r="O3127"/>
  <c r="O3128"/>
  <c r="O3129"/>
  <c r="O3130"/>
  <c r="O3131"/>
  <c r="O3132"/>
  <c r="O3133"/>
  <c r="O3134"/>
  <c r="O3135"/>
  <c r="O3136"/>
  <c r="O3137"/>
  <c r="O3120"/>
  <c r="O2958"/>
  <c r="O2959"/>
  <c r="O2960"/>
  <c r="O2961"/>
  <c r="O2962"/>
  <c r="O2963"/>
  <c r="O2964"/>
  <c r="O2965"/>
  <c r="O2966"/>
  <c r="O2967"/>
  <c r="O2968"/>
  <c r="O2969"/>
  <c r="O2970"/>
  <c r="O2971"/>
  <c r="O2972"/>
  <c r="O2973"/>
  <c r="O2974"/>
  <c r="O2975"/>
  <c r="O2976"/>
  <c r="O2977"/>
  <c r="O2978"/>
  <c r="O2979"/>
  <c r="O2980"/>
  <c r="O2981"/>
  <c r="O2982"/>
  <c r="O2983"/>
  <c r="O2984"/>
  <c r="O2985"/>
  <c r="O2986"/>
  <c r="O2987"/>
  <c r="O2988"/>
  <c r="O2989"/>
  <c r="O2990"/>
  <c r="O2991"/>
  <c r="O2992"/>
  <c r="O2993"/>
  <c r="O2994"/>
  <c r="O2995"/>
  <c r="O2996"/>
  <c r="O2997"/>
  <c r="O2998"/>
  <c r="O2999"/>
  <c r="O3000"/>
  <c r="O3001"/>
  <c r="O3002"/>
  <c r="O3003"/>
  <c r="O3004"/>
  <c r="O3005"/>
  <c r="O3006"/>
  <c r="O3007"/>
  <c r="O3008"/>
  <c r="O3009"/>
  <c r="O3010"/>
  <c r="O3011"/>
  <c r="O3012"/>
  <c r="O3013"/>
  <c r="O3014"/>
  <c r="O3015"/>
  <c r="O3016"/>
  <c r="O3017"/>
  <c r="O3018"/>
  <c r="O3019"/>
  <c r="O3020"/>
  <c r="O3021"/>
  <c r="O3022"/>
  <c r="O3023"/>
  <c r="O3024"/>
  <c r="O3025"/>
  <c r="O3026"/>
  <c r="O3027"/>
  <c r="O3028"/>
  <c r="O3029"/>
  <c r="O3030"/>
  <c r="O3031"/>
  <c r="O3032"/>
  <c r="O3033"/>
  <c r="O3034"/>
  <c r="O3035"/>
  <c r="O3036"/>
  <c r="O3037"/>
  <c r="O3038"/>
  <c r="O3039"/>
  <c r="O3040"/>
  <c r="O3041"/>
  <c r="O3042"/>
  <c r="O3043"/>
  <c r="O3044"/>
  <c r="O3045"/>
  <c r="O3046"/>
  <c r="O3047"/>
  <c r="O3048"/>
  <c r="O3049"/>
  <c r="O3050"/>
  <c r="O3051"/>
  <c r="O3052"/>
  <c r="O3053"/>
  <c r="O3054"/>
  <c r="O3055"/>
  <c r="O3056"/>
  <c r="O3057"/>
  <c r="O3058"/>
  <c r="O3059"/>
  <c r="O3060"/>
  <c r="O3061"/>
  <c r="O3062"/>
  <c r="O3063"/>
  <c r="O3064"/>
  <c r="O3065"/>
  <c r="O3066"/>
  <c r="O3067"/>
  <c r="O3068"/>
  <c r="O3069"/>
  <c r="O3070"/>
  <c r="O3071"/>
  <c r="O3072"/>
  <c r="O3073"/>
  <c r="O3074"/>
  <c r="O3075"/>
  <c r="O3076"/>
  <c r="O3077"/>
  <c r="O3078"/>
  <c r="O3079"/>
  <c r="O3080"/>
  <c r="O3081"/>
  <c r="O3082"/>
  <c r="O3083"/>
  <c r="O3084"/>
  <c r="O3085"/>
  <c r="O3086"/>
  <c r="O3087"/>
  <c r="O3088"/>
  <c r="O3089"/>
  <c r="O3090"/>
  <c r="O3091"/>
  <c r="O3092"/>
  <c r="O3093"/>
  <c r="O3094"/>
  <c r="O3095"/>
  <c r="O3096"/>
  <c r="O3097"/>
  <c r="O3098"/>
  <c r="O3099"/>
  <c r="O3100"/>
  <c r="O3101"/>
  <c r="O3102"/>
  <c r="O3103"/>
  <c r="O3105"/>
  <c r="O3106"/>
  <c r="O3107"/>
  <c r="O3108"/>
  <c r="O3109"/>
  <c r="O3110"/>
  <c r="O3112"/>
  <c r="O3113"/>
  <c r="O3114"/>
  <c r="O3115"/>
  <c r="O3116"/>
  <c r="O3117"/>
  <c r="O3118"/>
  <c r="O2957"/>
  <c r="O2793"/>
  <c r="O2794"/>
  <c r="O2795"/>
  <c r="O2796"/>
  <c r="O2797"/>
  <c r="O2798"/>
  <c r="O2799"/>
  <c r="O2800"/>
  <c r="O2801"/>
  <c r="O2802"/>
  <c r="O2803"/>
  <c r="O2804"/>
  <c r="O2805"/>
  <c r="O2806"/>
  <c r="O2807"/>
  <c r="O2808"/>
  <c r="O2809"/>
  <c r="O2810"/>
  <c r="O2811"/>
  <c r="O2812"/>
  <c r="O2813"/>
  <c r="O2814"/>
  <c r="O2815"/>
  <c r="O2816"/>
  <c r="O2817"/>
  <c r="O2818"/>
  <c r="O2819"/>
  <c r="O2820"/>
  <c r="O2821"/>
  <c r="O2822"/>
  <c r="O2823"/>
  <c r="O2824"/>
  <c r="O2825"/>
  <c r="O2826"/>
  <c r="O2827"/>
  <c r="O2828"/>
  <c r="O2829"/>
  <c r="O2830"/>
  <c r="O2831"/>
  <c r="O2832"/>
  <c r="O2833"/>
  <c r="O2834"/>
  <c r="O2835"/>
  <c r="O2836"/>
  <c r="O2837"/>
  <c r="O2838"/>
  <c r="O2839"/>
  <c r="O2840"/>
  <c r="O2841"/>
  <c r="O2843"/>
  <c r="O2844"/>
  <c r="O2845"/>
  <c r="O2846"/>
  <c r="O2847"/>
  <c r="O2848"/>
  <c r="O2849"/>
  <c r="O2792"/>
  <c r="O2758"/>
  <c r="O2759"/>
  <c r="O2760"/>
  <c r="O2761"/>
  <c r="O2762"/>
  <c r="O2763"/>
  <c r="O2764"/>
  <c r="O2765"/>
  <c r="O2766"/>
  <c r="O2767"/>
  <c r="O2768"/>
  <c r="O2769"/>
  <c r="O2770"/>
  <c r="O2771"/>
  <c r="O2772"/>
  <c r="O2773"/>
  <c r="O2774"/>
  <c r="O2775"/>
  <c r="O2776"/>
  <c r="O2777"/>
  <c r="O2778"/>
  <c r="O2779"/>
  <c r="O2780"/>
  <c r="O2781"/>
  <c r="O2782"/>
  <c r="O2783"/>
  <c r="O2784"/>
  <c r="O2785"/>
  <c r="O2786"/>
  <c r="O2787"/>
  <c r="O2789"/>
  <c r="O2790"/>
  <c r="O2757"/>
  <c r="O2693"/>
  <c r="O2694"/>
  <c r="O2695"/>
  <c r="O2696"/>
  <c r="O2697"/>
  <c r="O2698"/>
  <c r="O2699"/>
  <c r="O2700"/>
  <c r="O2701"/>
  <c r="O2702"/>
  <c r="O2703"/>
  <c r="O2704"/>
  <c r="O2705"/>
  <c r="O2706"/>
  <c r="O2707"/>
  <c r="O2708"/>
  <c r="O2709"/>
  <c r="O2710"/>
  <c r="O2711"/>
  <c r="O2712"/>
  <c r="O2713"/>
  <c r="O2714"/>
  <c r="O2715"/>
  <c r="O2716"/>
  <c r="O2717"/>
  <c r="O2718"/>
  <c r="O2719"/>
  <c r="O2720"/>
  <c r="O2721"/>
  <c r="O2722"/>
  <c r="O2723"/>
  <c r="O2724"/>
  <c r="O2725"/>
  <c r="O2726"/>
  <c r="O2727"/>
  <c r="O2728"/>
  <c r="O2729"/>
  <c r="O2730"/>
  <c r="O2731"/>
  <c r="O2732"/>
  <c r="O2733"/>
  <c r="O2734"/>
  <c r="O2735"/>
  <c r="O2736"/>
  <c r="O2737"/>
  <c r="O2738"/>
  <c r="O2739"/>
  <c r="O2740"/>
  <c r="O2741"/>
  <c r="O2742"/>
  <c r="O2743"/>
  <c r="O2744"/>
  <c r="O2745"/>
  <c r="O2746"/>
  <c r="O2747"/>
  <c r="O2748"/>
  <c r="O2749"/>
  <c r="O2750"/>
  <c r="O2751"/>
  <c r="O2752"/>
  <c r="O2753"/>
  <c r="O2754"/>
  <c r="O2692"/>
  <c r="O2667"/>
  <c r="O2668"/>
  <c r="O2669"/>
  <c r="O2670"/>
  <c r="O2671"/>
  <c r="O2672"/>
  <c r="O2673"/>
  <c r="O2674"/>
  <c r="O2675"/>
  <c r="O2676"/>
  <c r="O2677"/>
  <c r="O2678"/>
  <c r="O2679"/>
  <c r="O2680"/>
  <c r="O2681"/>
  <c r="O2682"/>
  <c r="O2683"/>
  <c r="O2684"/>
  <c r="O2685"/>
  <c r="O2686"/>
  <c r="O2687"/>
  <c r="O2688"/>
  <c r="O2689"/>
  <c r="O2690"/>
  <c r="O2645"/>
  <c r="O2646"/>
  <c r="O2647"/>
  <c r="O2648"/>
  <c r="O2649"/>
  <c r="O2650"/>
  <c r="O2651"/>
  <c r="O2652"/>
  <c r="O2653"/>
  <c r="O2654"/>
  <c r="O2655"/>
  <c r="O2656"/>
  <c r="O2657"/>
  <c r="O2659"/>
  <c r="O2660"/>
  <c r="O2661"/>
  <c r="O2662"/>
  <c r="O2663"/>
  <c r="O2664"/>
  <c r="O2665"/>
  <c r="O2644"/>
  <c r="O2611"/>
  <c r="O2612"/>
  <c r="O2613"/>
  <c r="O2614"/>
  <c r="O2615"/>
  <c r="O2616"/>
  <c r="O2617"/>
  <c r="O2618"/>
  <c r="O2619"/>
  <c r="O2620"/>
  <c r="O2621"/>
  <c r="O2622"/>
  <c r="O2623"/>
  <c r="O2624"/>
  <c r="O2625"/>
  <c r="O2626"/>
  <c r="O2627"/>
  <c r="O2628"/>
  <c r="O2629"/>
  <c r="O2630"/>
  <c r="O2631"/>
  <c r="O2632"/>
  <c r="O2633"/>
  <c r="O2634"/>
  <c r="O2635"/>
  <c r="O2636"/>
  <c r="O2637"/>
  <c r="O2638"/>
  <c r="O2639"/>
  <c r="O2640"/>
  <c r="O2641"/>
  <c r="O2642"/>
  <c r="O2610"/>
  <c r="O2576"/>
  <c r="O2577"/>
  <c r="O2578"/>
  <c r="O2579"/>
  <c r="O2580"/>
  <c r="O2581"/>
  <c r="O2582"/>
  <c r="O2583"/>
  <c r="O2584"/>
  <c r="O2585"/>
  <c r="O2586"/>
  <c r="O2587"/>
  <c r="O2588"/>
  <c r="O2589"/>
  <c r="O2590"/>
  <c r="O2591"/>
  <c r="O2592"/>
  <c r="O2593"/>
  <c r="O2594"/>
  <c r="O2595"/>
  <c r="O2596"/>
  <c r="O2597"/>
  <c r="O2598"/>
  <c r="O2599"/>
  <c r="O2600"/>
  <c r="O2601"/>
  <c r="O2602"/>
  <c r="O2603"/>
  <c r="O2604"/>
  <c r="O2605"/>
  <c r="O2606"/>
  <c r="O2607"/>
  <c r="O2608"/>
  <c r="O2575"/>
  <c r="O2536"/>
  <c r="O2537"/>
  <c r="O2538"/>
  <c r="O2539"/>
  <c r="O2540"/>
  <c r="O2541"/>
  <c r="O2542"/>
  <c r="O2543"/>
  <c r="O2544"/>
  <c r="O2545"/>
  <c r="O2546"/>
  <c r="O2547"/>
  <c r="O2548"/>
  <c r="O2549"/>
  <c r="O2550"/>
  <c r="O2551"/>
  <c r="O2552"/>
  <c r="O2553"/>
  <c r="O2554"/>
  <c r="O2555"/>
  <c r="O2556"/>
  <c r="O2557"/>
  <c r="O2558"/>
  <c r="O2559"/>
  <c r="O2560"/>
  <c r="O2561"/>
  <c r="O2562"/>
  <c r="O2563"/>
  <c r="O2564"/>
  <c r="O2565"/>
  <c r="O2566"/>
  <c r="O2567"/>
  <c r="O2568"/>
  <c r="O2569"/>
  <c r="O2570"/>
  <c r="O2571"/>
  <c r="O2572"/>
  <c r="O2573"/>
  <c r="O2475"/>
  <c r="O2476"/>
  <c r="O2477"/>
  <c r="O2478"/>
  <c r="O2479"/>
  <c r="O2480"/>
  <c r="O2481"/>
  <c r="O2482"/>
  <c r="O2483"/>
  <c r="O2484"/>
  <c r="O2485"/>
  <c r="O2486"/>
  <c r="O2487"/>
  <c r="O2488"/>
  <c r="O2489"/>
  <c r="O2490"/>
  <c r="O2491"/>
  <c r="O2492"/>
  <c r="O2493"/>
  <c r="O2494"/>
  <c r="O2495"/>
  <c r="O2496"/>
  <c r="O2497"/>
  <c r="O2498"/>
  <c r="O2499"/>
  <c r="O2500"/>
  <c r="O2501"/>
  <c r="O2502"/>
  <c r="O2503"/>
  <c r="O2504"/>
  <c r="O2505"/>
  <c r="O2506"/>
  <c r="O2507"/>
  <c r="O2508"/>
  <c r="O2509"/>
  <c r="O2510"/>
  <c r="O2511"/>
  <c r="O2512"/>
  <c r="O2513"/>
  <c r="O2514"/>
  <c r="O2515"/>
  <c r="O2516"/>
  <c r="O2517"/>
  <c r="O2518"/>
  <c r="O2519"/>
  <c r="O2520"/>
  <c r="O2521"/>
  <c r="O2522"/>
  <c r="O2523"/>
  <c r="O2524"/>
  <c r="O2525"/>
  <c r="O2526"/>
  <c r="O2527"/>
  <c r="O2528"/>
  <c r="O2529"/>
  <c r="O2530"/>
  <c r="O2531"/>
  <c r="O2532"/>
  <c r="O2533"/>
  <c r="O2534"/>
  <c r="O2474"/>
  <c r="O2420"/>
  <c r="O2421"/>
  <c r="O2422"/>
  <c r="O2423"/>
  <c r="O2424"/>
  <c r="O2425"/>
  <c r="O2426"/>
  <c r="O2427"/>
  <c r="O2428"/>
  <c r="O2429"/>
  <c r="O2430"/>
  <c r="O2431"/>
  <c r="O2432"/>
  <c r="O2433"/>
  <c r="O2434"/>
  <c r="O2435"/>
  <c r="O2436"/>
  <c r="O2437"/>
  <c r="O2438"/>
  <c r="O2439"/>
  <c r="O2440"/>
  <c r="O2441"/>
  <c r="O2442"/>
  <c r="O2443"/>
  <c r="O2444"/>
  <c r="O2445"/>
  <c r="O2446"/>
  <c r="O2447"/>
  <c r="O2448"/>
  <c r="O2449"/>
  <c r="O2450"/>
  <c r="O2451"/>
  <c r="O2452"/>
  <c r="O2453"/>
  <c r="O2454"/>
  <c r="O2455"/>
  <c r="O2456"/>
  <c r="O2457"/>
  <c r="O2458"/>
  <c r="O2459"/>
  <c r="O2460"/>
  <c r="O2461"/>
  <c r="O2462"/>
  <c r="O2463"/>
  <c r="O2464"/>
  <c r="O2465"/>
  <c r="O2466"/>
  <c r="O2467"/>
  <c r="O2468"/>
  <c r="O2469"/>
  <c r="O2470"/>
  <c r="O2471"/>
  <c r="O2472"/>
  <c r="O2419"/>
  <c r="O2345"/>
  <c r="O2346"/>
  <c r="O2347"/>
  <c r="O2348"/>
  <c r="O2349"/>
  <c r="O2350"/>
  <c r="O2351"/>
  <c r="O2352"/>
  <c r="O2353"/>
  <c r="O2354"/>
  <c r="O2355"/>
  <c r="O2356"/>
  <c r="O2357"/>
  <c r="O2358"/>
  <c r="O2359"/>
  <c r="O2360"/>
  <c r="O2361"/>
  <c r="O2362"/>
  <c r="O2363"/>
  <c r="O2364"/>
  <c r="O2365"/>
  <c r="O2366"/>
  <c r="O2367"/>
  <c r="O2368"/>
  <c r="O2369"/>
  <c r="O2370"/>
  <c r="O2371"/>
  <c r="O2372"/>
  <c r="O2373"/>
  <c r="O2374"/>
  <c r="O2375"/>
  <c r="O2376"/>
  <c r="O2377"/>
  <c r="O2378"/>
  <c r="O2379"/>
  <c r="O2380"/>
  <c r="O2381"/>
  <c r="O2382"/>
  <c r="O2383"/>
  <c r="O2384"/>
  <c r="O2385"/>
  <c r="O2386"/>
  <c r="O2387"/>
  <c r="O2388"/>
  <c r="O2389"/>
  <c r="O2390"/>
  <c r="O2391"/>
  <c r="O2392"/>
  <c r="O2393"/>
  <c r="O2394"/>
  <c r="O2395"/>
  <c r="O2396"/>
  <c r="O2397"/>
  <c r="O2398"/>
  <c r="O2399"/>
  <c r="O2400"/>
  <c r="O2401"/>
  <c r="O2402"/>
  <c r="O2403"/>
  <c r="O2404"/>
  <c r="O2405"/>
  <c r="O2406"/>
  <c r="O2407"/>
  <c r="O2408"/>
  <c r="O2409"/>
  <c r="O2410"/>
  <c r="O2411"/>
  <c r="O2412"/>
  <c r="O2413"/>
  <c r="O2414"/>
  <c r="O2415"/>
  <c r="O2416"/>
  <c r="O2417"/>
  <c r="O2344"/>
  <c r="O2269"/>
  <c r="O2270"/>
  <c r="O2271"/>
  <c r="O2272"/>
  <c r="O2273"/>
  <c r="O2274"/>
  <c r="O2275"/>
  <c r="O2276"/>
  <c r="O2277"/>
  <c r="O2278"/>
  <c r="O2279"/>
  <c r="O2280"/>
  <c r="O2281"/>
  <c r="O2282"/>
  <c r="O2283"/>
  <c r="O2284"/>
  <c r="O2285"/>
  <c r="O2286"/>
  <c r="O2287"/>
  <c r="O2288"/>
  <c r="O2289"/>
  <c r="O2290"/>
  <c r="O2291"/>
  <c r="O2292"/>
  <c r="O2293"/>
  <c r="O2294"/>
  <c r="O2295"/>
  <c r="O2296"/>
  <c r="O2297"/>
  <c r="O2298"/>
  <c r="O2299"/>
  <c r="O2300"/>
  <c r="O2301"/>
  <c r="O2302"/>
  <c r="O2303"/>
  <c r="O2304"/>
  <c r="O2305"/>
  <c r="O2306"/>
  <c r="O2307"/>
  <c r="O2308"/>
  <c r="O2309"/>
  <c r="O2310"/>
  <c r="O2311"/>
  <c r="O2312"/>
  <c r="O2313"/>
  <c r="O2314"/>
  <c r="O2315"/>
  <c r="O2316"/>
  <c r="O2317"/>
  <c r="O2318"/>
  <c r="O2319"/>
  <c r="O2320"/>
  <c r="O2321"/>
  <c r="O2322"/>
  <c r="O2323"/>
  <c r="O2324"/>
  <c r="O2325"/>
  <c r="O2326"/>
  <c r="O2327"/>
  <c r="O2328"/>
  <c r="O2329"/>
  <c r="O2330"/>
  <c r="O2331"/>
  <c r="O2332"/>
  <c r="O2333"/>
  <c r="O2334"/>
  <c r="O2335"/>
  <c r="O2336"/>
  <c r="O2337"/>
  <c r="O2338"/>
  <c r="O2339"/>
  <c r="O2340"/>
  <c r="O2341"/>
  <c r="O2342"/>
  <c r="O2268"/>
  <c r="O2158"/>
  <c r="O2159"/>
  <c r="O2160"/>
  <c r="O2161"/>
  <c r="O2162"/>
  <c r="O2163"/>
  <c r="O2164"/>
  <c r="O2165"/>
  <c r="O2166"/>
  <c r="O2167"/>
  <c r="O2168"/>
  <c r="O2169"/>
  <c r="O2170"/>
  <c r="O2171"/>
  <c r="O2172"/>
  <c r="O2173"/>
  <c r="O2174"/>
  <c r="O2175"/>
  <c r="O2176"/>
  <c r="O2177"/>
  <c r="O2178"/>
  <c r="O2179"/>
  <c r="O2180"/>
  <c r="O2181"/>
  <c r="O2182"/>
  <c r="O2183"/>
  <c r="O2184"/>
  <c r="O2185"/>
  <c r="O2186"/>
  <c r="O2187"/>
  <c r="O2188"/>
  <c r="O2189"/>
  <c r="O2190"/>
  <c r="O2191"/>
  <c r="O2192"/>
  <c r="O2193"/>
  <c r="O2194"/>
  <c r="O2195"/>
  <c r="O2196"/>
  <c r="O2197"/>
  <c r="O2198"/>
  <c r="O2200"/>
  <c r="O2201"/>
  <c r="O2202"/>
  <c r="O2203"/>
  <c r="O2204"/>
  <c r="O2205"/>
  <c r="O2206"/>
  <c r="O2207"/>
  <c r="O2208"/>
  <c r="O2209"/>
  <c r="O2210"/>
  <c r="O2211"/>
  <c r="O2212"/>
  <c r="O2213"/>
  <c r="O2214"/>
  <c r="O2215"/>
  <c r="O2216"/>
  <c r="O2217"/>
  <c r="O2218"/>
  <c r="O2219"/>
  <c r="O2220"/>
  <c r="O2221"/>
  <c r="O2222"/>
  <c r="O2223"/>
  <c r="O2224"/>
  <c r="O2225"/>
  <c r="O2226"/>
  <c r="O2227"/>
  <c r="O2228"/>
  <c r="O2229"/>
  <c r="O2230"/>
  <c r="O2231"/>
  <c r="O2232"/>
  <c r="O2233"/>
  <c r="O2234"/>
  <c r="O2235"/>
  <c r="O2236"/>
  <c r="O2237"/>
  <c r="O2238"/>
  <c r="O2239"/>
  <c r="O2240"/>
  <c r="O2241"/>
  <c r="O2242"/>
  <c r="O2243"/>
  <c r="O2244"/>
  <c r="O2245"/>
  <c r="O2246"/>
  <c r="O2247"/>
  <c r="O2248"/>
  <c r="O2249"/>
  <c r="O2250"/>
  <c r="O2251"/>
  <c r="O2252"/>
  <c r="O2253"/>
  <c r="O2254"/>
  <c r="O2255"/>
  <c r="O2256"/>
  <c r="O2257"/>
  <c r="O2258"/>
  <c r="O2259"/>
  <c r="O2260"/>
  <c r="O2261"/>
  <c r="O2262"/>
  <c r="O2263"/>
  <c r="O2264"/>
  <c r="O2265"/>
  <c r="O2266"/>
  <c r="O2157"/>
  <c r="O2070"/>
  <c r="O2071"/>
  <c r="O2072"/>
  <c r="O2073"/>
  <c r="O2074"/>
  <c r="O2075"/>
  <c r="O2076"/>
  <c r="O2077"/>
  <c r="O2078"/>
  <c r="O2079"/>
  <c r="O2080"/>
  <c r="O2081"/>
  <c r="O2082"/>
  <c r="O2083"/>
  <c r="O2084"/>
  <c r="O2085"/>
  <c r="O2086"/>
  <c r="O2087"/>
  <c r="O2088"/>
  <c r="O2089"/>
  <c r="O2090"/>
  <c r="O2091"/>
  <c r="O2092"/>
  <c r="O2093"/>
  <c r="O2094"/>
  <c r="O2095"/>
  <c r="O2096"/>
  <c r="O2097"/>
  <c r="O2098"/>
  <c r="O2099"/>
  <c r="O2100"/>
  <c r="O2101"/>
  <c r="O2102"/>
  <c r="O2103"/>
  <c r="O2104"/>
  <c r="O2105"/>
  <c r="O2106"/>
  <c r="O2107"/>
  <c r="O2108"/>
  <c r="O2109"/>
  <c r="O2110"/>
  <c r="O2111"/>
  <c r="O2112"/>
  <c r="O2113"/>
  <c r="O2114"/>
  <c r="O2115"/>
  <c r="O2116"/>
  <c r="O2117"/>
  <c r="O2118"/>
  <c r="O2119"/>
  <c r="O2120"/>
  <c r="O2121"/>
  <c r="O2122"/>
  <c r="O2123"/>
  <c r="O2124"/>
  <c r="O2125"/>
  <c r="O2126"/>
  <c r="O2127"/>
  <c r="O2128"/>
  <c r="O2129"/>
  <c r="O2130"/>
  <c r="O2131"/>
  <c r="O2132"/>
  <c r="O2133"/>
  <c r="O2134"/>
  <c r="O2135"/>
  <c r="O2136"/>
  <c r="O2137"/>
  <c r="O2138"/>
  <c r="O2139"/>
  <c r="O2140"/>
  <c r="O2141"/>
  <c r="O2142"/>
  <c r="O2143"/>
  <c r="O2144"/>
  <c r="O2145"/>
  <c r="O2146"/>
  <c r="O2147"/>
  <c r="O2148"/>
  <c r="O2149"/>
  <c r="O2150"/>
  <c r="O2151"/>
  <c r="O2152"/>
  <c r="O2153"/>
  <c r="O2154"/>
  <c r="O2155"/>
  <c r="O2069"/>
  <c r="O2028"/>
  <c r="O2029"/>
  <c r="O2030"/>
  <c r="O2031"/>
  <c r="O2032"/>
  <c r="O2033"/>
  <c r="O2034"/>
  <c r="O2035"/>
  <c r="O2036"/>
  <c r="O2037"/>
  <c r="O2038"/>
  <c r="O2039"/>
  <c r="O2040"/>
  <c r="O2041"/>
  <c r="O2042"/>
  <c r="O2043"/>
  <c r="O2044"/>
  <c r="O2045"/>
  <c r="O2046"/>
  <c r="O2047"/>
  <c r="O2048"/>
  <c r="O2049"/>
  <c r="O2050"/>
  <c r="O2051"/>
  <c r="O2052"/>
  <c r="O2053"/>
  <c r="O2054"/>
  <c r="O2055"/>
  <c r="O2056"/>
  <c r="O2057"/>
  <c r="O2058"/>
  <c r="O2059"/>
  <c r="O2060"/>
  <c r="O2061"/>
  <c r="O2062"/>
  <c r="O2063"/>
  <c r="O2064"/>
  <c r="O2065"/>
  <c r="O2066"/>
  <c r="O2067"/>
  <c r="O2027"/>
  <c r="O1977"/>
  <c r="O1978"/>
  <c r="O1979"/>
  <c r="O1980"/>
  <c r="O1981"/>
  <c r="O1982"/>
  <c r="O1983"/>
  <c r="O1984"/>
  <c r="O1985"/>
  <c r="O1986"/>
  <c r="O1987"/>
  <c r="O1988"/>
  <c r="O1989"/>
  <c r="O1990"/>
  <c r="O1991"/>
  <c r="O1992"/>
  <c r="O1993"/>
  <c r="O1994"/>
  <c r="O1995"/>
  <c r="O1996"/>
  <c r="O1997"/>
  <c r="O1998"/>
  <c r="O1999"/>
  <c r="O2000"/>
  <c r="O2001"/>
  <c r="O2002"/>
  <c r="O2003"/>
  <c r="O2004"/>
  <c r="O2005"/>
  <c r="O2006"/>
  <c r="O2007"/>
  <c r="O2008"/>
  <c r="O2009"/>
  <c r="O2010"/>
  <c r="O2011"/>
  <c r="O2012"/>
  <c r="O2013"/>
  <c r="O2014"/>
  <c r="O2015"/>
  <c r="O2016"/>
  <c r="O2017"/>
  <c r="O2018"/>
  <c r="O2019"/>
  <c r="O2020"/>
  <c r="O2021"/>
  <c r="O2022"/>
  <c r="O2023"/>
  <c r="O2024"/>
  <c r="O2025"/>
  <c r="O1976"/>
  <c r="O1928"/>
  <c r="O1929"/>
  <c r="O1930"/>
  <c r="O1931"/>
  <c r="O1932"/>
  <c r="O1933"/>
  <c r="O1934"/>
  <c r="O1935"/>
  <c r="O1936"/>
  <c r="O1937"/>
  <c r="O1938"/>
  <c r="O1939"/>
  <c r="O1940"/>
  <c r="O1941"/>
  <c r="O1942"/>
  <c r="O1943"/>
  <c r="O1944"/>
  <c r="O1945"/>
  <c r="O1946"/>
  <c r="O1947"/>
  <c r="O1948"/>
  <c r="O1949"/>
  <c r="O1950"/>
  <c r="O1951"/>
  <c r="O1952"/>
  <c r="O1953"/>
  <c r="O1954"/>
  <c r="O1955"/>
  <c r="O1956"/>
  <c r="O1957"/>
  <c r="O1958"/>
  <c r="O1959"/>
  <c r="O1960"/>
  <c r="O1961"/>
  <c r="O1962"/>
  <c r="O1963"/>
  <c r="O1964"/>
  <c r="O1965"/>
  <c r="O1966"/>
  <c r="O1967"/>
  <c r="O1968"/>
  <c r="O1969"/>
  <c r="O1970"/>
  <c r="O1971"/>
  <c r="O1972"/>
  <c r="O1973"/>
  <c r="O1974"/>
  <c r="O1927"/>
  <c r="O1882"/>
  <c r="O1883"/>
  <c r="O1884"/>
  <c r="O1885"/>
  <c r="O1886"/>
  <c r="O1887"/>
  <c r="O1888"/>
  <c r="O1889"/>
  <c r="O1890"/>
  <c r="O1891"/>
  <c r="O1892"/>
  <c r="O1893"/>
  <c r="O1894"/>
  <c r="O1895"/>
  <c r="O1896"/>
  <c r="O1897"/>
  <c r="O1898"/>
  <c r="O1899"/>
  <c r="O1900"/>
  <c r="O1901"/>
  <c r="O1902"/>
  <c r="O1903"/>
  <c r="O1904"/>
  <c r="O1905"/>
  <c r="O1906"/>
  <c r="O1907"/>
  <c r="O1908"/>
  <c r="O1909"/>
  <c r="O1910"/>
  <c r="O1911"/>
  <c r="O1912"/>
  <c r="O1913"/>
  <c r="O1914"/>
  <c r="O1915"/>
  <c r="O1916"/>
  <c r="O1917"/>
  <c r="O1918"/>
  <c r="O1919"/>
  <c r="O1920"/>
  <c r="O1921"/>
  <c r="O1922"/>
  <c r="O1923"/>
  <c r="O1924"/>
  <c r="O1925"/>
  <c r="O1881"/>
  <c r="O1832"/>
  <c r="O1833"/>
  <c r="O1834"/>
  <c r="O1835"/>
  <c r="O1836"/>
  <c r="O1837"/>
  <c r="O1838"/>
  <c r="O1839"/>
  <c r="O1840"/>
  <c r="O1841"/>
  <c r="O1842"/>
  <c r="O1843"/>
  <c r="O1844"/>
  <c r="O1845"/>
  <c r="O1846"/>
  <c r="O1847"/>
  <c r="O1848"/>
  <c r="O1849"/>
  <c r="O1850"/>
  <c r="O1851"/>
  <c r="O1852"/>
  <c r="O1853"/>
  <c r="O1854"/>
  <c r="O1855"/>
  <c r="O1856"/>
  <c r="O1857"/>
  <c r="O1858"/>
  <c r="O1859"/>
  <c r="O1860"/>
  <c r="O1861"/>
  <c r="O1862"/>
  <c r="O1863"/>
  <c r="O1864"/>
  <c r="O1865"/>
  <c r="O1866"/>
  <c r="O1867"/>
  <c r="O1868"/>
  <c r="O1869"/>
  <c r="O1870"/>
  <c r="O1871"/>
  <c r="O1872"/>
  <c r="O1873"/>
  <c r="O1874"/>
  <c r="O1875"/>
  <c r="O1876"/>
  <c r="O1877"/>
  <c r="O1878"/>
  <c r="O1879"/>
  <c r="O1831"/>
  <c r="O1787"/>
  <c r="O1788"/>
  <c r="O1789"/>
  <c r="O1790"/>
  <c r="O1791"/>
  <c r="O1792"/>
  <c r="O1793"/>
  <c r="O1794"/>
  <c r="O1795"/>
  <c r="O1796"/>
  <c r="O1797"/>
  <c r="O1798"/>
  <c r="O1799"/>
  <c r="O1800"/>
  <c r="O1801"/>
  <c r="O1802"/>
  <c r="O1803"/>
  <c r="O1804"/>
  <c r="O1805"/>
  <c r="O1806"/>
  <c r="O1807"/>
  <c r="O1808"/>
  <c r="O1809"/>
  <c r="O1810"/>
  <c r="O1811"/>
  <c r="O1812"/>
  <c r="O1813"/>
  <c r="O1814"/>
  <c r="O1815"/>
  <c r="O1816"/>
  <c r="O1817"/>
  <c r="O1818"/>
  <c r="O1819"/>
  <c r="O1820"/>
  <c r="O1821"/>
  <c r="O1822"/>
  <c r="O1823"/>
  <c r="O1824"/>
  <c r="O1825"/>
  <c r="O1826"/>
  <c r="O1827"/>
  <c r="O1828"/>
  <c r="O1829"/>
  <c r="O1786"/>
  <c r="O1747"/>
  <c r="O1748"/>
  <c r="O1749"/>
  <c r="O1750"/>
  <c r="O1751"/>
  <c r="O1752"/>
  <c r="O1753"/>
  <c r="O1754"/>
  <c r="O1755"/>
  <c r="O1756"/>
  <c r="O1757"/>
  <c r="O1758"/>
  <c r="O1759"/>
  <c r="O1760"/>
  <c r="O1761"/>
  <c r="O1762"/>
  <c r="O1763"/>
  <c r="O1764"/>
  <c r="O1765"/>
  <c r="O1766"/>
  <c r="O1767"/>
  <c r="O1768"/>
  <c r="O1769"/>
  <c r="O1770"/>
  <c r="O1771"/>
  <c r="O1772"/>
  <c r="O1773"/>
  <c r="O1774"/>
  <c r="O1775"/>
  <c r="O1776"/>
  <c r="O1777"/>
  <c r="O1778"/>
  <c r="O1779"/>
  <c r="O1780"/>
  <c r="O1781"/>
  <c r="O1782"/>
  <c r="O1783"/>
  <c r="O1784"/>
  <c r="O1746"/>
  <c r="O1676"/>
  <c r="O1677"/>
  <c r="O1678"/>
  <c r="O1679"/>
  <c r="O1680"/>
  <c r="O1681"/>
  <c r="O1682"/>
  <c r="O1683"/>
  <c r="O1684"/>
  <c r="O1685"/>
  <c r="O1686"/>
  <c r="O1687"/>
  <c r="O1688"/>
  <c r="O1689"/>
  <c r="O1690"/>
  <c r="O1691"/>
  <c r="O1692"/>
  <c r="O1693"/>
  <c r="O1694"/>
  <c r="O1695"/>
  <c r="O1696"/>
  <c r="O1697"/>
  <c r="O1698"/>
  <c r="O1699"/>
  <c r="O1700"/>
  <c r="O1701"/>
  <c r="O1702"/>
  <c r="O1703"/>
  <c r="O1704"/>
  <c r="O1705"/>
  <c r="O1706"/>
  <c r="O1707"/>
  <c r="O1708"/>
  <c r="O1709"/>
  <c r="O1710"/>
  <c r="O1711"/>
  <c r="O1712"/>
  <c r="O1713"/>
  <c r="O1714"/>
  <c r="O1715"/>
  <c r="O1716"/>
  <c r="O1717"/>
  <c r="O1718"/>
  <c r="O1719"/>
  <c r="O1720"/>
  <c r="O1721"/>
  <c r="O1722"/>
  <c r="O1723"/>
  <c r="O1724"/>
  <c r="O1725"/>
  <c r="O1726"/>
  <c r="O1727"/>
  <c r="O1728"/>
  <c r="O1729"/>
  <c r="O1730"/>
  <c r="O1731"/>
  <c r="O1732"/>
  <c r="O1733"/>
  <c r="O1734"/>
  <c r="O1735"/>
  <c r="O1736"/>
  <c r="O1737"/>
  <c r="O1738"/>
  <c r="O1739"/>
  <c r="O1740"/>
  <c r="O1741"/>
  <c r="O1742"/>
  <c r="O1743"/>
  <c r="O1744"/>
  <c r="O1675"/>
  <c r="O1637"/>
  <c r="O1638"/>
  <c r="O1639"/>
  <c r="O1640"/>
  <c r="O1641"/>
  <c r="O1642"/>
  <c r="O1643"/>
  <c r="O1644"/>
  <c r="O1645"/>
  <c r="O1646"/>
  <c r="O1647"/>
  <c r="O1648"/>
  <c r="O1649"/>
  <c r="O1650"/>
  <c r="O1651"/>
  <c r="O1652"/>
  <c r="O1653"/>
  <c r="O1654"/>
  <c r="O1655"/>
  <c r="O1656"/>
  <c r="O1657"/>
  <c r="O1658"/>
  <c r="O1659"/>
  <c r="O1660"/>
  <c r="O1661"/>
  <c r="O1662"/>
  <c r="O1663"/>
  <c r="O1664"/>
  <c r="O1665"/>
  <c r="O1666"/>
  <c r="O1667"/>
  <c r="O1668"/>
  <c r="O1669"/>
  <c r="O1670"/>
  <c r="O1671"/>
  <c r="O1672"/>
  <c r="O1673"/>
  <c r="O1636"/>
  <c r="O1595"/>
  <c r="O1596"/>
  <c r="O1597"/>
  <c r="O1598"/>
  <c r="O1599"/>
  <c r="O1600"/>
  <c r="O1601"/>
  <c r="O1602"/>
  <c r="O1603"/>
  <c r="O1604"/>
  <c r="O1605"/>
  <c r="O1606"/>
  <c r="O1607"/>
  <c r="O1608"/>
  <c r="O1609"/>
  <c r="O1610"/>
  <c r="O1611"/>
  <c r="O1612"/>
  <c r="O1613"/>
  <c r="O1614"/>
  <c r="O1615"/>
  <c r="O1616"/>
  <c r="O1617"/>
  <c r="O1618"/>
  <c r="O1619"/>
  <c r="O1620"/>
  <c r="O1621"/>
  <c r="O1622"/>
  <c r="O1623"/>
  <c r="O1624"/>
  <c r="O1625"/>
  <c r="O1626"/>
  <c r="O1627"/>
  <c r="O1628"/>
  <c r="O1629"/>
  <c r="O1630"/>
  <c r="O1631"/>
  <c r="O1632"/>
  <c r="O1633"/>
  <c r="O1634"/>
  <c r="O1594"/>
  <c r="O1553"/>
  <c r="O1554"/>
  <c r="O1555"/>
  <c r="O1556"/>
  <c r="O1557"/>
  <c r="O1558"/>
  <c r="O1559"/>
  <c r="O1560"/>
  <c r="O1561"/>
  <c r="O1562"/>
  <c r="O1563"/>
  <c r="O1564"/>
  <c r="O1565"/>
  <c r="O1567"/>
  <c r="O1568"/>
  <c r="O1569"/>
  <c r="O1570"/>
  <c r="O1571"/>
  <c r="O1572"/>
  <c r="O1573"/>
  <c r="O1574"/>
  <c r="O1575"/>
  <c r="O1576"/>
  <c r="O1577"/>
  <c r="O1578"/>
  <c r="O1579"/>
  <c r="O1580"/>
  <c r="O1581"/>
  <c r="O1582"/>
  <c r="O1583"/>
  <c r="O1584"/>
  <c r="O1585"/>
  <c r="O1586"/>
  <c r="O1587"/>
  <c r="O1588"/>
  <c r="O1590"/>
  <c r="O1591"/>
  <c r="O1592"/>
  <c r="O1552"/>
  <c r="O1492"/>
  <c r="O1493"/>
  <c r="O1494"/>
  <c r="O1495"/>
  <c r="O1496"/>
  <c r="O1497"/>
  <c r="O1498"/>
  <c r="O1499"/>
  <c r="O1500"/>
  <c r="O1501"/>
  <c r="O1502"/>
  <c r="O1503"/>
  <c r="O1504"/>
  <c r="O1505"/>
  <c r="O1506"/>
  <c r="O1507"/>
  <c r="O1508"/>
  <c r="O1509"/>
  <c r="O1510"/>
  <c r="O1511"/>
  <c r="O1512"/>
  <c r="O1513"/>
  <c r="O1514"/>
  <c r="O1515"/>
  <c r="O1516"/>
  <c r="O1517"/>
  <c r="O1518"/>
  <c r="O1519"/>
  <c r="O1520"/>
  <c r="O1521"/>
  <c r="O1522"/>
  <c r="O1523"/>
  <c r="O1524"/>
  <c r="O1525"/>
  <c r="O1526"/>
  <c r="O1527"/>
  <c r="O1528"/>
  <c r="O1529"/>
  <c r="O1530"/>
  <c r="O1531"/>
  <c r="O1532"/>
  <c r="O1533"/>
  <c r="O1534"/>
  <c r="O1535"/>
  <c r="O1536"/>
  <c r="O1537"/>
  <c r="O1538"/>
  <c r="O1539"/>
  <c r="O1540"/>
  <c r="O1541"/>
  <c r="O1542"/>
  <c r="O1543"/>
  <c r="O1544"/>
  <c r="O1545"/>
  <c r="O1546"/>
  <c r="O1547"/>
  <c r="O1548"/>
  <c r="O1549"/>
  <c r="O1550"/>
  <c r="O1491"/>
  <c r="O1438"/>
  <c r="O1439"/>
  <c r="O1440"/>
  <c r="O1441"/>
  <c r="O1442"/>
  <c r="O1443"/>
  <c r="O1444"/>
  <c r="O1445"/>
  <c r="O1446"/>
  <c r="O1447"/>
  <c r="O1448"/>
  <c r="O1449"/>
  <c r="O1450"/>
  <c r="O1451"/>
  <c r="O1452"/>
  <c r="O1453"/>
  <c r="O1454"/>
  <c r="O1455"/>
  <c r="O1456"/>
  <c r="O1457"/>
  <c r="O1458"/>
  <c r="O1459"/>
  <c r="O1460"/>
  <c r="O1461"/>
  <c r="O1462"/>
  <c r="O1463"/>
  <c r="O1464"/>
  <c r="O1465"/>
  <c r="O1466"/>
  <c r="O1467"/>
  <c r="O1468"/>
  <c r="O1469"/>
  <c r="O1470"/>
  <c r="O1471"/>
  <c r="O1472"/>
  <c r="O1473"/>
  <c r="O1474"/>
  <c r="O1475"/>
  <c r="O1476"/>
  <c r="O1477"/>
  <c r="O1478"/>
  <c r="O1479"/>
  <c r="O1480"/>
  <c r="O1481"/>
  <c r="O1482"/>
  <c r="O1483"/>
  <c r="O1484"/>
  <c r="O1485"/>
  <c r="O1486"/>
  <c r="O1487"/>
  <c r="O1488"/>
  <c r="O1489"/>
  <c r="O1437"/>
  <c r="O1411"/>
  <c r="O1412"/>
  <c r="O1413"/>
  <c r="O1414"/>
  <c r="O1415"/>
  <c r="O1416"/>
  <c r="O1417"/>
  <c r="O1418"/>
  <c r="O1419"/>
  <c r="O1420"/>
  <c r="O1421"/>
  <c r="O1422"/>
  <c r="O1423"/>
  <c r="O1424"/>
  <c r="O1425"/>
  <c r="O1426"/>
  <c r="O1427"/>
  <c r="O1428"/>
  <c r="O1429"/>
  <c r="O1430"/>
  <c r="O1431"/>
  <c r="O1432"/>
  <c r="O1433"/>
  <c r="O1434"/>
  <c r="O1435"/>
  <c r="O1410"/>
  <c r="O1373"/>
  <c r="O1374"/>
  <c r="O1375"/>
  <c r="O1376"/>
  <c r="O1377"/>
  <c r="O1378"/>
  <c r="O1379"/>
  <c r="O1380"/>
  <c r="O1381"/>
  <c r="O1382"/>
  <c r="O1383"/>
  <c r="O1384"/>
  <c r="O1385"/>
  <c r="O1386"/>
  <c r="O1387"/>
  <c r="O1388"/>
  <c r="O1389"/>
  <c r="O1390"/>
  <c r="O1391"/>
  <c r="O1392"/>
  <c r="O1393"/>
  <c r="O1394"/>
  <c r="O1395"/>
  <c r="O1396"/>
  <c r="O1397"/>
  <c r="O1398"/>
  <c r="O1399"/>
  <c r="O1400"/>
  <c r="O1401"/>
  <c r="O1402"/>
  <c r="O1403"/>
  <c r="O1404"/>
  <c r="O1405"/>
  <c r="O1406"/>
  <c r="O1407"/>
  <c r="O1408"/>
  <c r="O1372"/>
  <c r="O1332"/>
  <c r="O1333"/>
  <c r="O1334"/>
  <c r="O1335"/>
  <c r="O1336"/>
  <c r="O1337"/>
  <c r="O1338"/>
  <c r="O1339"/>
  <c r="O1340"/>
  <c r="O1341"/>
  <c r="O1342"/>
  <c r="O1343"/>
  <c r="O1344"/>
  <c r="O1345"/>
  <c r="O1346"/>
  <c r="O1347"/>
  <c r="O1348"/>
  <c r="O1349"/>
  <c r="O1350"/>
  <c r="O1351"/>
  <c r="O1352"/>
  <c r="O1353"/>
  <c r="O1354"/>
  <c r="O1355"/>
  <c r="O1356"/>
  <c r="O1357"/>
  <c r="O1358"/>
  <c r="O1359"/>
  <c r="O1360"/>
  <c r="O1361"/>
  <c r="O1362"/>
  <c r="O1363"/>
  <c r="O1364"/>
  <c r="O1365"/>
  <c r="O1366"/>
  <c r="O1367"/>
  <c r="O1368"/>
  <c r="O1369"/>
  <c r="O1370"/>
  <c r="O1331"/>
  <c r="O1314"/>
  <c r="O1315"/>
  <c r="O1316"/>
  <c r="O1317"/>
  <c r="O1318"/>
  <c r="O1319"/>
  <c r="O1320"/>
  <c r="O1321"/>
  <c r="O1322"/>
  <c r="O1323"/>
  <c r="O1324"/>
  <c r="O1325"/>
  <c r="O1326"/>
  <c r="O1327"/>
  <c r="O1328"/>
  <c r="O1329"/>
  <c r="O1313"/>
  <c r="O1290"/>
  <c r="O1291"/>
  <c r="O1292"/>
  <c r="O1293"/>
  <c r="O1294"/>
  <c r="O1295"/>
  <c r="O1296"/>
  <c r="O1297"/>
  <c r="O1298"/>
  <c r="O1299"/>
  <c r="O1300"/>
  <c r="O1301"/>
  <c r="O1302"/>
  <c r="O1303"/>
  <c r="O1304"/>
  <c r="O1305"/>
  <c r="O1306"/>
  <c r="O1307"/>
  <c r="O1308"/>
  <c r="O1309"/>
  <c r="O1310"/>
  <c r="O1311"/>
  <c r="O1289"/>
  <c r="O1231"/>
  <c r="O1232"/>
  <c r="O1233"/>
  <c r="O1234"/>
  <c r="O1235"/>
  <c r="O1236"/>
  <c r="O1237"/>
  <c r="O1238"/>
  <c r="O1239"/>
  <c r="O1240"/>
  <c r="O1241"/>
  <c r="O1242"/>
  <c r="O1243"/>
  <c r="O1244"/>
  <c r="O1245"/>
  <c r="O1246"/>
  <c r="O1247"/>
  <c r="O1248"/>
  <c r="O1249"/>
  <c r="O1250"/>
  <c r="O1251"/>
  <c r="O1252"/>
  <c r="O1253"/>
  <c r="O1254"/>
  <c r="O1255"/>
  <c r="O1256"/>
  <c r="O1257"/>
  <c r="O1258"/>
  <c r="O1259"/>
  <c r="O1260"/>
  <c r="O1261"/>
  <c r="O1262"/>
  <c r="O1263"/>
  <c r="O1264"/>
  <c r="O1265"/>
  <c r="O1266"/>
  <c r="O1267"/>
  <c r="O1268"/>
  <c r="O1269"/>
  <c r="O1270"/>
  <c r="O1271"/>
  <c r="O1272"/>
  <c r="O1273"/>
  <c r="O1274"/>
  <c r="O1275"/>
  <c r="O1276"/>
  <c r="O1277"/>
  <c r="O1278"/>
  <c r="O1279"/>
  <c r="O1280"/>
  <c r="O1281"/>
  <c r="O1282"/>
  <c r="O1283"/>
  <c r="O1284"/>
  <c r="O1285"/>
  <c r="O1286"/>
  <c r="O1287"/>
  <c r="O1230"/>
  <c r="O1190" l="1"/>
  <c r="O1191"/>
  <c r="O1192"/>
  <c r="O1193"/>
  <c r="O1194"/>
  <c r="O1195"/>
  <c r="O1196"/>
  <c r="O1197"/>
  <c r="O1198"/>
  <c r="O1199"/>
  <c r="O1200"/>
  <c r="O1201"/>
  <c r="O1202"/>
  <c r="O1203"/>
  <c r="O1204"/>
  <c r="O1205"/>
  <c r="O1206"/>
  <c r="O1207"/>
  <c r="O1208"/>
  <c r="O1209"/>
  <c r="O1210"/>
  <c r="O1211"/>
  <c r="O1212"/>
  <c r="O1213"/>
  <c r="O1214"/>
  <c r="O1215"/>
  <c r="O1216"/>
  <c r="O1217"/>
  <c r="O1218"/>
  <c r="O1219"/>
  <c r="O1220"/>
  <c r="O1221"/>
  <c r="O1222"/>
  <c r="O1223"/>
  <c r="O1224"/>
  <c r="O1225"/>
  <c r="O1226"/>
  <c r="O1227"/>
  <c r="O1228"/>
  <c r="O1189"/>
  <c r="O1155"/>
  <c r="O1156"/>
  <c r="O1157"/>
  <c r="O1158"/>
  <c r="O1159"/>
  <c r="O1160"/>
  <c r="O1161"/>
  <c r="O1162"/>
  <c r="O1163"/>
  <c r="O1164"/>
  <c r="O1165"/>
  <c r="O1166"/>
  <c r="O1167"/>
  <c r="O1168"/>
  <c r="O1169"/>
  <c r="O1170"/>
  <c r="O1171"/>
  <c r="O1172"/>
  <c r="O1173"/>
  <c r="O1174"/>
  <c r="O1175"/>
  <c r="O1176"/>
  <c r="O1177"/>
  <c r="O1178"/>
  <c r="O1179"/>
  <c r="O1180"/>
  <c r="O1181"/>
  <c r="O1182"/>
  <c r="O1183"/>
  <c r="O1184"/>
  <c r="O1185"/>
  <c r="O1186"/>
  <c r="O1187"/>
  <c r="O1154"/>
  <c r="O1055"/>
  <c r="O1056"/>
  <c r="O1057"/>
  <c r="O1058"/>
  <c r="O1059"/>
  <c r="O1060"/>
  <c r="O1061"/>
  <c r="O1062"/>
  <c r="O1063"/>
  <c r="O1064"/>
  <c r="O1065"/>
  <c r="O1066"/>
  <c r="O1067"/>
  <c r="O1068"/>
  <c r="O1069"/>
  <c r="O1070"/>
  <c r="O1071"/>
  <c r="O1072"/>
  <c r="O1073"/>
  <c r="O1074"/>
  <c r="O1075"/>
  <c r="O1076"/>
  <c r="O1077"/>
  <c r="O1078"/>
  <c r="O1079"/>
  <c r="O1080"/>
  <c r="O1081"/>
  <c r="O1082"/>
  <c r="O1083"/>
  <c r="O1084"/>
  <c r="O1085"/>
  <c r="O1086"/>
  <c r="O1087"/>
  <c r="O1088"/>
  <c r="O1089"/>
  <c r="O1090"/>
  <c r="O1091"/>
  <c r="O1092"/>
  <c r="O1093"/>
  <c r="O1094"/>
  <c r="O1095"/>
  <c r="O1096"/>
  <c r="O1097"/>
  <c r="O1098"/>
  <c r="O1099"/>
  <c r="O1100"/>
  <c r="O1101"/>
  <c r="O1102"/>
  <c r="O1103"/>
  <c r="O1104"/>
  <c r="O1105"/>
  <c r="O1106"/>
  <c r="O1107"/>
  <c r="O1108"/>
  <c r="O1109"/>
  <c r="O1110"/>
  <c r="O1111"/>
  <c r="O1112"/>
  <c r="O1113"/>
  <c r="O1114"/>
  <c r="O1115"/>
  <c r="O1116"/>
  <c r="O1117"/>
  <c r="O1118"/>
  <c r="O1119"/>
  <c r="O1120"/>
  <c r="O1121"/>
  <c r="O1122"/>
  <c r="O1123"/>
  <c r="O1124"/>
  <c r="O1125"/>
  <c r="O1127"/>
  <c r="O1128"/>
  <c r="O1129"/>
  <c r="O1130"/>
  <c r="O1131"/>
  <c r="O1132"/>
  <c r="O1133"/>
  <c r="O1134"/>
  <c r="O1135"/>
  <c r="O1136"/>
  <c r="O1137"/>
  <c r="O1138"/>
  <c r="O1139"/>
  <c r="O1140"/>
  <c r="O1141"/>
  <c r="O1142"/>
  <c r="O1143"/>
  <c r="O1144"/>
  <c r="O1145"/>
  <c r="O1146"/>
  <c r="O1147"/>
  <c r="O1148"/>
  <c r="O1149"/>
  <c r="O1150"/>
  <c r="O1151"/>
  <c r="O1152"/>
  <c r="O1054"/>
  <c r="O977"/>
  <c r="O978"/>
  <c r="O979"/>
  <c r="O980"/>
  <c r="O981"/>
  <c r="O982"/>
  <c r="O983"/>
  <c r="O984"/>
  <c r="O985"/>
  <c r="O986"/>
  <c r="O987"/>
  <c r="O988"/>
  <c r="O989"/>
  <c r="O990"/>
  <c r="O991"/>
  <c r="O992"/>
  <c r="O993"/>
  <c r="O994"/>
  <c r="O995"/>
  <c r="O996"/>
  <c r="O997"/>
  <c r="O998"/>
  <c r="O999"/>
  <c r="O1000"/>
  <c r="O1001"/>
  <c r="O1002"/>
  <c r="O1003"/>
  <c r="O1004"/>
  <c r="O1005"/>
  <c r="O1006"/>
  <c r="O1007"/>
  <c r="O1008"/>
  <c r="O1009"/>
  <c r="O1010"/>
  <c r="O1011"/>
  <c r="O1012"/>
  <c r="O1013"/>
  <c r="O1014"/>
  <c r="O1015"/>
  <c r="O1016"/>
  <c r="O1017"/>
  <c r="O1018"/>
  <c r="O1019"/>
  <c r="O1020"/>
  <c r="O1021"/>
  <c r="O1022"/>
  <c r="O1023"/>
  <c r="O1024"/>
  <c r="O1026"/>
  <c r="O1027"/>
  <c r="O1028"/>
  <c r="O1029"/>
  <c r="O1030"/>
  <c r="O1031"/>
  <c r="O1032"/>
  <c r="O1033"/>
  <c r="O1034"/>
  <c r="O1035"/>
  <c r="O1036"/>
  <c r="O1037"/>
  <c r="O1038"/>
  <c r="O1039"/>
  <c r="O1040"/>
  <c r="O1041"/>
  <c r="O1042"/>
  <c r="O1043"/>
  <c r="O1044"/>
  <c r="O1045"/>
  <c r="O1046"/>
  <c r="O1047"/>
  <c r="O1048"/>
  <c r="O1049"/>
  <c r="O1050"/>
  <c r="O1051"/>
  <c r="O1052"/>
  <c r="O976"/>
  <c r="O872"/>
  <c r="O873"/>
  <c r="O874"/>
  <c r="O875"/>
  <c r="O876"/>
  <c r="O877"/>
  <c r="O878"/>
  <c r="O879"/>
  <c r="O880"/>
  <c r="O881"/>
  <c r="O882"/>
  <c r="O883"/>
  <c r="O884"/>
  <c r="O885"/>
  <c r="O886"/>
  <c r="O887"/>
  <c r="O888"/>
  <c r="O889"/>
  <c r="O890"/>
  <c r="O891"/>
  <c r="O892"/>
  <c r="O893"/>
  <c r="O894"/>
  <c r="O895"/>
  <c r="O896"/>
  <c r="O897"/>
  <c r="O898"/>
  <c r="O899"/>
  <c r="O900"/>
  <c r="O901"/>
  <c r="O902"/>
  <c r="O903"/>
  <c r="O904"/>
  <c r="O905"/>
  <c r="O906"/>
  <c r="O907"/>
  <c r="O908"/>
  <c r="O909"/>
  <c r="O910"/>
  <c r="O911"/>
  <c r="O912"/>
  <c r="O913"/>
  <c r="O914"/>
  <c r="O915"/>
  <c r="O916"/>
  <c r="O917"/>
  <c r="O918"/>
  <c r="O919"/>
  <c r="O920"/>
  <c r="O921"/>
  <c r="O922"/>
  <c r="O923"/>
  <c r="O924"/>
  <c r="O925"/>
  <c r="O926"/>
  <c r="O927"/>
  <c r="O928"/>
  <c r="O929"/>
  <c r="O930"/>
  <c r="O931"/>
  <c r="O932"/>
  <c r="O933"/>
  <c r="O934"/>
  <c r="O935"/>
  <c r="O936"/>
  <c r="O937"/>
  <c r="O938"/>
  <c r="O939"/>
  <c r="O940"/>
  <c r="O941"/>
  <c r="O942"/>
  <c r="O943"/>
  <c r="O944"/>
  <c r="O945"/>
  <c r="O946"/>
  <c r="O947"/>
  <c r="O948"/>
  <c r="O949"/>
  <c r="O950"/>
  <c r="O951"/>
  <c r="O952"/>
  <c r="O953"/>
  <c r="O954"/>
  <c r="O955"/>
  <c r="O956"/>
  <c r="O957"/>
  <c r="O958"/>
  <c r="O959"/>
  <c r="O960"/>
  <c r="O961"/>
  <c r="O962"/>
  <c r="O963"/>
  <c r="O964"/>
  <c r="O965"/>
  <c r="O966"/>
  <c r="O967"/>
  <c r="O968"/>
  <c r="O969"/>
  <c r="O970"/>
  <c r="O971"/>
  <c r="O972"/>
  <c r="O973"/>
  <c r="O974"/>
  <c r="O871"/>
  <c r="O833"/>
  <c r="O834"/>
  <c r="O835"/>
  <c r="O836"/>
  <c r="O837"/>
  <c r="O838"/>
  <c r="O839"/>
  <c r="O840"/>
  <c r="O841"/>
  <c r="O842"/>
  <c r="O843"/>
  <c r="O844"/>
  <c r="O845"/>
  <c r="O846"/>
  <c r="O847"/>
  <c r="O848"/>
  <c r="O849"/>
  <c r="O850"/>
  <c r="O851"/>
  <c r="O852"/>
  <c r="O853"/>
  <c r="O854"/>
  <c r="O855"/>
  <c r="O856"/>
  <c r="O857"/>
  <c r="O858"/>
  <c r="O860"/>
  <c r="O861"/>
  <c r="O862"/>
  <c r="O863"/>
  <c r="O864"/>
  <c r="O865"/>
  <c r="O866"/>
  <c r="O867"/>
  <c r="O868"/>
  <c r="O869"/>
  <c r="O832"/>
  <c r="O803"/>
  <c r="O804"/>
  <c r="O805"/>
  <c r="O806"/>
  <c r="O807"/>
  <c r="O808"/>
  <c r="O809"/>
  <c r="O810"/>
  <c r="O811"/>
  <c r="O812"/>
  <c r="O813"/>
  <c r="O814"/>
  <c r="O816"/>
  <c r="O817"/>
  <c r="O818"/>
  <c r="O819"/>
  <c r="O820"/>
  <c r="O821"/>
  <c r="O822"/>
  <c r="O823"/>
  <c r="O824"/>
  <c r="O825"/>
  <c r="O826"/>
  <c r="O827"/>
  <c r="O828"/>
  <c r="O829"/>
  <c r="O830"/>
  <c r="O802"/>
  <c r="O715"/>
  <c r="O716"/>
  <c r="O717"/>
  <c r="O718"/>
  <c r="O719"/>
  <c r="O720"/>
  <c r="O721"/>
  <c r="O722"/>
  <c r="O723"/>
  <c r="O724"/>
  <c r="O725"/>
  <c r="O726"/>
  <c r="O727"/>
  <c r="O728"/>
  <c r="O729"/>
  <c r="O730"/>
  <c r="O731"/>
  <c r="O732"/>
  <c r="O733"/>
  <c r="O734"/>
  <c r="O735"/>
  <c r="O736"/>
  <c r="O737"/>
  <c r="O738"/>
  <c r="O739"/>
  <c r="O740"/>
  <c r="O741"/>
  <c r="O742"/>
  <c r="O743"/>
  <c r="O744"/>
  <c r="O745"/>
  <c r="O746"/>
  <c r="O747"/>
  <c r="O748"/>
  <c r="O749"/>
  <c r="O750"/>
  <c r="O751"/>
  <c r="O752"/>
  <c r="O753"/>
  <c r="O754"/>
  <c r="O755"/>
  <c r="O756"/>
  <c r="O757"/>
  <c r="O758"/>
  <c r="O759"/>
  <c r="O760"/>
  <c r="O761"/>
  <c r="O762"/>
  <c r="O763"/>
  <c r="O764"/>
  <c r="O765"/>
  <c r="O766"/>
  <c r="O767"/>
  <c r="O768"/>
  <c r="O769"/>
  <c r="O770"/>
  <c r="O771"/>
  <c r="O772"/>
  <c r="O773"/>
  <c r="O774"/>
  <c r="O775"/>
  <c r="O776"/>
  <c r="O777"/>
  <c r="O778"/>
  <c r="O779"/>
  <c r="O780"/>
  <c r="O781"/>
  <c r="O782"/>
  <c r="O783"/>
  <c r="O784"/>
  <c r="O785"/>
  <c r="O786"/>
  <c r="O787"/>
  <c r="O788"/>
  <c r="O789"/>
  <c r="O790"/>
  <c r="O791"/>
  <c r="O792"/>
  <c r="O793"/>
  <c r="O794"/>
  <c r="O795"/>
  <c r="O796"/>
  <c r="O797"/>
  <c r="O798"/>
  <c r="O799"/>
  <c r="O800"/>
  <c r="O714"/>
  <c r="O691"/>
  <c r="O692"/>
  <c r="O693"/>
  <c r="O694"/>
  <c r="O695"/>
  <c r="O696"/>
  <c r="O697"/>
  <c r="O698"/>
  <c r="O699"/>
  <c r="O700"/>
  <c r="O701"/>
  <c r="O702"/>
  <c r="O703"/>
  <c r="O704"/>
  <c r="O705"/>
  <c r="O706"/>
  <c r="O707"/>
  <c r="O708"/>
  <c r="O709"/>
  <c r="O710"/>
  <c r="O711"/>
  <c r="O712"/>
  <c r="O690"/>
  <c r="O668"/>
  <c r="O669"/>
  <c r="O670"/>
  <c r="O671"/>
  <c r="O672"/>
  <c r="O673"/>
  <c r="O674"/>
  <c r="O675"/>
  <c r="O676"/>
  <c r="O677"/>
  <c r="O678"/>
  <c r="O679"/>
  <c r="O680"/>
  <c r="O681"/>
  <c r="O682"/>
  <c r="O683"/>
  <c r="O684"/>
  <c r="O685"/>
  <c r="O686"/>
  <c r="O687"/>
  <c r="O688"/>
  <c r="O667"/>
  <c r="O624"/>
  <c r="O625"/>
  <c r="O626"/>
  <c r="O627"/>
  <c r="O628"/>
  <c r="O629"/>
  <c r="O630"/>
  <c r="O631"/>
  <c r="O632"/>
  <c r="O633"/>
  <c r="O634"/>
  <c r="O635"/>
  <c r="O636"/>
  <c r="O637"/>
  <c r="O638"/>
  <c r="O639"/>
  <c r="O640"/>
  <c r="O641"/>
  <c r="O642"/>
  <c r="O643"/>
  <c r="O644"/>
  <c r="O645"/>
  <c r="O646"/>
  <c r="O647"/>
  <c r="O648"/>
  <c r="O649"/>
  <c r="O650"/>
  <c r="O651"/>
  <c r="O652"/>
  <c r="O653"/>
  <c r="O654"/>
  <c r="O655"/>
  <c r="O656"/>
  <c r="O657"/>
  <c r="O658"/>
  <c r="O659"/>
  <c r="O660"/>
  <c r="O661"/>
  <c r="O662"/>
  <c r="O663"/>
  <c r="O664"/>
  <c r="O665"/>
  <c r="O623"/>
  <c r="O513"/>
  <c r="O514"/>
  <c r="O515"/>
  <c r="O516"/>
  <c r="O517"/>
  <c r="O518"/>
  <c r="O519"/>
  <c r="O520"/>
  <c r="O521"/>
  <c r="O522"/>
  <c r="O523"/>
  <c r="O524"/>
  <c r="O525"/>
  <c r="O526"/>
  <c r="O527"/>
  <c r="O528"/>
  <c r="O529"/>
  <c r="O530"/>
  <c r="O531"/>
  <c r="O532"/>
  <c r="O533"/>
  <c r="O534"/>
  <c r="O535"/>
  <c r="O536"/>
  <c r="O537"/>
  <c r="O538"/>
  <c r="O539"/>
  <c r="O540"/>
  <c r="O541"/>
  <c r="O542"/>
  <c r="O543"/>
  <c r="O544"/>
  <c r="O545"/>
  <c r="O546"/>
  <c r="O547"/>
  <c r="O548"/>
  <c r="O549"/>
  <c r="O550"/>
  <c r="O551"/>
  <c r="O552"/>
  <c r="O553"/>
  <c r="O554"/>
  <c r="O555"/>
  <c r="O556"/>
  <c r="O557"/>
  <c r="O558"/>
  <c r="O559"/>
  <c r="O560"/>
  <c r="O561"/>
  <c r="O562"/>
  <c r="O563"/>
  <c r="O564"/>
  <c r="O565"/>
  <c r="O566"/>
  <c r="O567"/>
  <c r="O568"/>
  <c r="O569"/>
  <c r="O570"/>
  <c r="O571"/>
  <c r="O572"/>
  <c r="O573"/>
  <c r="O574"/>
  <c r="O575"/>
  <c r="O576"/>
  <c r="O577"/>
  <c r="O578"/>
  <c r="O579"/>
  <c r="O580"/>
  <c r="O581"/>
  <c r="O582"/>
  <c r="O583"/>
  <c r="O584"/>
  <c r="O585"/>
  <c r="O586"/>
  <c r="O587"/>
  <c r="O588"/>
  <c r="O589"/>
  <c r="O590"/>
  <c r="O591"/>
  <c r="O592"/>
  <c r="O593"/>
  <c r="O594"/>
  <c r="O595"/>
  <c r="O596"/>
  <c r="O597"/>
  <c r="O598"/>
  <c r="O599"/>
  <c r="O600"/>
  <c r="O601"/>
  <c r="O602"/>
  <c r="O603"/>
  <c r="O604"/>
  <c r="O605"/>
  <c r="O606"/>
  <c r="O607"/>
  <c r="O608"/>
  <c r="O609"/>
  <c r="O610"/>
  <c r="O611"/>
  <c r="O612"/>
  <c r="O613"/>
  <c r="O614"/>
  <c r="O615"/>
  <c r="O616"/>
  <c r="O617"/>
  <c r="O618"/>
  <c r="O619"/>
  <c r="O620"/>
  <c r="O621"/>
  <c r="O512"/>
  <c r="O397"/>
  <c r="O398"/>
  <c r="O399"/>
  <c r="O400"/>
  <c r="O401"/>
  <c r="O402"/>
  <c r="O403"/>
  <c r="O404"/>
  <c r="O405"/>
  <c r="O406"/>
  <c r="O407"/>
  <c r="O408"/>
  <c r="O409"/>
  <c r="O410"/>
  <c r="O411"/>
  <c r="O412"/>
  <c r="O413"/>
  <c r="O414"/>
  <c r="O415"/>
  <c r="O416"/>
  <c r="O417"/>
  <c r="O418"/>
  <c r="O419"/>
  <c r="O420"/>
  <c r="O421"/>
  <c r="O422"/>
  <c r="O423"/>
  <c r="O424"/>
  <c r="O425"/>
  <c r="O426"/>
  <c r="O427"/>
  <c r="O428"/>
  <c r="O429"/>
  <c r="O430"/>
  <c r="O431"/>
  <c r="O432"/>
  <c r="O433"/>
  <c r="O434"/>
  <c r="O435"/>
  <c r="O436"/>
  <c r="O437"/>
  <c r="O438"/>
  <c r="O439"/>
  <c r="O440"/>
  <c r="O441"/>
  <c r="O442"/>
  <c r="O443"/>
  <c r="O444"/>
  <c r="O445"/>
  <c r="O446"/>
  <c r="O447"/>
  <c r="O448"/>
  <c r="O449"/>
  <c r="O450"/>
  <c r="O451"/>
  <c r="O452"/>
  <c r="O453"/>
  <c r="O454"/>
  <c r="O455"/>
  <c r="O456"/>
  <c r="O457"/>
  <c r="O458"/>
  <c r="O459"/>
  <c r="O460"/>
  <c r="O461"/>
  <c r="O462"/>
  <c r="O463"/>
  <c r="O464"/>
  <c r="O465"/>
  <c r="O466"/>
  <c r="O467"/>
  <c r="O468"/>
  <c r="O469"/>
  <c r="O470"/>
  <c r="O471"/>
  <c r="O472"/>
  <c r="O473"/>
  <c r="O474"/>
  <c r="O475"/>
  <c r="O476"/>
  <c r="O477"/>
  <c r="O478"/>
  <c r="O479"/>
  <c r="O480"/>
  <c r="O481"/>
  <c r="O482"/>
  <c r="O483"/>
  <c r="O484"/>
  <c r="O485"/>
  <c r="O486"/>
  <c r="O487"/>
  <c r="O488"/>
  <c r="O489"/>
  <c r="O490"/>
  <c r="O491"/>
  <c r="O492"/>
  <c r="O493"/>
  <c r="O494"/>
  <c r="O495"/>
  <c r="O496"/>
  <c r="O497"/>
  <c r="O498"/>
  <c r="O499"/>
  <c r="O500"/>
  <c r="O501"/>
  <c r="O502"/>
  <c r="O503"/>
  <c r="O504"/>
  <c r="O505"/>
  <c r="O506"/>
  <c r="O507"/>
  <c r="O508"/>
  <c r="O509"/>
  <c r="O510"/>
  <c r="O396"/>
  <c r="O352"/>
  <c r="O353"/>
  <c r="O354"/>
  <c r="O355"/>
  <c r="O356"/>
  <c r="O357"/>
  <c r="O358"/>
  <c r="O359"/>
  <c r="O360"/>
  <c r="O361"/>
  <c r="O362"/>
  <c r="O363"/>
  <c r="O364"/>
  <c r="O365"/>
  <c r="O366"/>
  <c r="O367"/>
  <c r="O368"/>
  <c r="O369"/>
  <c r="O370"/>
  <c r="O371"/>
  <c r="O372"/>
  <c r="O373"/>
  <c r="O374"/>
  <c r="O375"/>
  <c r="O376"/>
  <c r="O377"/>
  <c r="O378"/>
  <c r="O379"/>
  <c r="O380"/>
  <c r="O381"/>
  <c r="O382"/>
  <c r="O383"/>
  <c r="O384"/>
  <c r="O385"/>
  <c r="O386"/>
  <c r="O387"/>
  <c r="O388"/>
  <c r="O389"/>
  <c r="O390"/>
  <c r="O391"/>
  <c r="O392"/>
  <c r="O393"/>
  <c r="O394"/>
  <c r="O351"/>
  <c r="O310"/>
  <c r="O311"/>
  <c r="O312"/>
  <c r="O313"/>
  <c r="O314"/>
  <c r="O315"/>
  <c r="O316"/>
  <c r="O317"/>
  <c r="O318"/>
  <c r="O319"/>
  <c r="O320"/>
  <c r="O321"/>
  <c r="O322"/>
  <c r="O323"/>
  <c r="O324"/>
  <c r="O325"/>
  <c r="O326"/>
  <c r="O327"/>
  <c r="O328"/>
  <c r="O329"/>
  <c r="O330"/>
  <c r="O331"/>
  <c r="O332"/>
  <c r="O333"/>
  <c r="O334"/>
  <c r="O335"/>
  <c r="O336"/>
  <c r="O337"/>
  <c r="O338"/>
  <c r="O339"/>
  <c r="O340"/>
  <c r="O341"/>
  <c r="O342"/>
  <c r="O343"/>
  <c r="O344"/>
  <c r="O345"/>
  <c r="O346"/>
  <c r="O347"/>
  <c r="O348"/>
  <c r="O349"/>
  <c r="O309"/>
  <c r="O272"/>
  <c r="O273"/>
  <c r="O274"/>
  <c r="O275"/>
  <c r="O276"/>
  <c r="O277"/>
  <c r="O278"/>
  <c r="O279"/>
  <c r="O280"/>
  <c r="O281"/>
  <c r="O282"/>
  <c r="O283"/>
  <c r="O284"/>
  <c r="O285"/>
  <c r="O286"/>
  <c r="O287"/>
  <c r="O288"/>
  <c r="O289"/>
  <c r="O290"/>
  <c r="O291"/>
  <c r="O292"/>
  <c r="O293"/>
  <c r="O294"/>
  <c r="O295"/>
  <c r="O296"/>
  <c r="O297"/>
  <c r="O298"/>
  <c r="O299"/>
  <c r="O300"/>
  <c r="O301"/>
  <c r="O302"/>
  <c r="O303"/>
  <c r="O304"/>
  <c r="O305"/>
  <c r="O306"/>
  <c r="O307"/>
  <c r="O271"/>
  <c r="O239"/>
  <c r="O240"/>
  <c r="O241"/>
  <c r="O242"/>
  <c r="O243"/>
  <c r="O244"/>
  <c r="O245"/>
  <c r="O246"/>
  <c r="O247"/>
  <c r="O248"/>
  <c r="O249"/>
  <c r="O250"/>
  <c r="O251"/>
  <c r="O252"/>
  <c r="O253"/>
  <c r="O254"/>
  <c r="O255"/>
  <c r="O256"/>
  <c r="O257"/>
  <c r="O258"/>
  <c r="O259"/>
  <c r="O260"/>
  <c r="O261"/>
  <c r="O262"/>
  <c r="O263"/>
  <c r="O264"/>
  <c r="O265"/>
  <c r="O266"/>
  <c r="O267"/>
  <c r="O268"/>
  <c r="O269"/>
  <c r="O238"/>
  <c r="O207"/>
  <c r="O192"/>
  <c r="O193"/>
  <c r="O194"/>
  <c r="O195"/>
  <c r="O196"/>
  <c r="O197"/>
  <c r="O198"/>
  <c r="O199"/>
  <c r="O200"/>
  <c r="O201"/>
  <c r="O202"/>
  <c r="O203"/>
  <c r="O204"/>
  <c r="O205"/>
  <c r="O206"/>
  <c r="O208"/>
  <c r="O209"/>
  <c r="O210"/>
  <c r="O211"/>
  <c r="O212"/>
  <c r="O213"/>
  <c r="O214"/>
  <c r="O215"/>
  <c r="O216"/>
  <c r="O217"/>
  <c r="O218"/>
  <c r="O219"/>
  <c r="O220"/>
  <c r="O221"/>
  <c r="O222"/>
  <c r="O223"/>
  <c r="O224"/>
  <c r="O225"/>
  <c r="O226"/>
  <c r="O227"/>
  <c r="O228"/>
  <c r="O229"/>
  <c r="O230"/>
  <c r="O231"/>
  <c r="O232"/>
  <c r="O233"/>
  <c r="O234"/>
  <c r="O235"/>
  <c r="O236"/>
  <c r="O191"/>
  <c r="O159"/>
  <c r="O160"/>
  <c r="O161"/>
  <c r="O162"/>
  <c r="O163"/>
  <c r="O164"/>
  <c r="O165"/>
  <c r="O166"/>
  <c r="O167"/>
  <c r="O168"/>
  <c r="O169"/>
  <c r="O170"/>
  <c r="O171"/>
  <c r="O172"/>
  <c r="O173"/>
  <c r="O174"/>
  <c r="O175"/>
  <c r="O176"/>
  <c r="O177"/>
  <c r="O178"/>
  <c r="O179"/>
  <c r="O180"/>
  <c r="O181"/>
  <c r="O182"/>
  <c r="O183"/>
  <c r="O184"/>
  <c r="O185"/>
  <c r="O186"/>
  <c r="O187"/>
  <c r="O188"/>
  <c r="O189"/>
  <c r="O158"/>
  <c r="O125"/>
  <c r="O126"/>
  <c r="O127"/>
  <c r="O128"/>
  <c r="O129"/>
  <c r="O130"/>
  <c r="O131"/>
  <c r="O132"/>
  <c r="O133"/>
  <c r="O134"/>
  <c r="O135"/>
  <c r="O136"/>
  <c r="O137"/>
  <c r="O138"/>
  <c r="O139"/>
  <c r="O140"/>
  <c r="O141"/>
  <c r="O142"/>
  <c r="O143"/>
  <c r="O144"/>
  <c r="O145"/>
  <c r="O146"/>
  <c r="O147"/>
  <c r="O148"/>
  <c r="O149"/>
  <c r="O150"/>
  <c r="O151"/>
  <c r="O152"/>
  <c r="O153"/>
  <c r="O154"/>
  <c r="O155"/>
  <c r="O156"/>
  <c r="O124"/>
  <c r="O95"/>
  <c r="O96"/>
  <c r="O97"/>
  <c r="O98"/>
  <c r="O99"/>
  <c r="O100"/>
  <c r="O101"/>
  <c r="O102"/>
  <c r="O103"/>
  <c r="O104"/>
  <c r="O105"/>
  <c r="O106"/>
  <c r="O107"/>
  <c r="O108"/>
  <c r="O109"/>
  <c r="O110"/>
  <c r="O111"/>
  <c r="O112"/>
  <c r="O113"/>
  <c r="O114"/>
  <c r="O115"/>
  <c r="O116"/>
  <c r="O117"/>
  <c r="O118"/>
  <c r="O119"/>
  <c r="O120"/>
  <c r="O121"/>
  <c r="O122"/>
  <c r="O94"/>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43"/>
  <c r="O33"/>
  <c r="O34"/>
  <c r="O5"/>
  <c r="O6"/>
  <c r="O7"/>
  <c r="O8"/>
  <c r="O9"/>
  <c r="O10"/>
  <c r="O11"/>
  <c r="O12"/>
  <c r="O13"/>
  <c r="O14"/>
  <c r="O15"/>
  <c r="O16"/>
  <c r="O17"/>
  <c r="O18"/>
  <c r="O19"/>
  <c r="O20"/>
  <c r="O21"/>
  <c r="O22"/>
  <c r="O23"/>
  <c r="O24"/>
  <c r="O25"/>
  <c r="O26"/>
  <c r="O27"/>
  <c r="O28"/>
  <c r="O29"/>
  <c r="O30"/>
  <c r="O31"/>
  <c r="O32"/>
  <c r="O35"/>
  <c r="O36"/>
  <c r="O37"/>
  <c r="O38"/>
  <c r="O39"/>
  <c r="O40"/>
  <c r="O41"/>
  <c r="O4"/>
  <c r="O706" i="7" l="1"/>
  <c r="O705"/>
  <c r="O704"/>
  <c r="O703"/>
  <c r="E703"/>
  <c r="O702"/>
  <c r="O701"/>
  <c r="O700"/>
  <c r="O698"/>
  <c r="O697"/>
  <c r="O696"/>
  <c r="N695"/>
  <c r="O695" s="1"/>
  <c r="M695"/>
  <c r="L695"/>
  <c r="N694"/>
  <c r="O694" s="1"/>
  <c r="M694"/>
  <c r="L694"/>
  <c r="N693"/>
  <c r="O693" s="1"/>
  <c r="M693"/>
  <c r="L693"/>
  <c r="N692"/>
  <c r="O692" s="1"/>
  <c r="M692"/>
  <c r="L692"/>
  <c r="N691"/>
  <c r="O691" s="1"/>
  <c r="M691"/>
  <c r="L691"/>
  <c r="N690"/>
  <c r="O690" s="1"/>
  <c r="M690"/>
  <c r="L690"/>
  <c r="N689"/>
  <c r="O689" s="1"/>
  <c r="M689"/>
  <c r="L689"/>
  <c r="N688"/>
  <c r="O688" s="1"/>
  <c r="M688"/>
  <c r="L688"/>
  <c r="N687"/>
  <c r="O687" s="1"/>
  <c r="M687"/>
  <c r="L687"/>
  <c r="N686"/>
  <c r="O686" s="1"/>
  <c r="M686"/>
  <c r="L686"/>
  <c r="N685"/>
  <c r="O685" s="1"/>
  <c r="M685"/>
  <c r="L685"/>
  <c r="N684"/>
  <c r="O684" s="1"/>
  <c r="M684"/>
  <c r="L684"/>
  <c r="N683"/>
  <c r="O683" s="1"/>
  <c r="M683"/>
  <c r="L683"/>
  <c r="N682"/>
  <c r="O682" s="1"/>
  <c r="M682"/>
  <c r="L682"/>
  <c r="N681"/>
  <c r="O681" s="1"/>
  <c r="M681"/>
  <c r="L681"/>
  <c r="N680"/>
  <c r="O680" s="1"/>
  <c r="M680"/>
  <c r="L680"/>
  <c r="N679"/>
  <c r="O679" s="1"/>
  <c r="M679"/>
  <c r="L679"/>
  <c r="N678"/>
  <c r="O678" s="1"/>
  <c r="M678"/>
  <c r="L678"/>
  <c r="N677"/>
  <c r="O677" s="1"/>
  <c r="M677"/>
  <c r="L677"/>
  <c r="N676"/>
  <c r="O676" s="1"/>
  <c r="M676"/>
  <c r="L676"/>
  <c r="O675"/>
  <c r="N675"/>
  <c r="M675"/>
  <c r="L675"/>
  <c r="N674"/>
  <c r="O674" s="1"/>
  <c r="M674"/>
  <c r="L674"/>
  <c r="N673"/>
  <c r="O673" s="1"/>
  <c r="M673"/>
  <c r="L673"/>
  <c r="N672"/>
  <c r="O672" s="1"/>
  <c r="M672"/>
  <c r="L672"/>
  <c r="N671"/>
  <c r="O671" s="1"/>
  <c r="M671"/>
  <c r="L671"/>
  <c r="N670"/>
  <c r="O670" s="1"/>
  <c r="M670"/>
  <c r="L670"/>
  <c r="N669"/>
  <c r="O669" s="1"/>
  <c r="M669"/>
  <c r="L669"/>
  <c r="N668"/>
  <c r="O668" s="1"/>
  <c r="M668"/>
  <c r="L668"/>
  <c r="N667"/>
  <c r="O667" s="1"/>
  <c r="M667"/>
  <c r="L667"/>
  <c r="N666"/>
  <c r="O666" s="1"/>
  <c r="M666"/>
  <c r="L666"/>
  <c r="N665"/>
  <c r="O665" s="1"/>
  <c r="M665"/>
  <c r="L665"/>
  <c r="N664"/>
  <c r="O664" s="1"/>
  <c r="M664"/>
  <c r="L664"/>
  <c r="N663"/>
  <c r="O663" s="1"/>
  <c r="M663"/>
  <c r="L663"/>
  <c r="N662"/>
  <c r="O662" s="1"/>
  <c r="M662"/>
  <c r="L662"/>
  <c r="N661"/>
  <c r="O661" s="1"/>
  <c r="M661"/>
  <c r="L661"/>
  <c r="N660"/>
  <c r="O660" s="1"/>
  <c r="M660"/>
  <c r="L660"/>
  <c r="N659"/>
  <c r="O659" s="1"/>
  <c r="M659"/>
  <c r="L659"/>
  <c r="N658"/>
  <c r="O658" s="1"/>
  <c r="M658"/>
  <c r="L658"/>
  <c r="N657"/>
  <c r="O657" s="1"/>
  <c r="M657"/>
  <c r="L657"/>
  <c r="N656"/>
  <c r="O656" s="1"/>
  <c r="M656"/>
  <c r="L656"/>
  <c r="N655"/>
  <c r="O655" s="1"/>
  <c r="M655"/>
  <c r="L655"/>
  <c r="N654"/>
  <c r="O654" s="1"/>
  <c r="M654"/>
  <c r="L654"/>
  <c r="N653"/>
  <c r="O653" s="1"/>
  <c r="M653"/>
  <c r="L653"/>
  <c r="N652"/>
  <c r="O652" s="1"/>
  <c r="M652"/>
  <c r="L652"/>
  <c r="N651"/>
  <c r="O651" s="1"/>
  <c r="M651"/>
  <c r="L651"/>
  <c r="N650"/>
  <c r="O650" s="1"/>
  <c r="M650"/>
  <c r="L650"/>
  <c r="N649"/>
  <c r="O649" s="1"/>
  <c r="M649"/>
  <c r="L649"/>
  <c r="N648"/>
  <c r="O648" s="1"/>
  <c r="M648"/>
  <c r="L648"/>
  <c r="N647"/>
  <c r="O647" s="1"/>
  <c r="M647"/>
  <c r="L647"/>
  <c r="N646"/>
  <c r="O646" s="1"/>
  <c r="M646"/>
  <c r="L646"/>
  <c r="N645"/>
  <c r="O645" s="1"/>
  <c r="M645"/>
  <c r="L645"/>
  <c r="N644"/>
  <c r="O644" s="1"/>
  <c r="M644"/>
  <c r="L644"/>
  <c r="N643"/>
  <c r="O643" s="1"/>
  <c r="M643"/>
  <c r="L643"/>
  <c r="N642"/>
  <c r="O642" s="1"/>
  <c r="M642"/>
  <c r="L642"/>
  <c r="N641"/>
  <c r="O641" s="1"/>
  <c r="M641"/>
  <c r="L641"/>
  <c r="N640"/>
  <c r="O640" s="1"/>
  <c r="M640"/>
  <c r="L640"/>
  <c r="N639"/>
  <c r="M639"/>
  <c r="L639"/>
  <c r="N638"/>
  <c r="O638" s="1"/>
  <c r="M638"/>
  <c r="L638"/>
  <c r="N637"/>
  <c r="O637" s="1"/>
  <c r="M637"/>
  <c r="L637"/>
  <c r="N636"/>
  <c r="O636" s="1"/>
  <c r="M636"/>
  <c r="L636"/>
  <c r="N635"/>
  <c r="O635" s="1"/>
  <c r="M635"/>
  <c r="L635"/>
  <c r="N634"/>
  <c r="M634"/>
  <c r="L634"/>
  <c r="N633"/>
  <c r="O633" s="1"/>
  <c r="M633"/>
  <c r="L633"/>
  <c r="N632"/>
  <c r="O632" s="1"/>
  <c r="M632"/>
  <c r="L632"/>
  <c r="N631"/>
  <c r="O631" s="1"/>
  <c r="M631"/>
  <c r="L631"/>
  <c r="N630"/>
  <c r="O630" s="1"/>
  <c r="M630"/>
  <c r="L630"/>
  <c r="N629"/>
  <c r="O629" s="1"/>
  <c r="M629"/>
  <c r="L629"/>
  <c r="N628"/>
  <c r="O628" s="1"/>
  <c r="M628"/>
  <c r="L628"/>
  <c r="N627"/>
  <c r="O627" s="1"/>
  <c r="M627"/>
  <c r="L627"/>
  <c r="N626"/>
  <c r="O626" s="1"/>
  <c r="M626"/>
  <c r="L626"/>
  <c r="N625"/>
  <c r="O625" s="1"/>
  <c r="M625"/>
  <c r="L625"/>
  <c r="N624"/>
  <c r="O624" s="1"/>
  <c r="M624"/>
  <c r="L624"/>
  <c r="N623"/>
  <c r="O623" s="1"/>
  <c r="M623"/>
  <c r="L623"/>
  <c r="N622"/>
  <c r="O622" s="1"/>
  <c r="M622"/>
  <c r="L622"/>
  <c r="N621"/>
  <c r="O621" s="1"/>
  <c r="M621"/>
  <c r="L621"/>
  <c r="N620"/>
  <c r="O620" s="1"/>
  <c r="M620"/>
  <c r="L620"/>
  <c r="N619"/>
  <c r="O619" s="1"/>
  <c r="M619"/>
  <c r="L619"/>
  <c r="N618"/>
  <c r="O618" s="1"/>
  <c r="M618"/>
  <c r="L618"/>
  <c r="N617"/>
  <c r="O617" s="1"/>
  <c r="M617"/>
  <c r="L617"/>
  <c r="N616"/>
  <c r="O616" s="1"/>
  <c r="M616"/>
  <c r="L616"/>
  <c r="N615"/>
  <c r="O615" s="1"/>
  <c r="M615"/>
  <c r="L615"/>
  <c r="N614"/>
  <c r="O614" s="1"/>
  <c r="M614"/>
  <c r="L614"/>
  <c r="N613"/>
  <c r="O613" s="1"/>
  <c r="M613"/>
  <c r="L613"/>
  <c r="N612"/>
  <c r="O612" s="1"/>
  <c r="M612"/>
  <c r="L612"/>
  <c r="N611"/>
  <c r="O611" s="1"/>
  <c r="M611"/>
  <c r="L611"/>
  <c r="N610"/>
  <c r="O610" s="1"/>
  <c r="M610"/>
  <c r="L610"/>
  <c r="N609"/>
  <c r="O609" s="1"/>
  <c r="M609"/>
  <c r="L609"/>
  <c r="N608"/>
  <c r="O608" s="1"/>
  <c r="M608"/>
  <c r="L608"/>
  <c r="N607"/>
  <c r="O607" s="1"/>
  <c r="M607"/>
  <c r="L607"/>
  <c r="N606"/>
  <c r="O606" s="1"/>
  <c r="M606"/>
  <c r="L606"/>
  <c r="N605"/>
  <c r="O605" s="1"/>
  <c r="M605"/>
  <c r="L605"/>
  <c r="N604"/>
  <c r="O604" s="1"/>
  <c r="M604"/>
  <c r="L604"/>
  <c r="N603"/>
  <c r="O603" s="1"/>
  <c r="M603"/>
  <c r="L603"/>
  <c r="N602"/>
  <c r="O602" s="1"/>
  <c r="M602"/>
  <c r="L602"/>
  <c r="N601"/>
  <c r="O601" s="1"/>
  <c r="M601"/>
  <c r="L601"/>
  <c r="N600"/>
  <c r="O600" s="1"/>
  <c r="M600"/>
  <c r="L600"/>
  <c r="N599"/>
  <c r="O599" s="1"/>
  <c r="M599"/>
  <c r="L599"/>
  <c r="N598"/>
  <c r="O598" s="1"/>
  <c r="M598"/>
  <c r="L598"/>
  <c r="N597"/>
  <c r="O597" s="1"/>
  <c r="M597"/>
  <c r="L597"/>
  <c r="N596"/>
  <c r="O596" s="1"/>
  <c r="M596"/>
  <c r="L596"/>
  <c r="N595"/>
  <c r="O595" s="1"/>
  <c r="M595"/>
  <c r="L595"/>
  <c r="N594"/>
  <c r="O594" s="1"/>
  <c r="M594"/>
  <c r="L594"/>
  <c r="N593"/>
  <c r="O593" s="1"/>
  <c r="M593"/>
  <c r="L593"/>
  <c r="N592"/>
  <c r="O592" s="1"/>
  <c r="M592"/>
  <c r="L592"/>
  <c r="N591"/>
  <c r="O591" s="1"/>
  <c r="M591"/>
  <c r="L591"/>
  <c r="N590"/>
  <c r="O590" s="1"/>
  <c r="M590"/>
  <c r="L590"/>
  <c r="N589"/>
  <c r="O589" s="1"/>
  <c r="M589"/>
  <c r="L589"/>
  <c r="N588"/>
  <c r="O588" s="1"/>
  <c r="M588"/>
  <c r="L588"/>
  <c r="N587"/>
  <c r="O587" s="1"/>
  <c r="M587"/>
  <c r="L587"/>
  <c r="N586"/>
  <c r="O586" s="1"/>
  <c r="M586"/>
  <c r="L586"/>
  <c r="N585"/>
  <c r="O585" s="1"/>
  <c r="M585"/>
  <c r="L585"/>
  <c r="N584"/>
  <c r="O584" s="1"/>
  <c r="M584"/>
  <c r="L584"/>
  <c r="N583"/>
  <c r="O583" s="1"/>
  <c r="M583"/>
  <c r="L583"/>
  <c r="N582"/>
  <c r="O582" s="1"/>
  <c r="M582"/>
  <c r="L582"/>
  <c r="N581"/>
  <c r="O581" s="1"/>
  <c r="M581"/>
  <c r="L581"/>
  <c r="N580"/>
  <c r="O580" s="1"/>
  <c r="M580"/>
  <c r="L580"/>
  <c r="N579"/>
  <c r="O579" s="1"/>
  <c r="M579"/>
  <c r="L579"/>
  <c r="N578"/>
  <c r="O578" s="1"/>
  <c r="M578"/>
  <c r="L578"/>
  <c r="N577"/>
  <c r="O577" s="1"/>
  <c r="M577"/>
  <c r="L577"/>
  <c r="N576"/>
  <c r="O576" s="1"/>
  <c r="M576"/>
  <c r="L576"/>
  <c r="N575"/>
  <c r="O575" s="1"/>
  <c r="M575"/>
  <c r="L575"/>
  <c r="N574"/>
  <c r="O574" s="1"/>
  <c r="M574"/>
  <c r="L574"/>
  <c r="N573"/>
  <c r="O573" s="1"/>
  <c r="M573"/>
  <c r="L573"/>
  <c r="N572"/>
  <c r="O572" s="1"/>
  <c r="M572"/>
  <c r="L572"/>
  <c r="N571"/>
  <c r="O571" s="1"/>
  <c r="M571"/>
  <c r="L571"/>
  <c r="N570"/>
  <c r="O570" s="1"/>
  <c r="M570"/>
  <c r="L570"/>
  <c r="N569"/>
  <c r="O569" s="1"/>
  <c r="M569"/>
  <c r="L569"/>
  <c r="N568"/>
  <c r="O568" s="1"/>
  <c r="M568"/>
  <c r="L568"/>
  <c r="N567"/>
  <c r="O567" s="1"/>
  <c r="M567"/>
  <c r="L567"/>
  <c r="N566"/>
  <c r="O566" s="1"/>
  <c r="M566"/>
  <c r="L566"/>
  <c r="N565"/>
  <c r="O565" s="1"/>
  <c r="M565"/>
  <c r="L565"/>
  <c r="N564"/>
  <c r="O564" s="1"/>
  <c r="M564"/>
  <c r="L564"/>
  <c r="N563"/>
  <c r="O563" s="1"/>
  <c r="M563"/>
  <c r="L563"/>
  <c r="O562"/>
  <c r="M562"/>
  <c r="L562"/>
  <c r="O561"/>
  <c r="M561"/>
  <c r="L561"/>
  <c r="N560"/>
  <c r="O560" s="1"/>
  <c r="M560"/>
  <c r="L560"/>
  <c r="N559"/>
  <c r="O559" s="1"/>
  <c r="M559"/>
  <c r="L559"/>
  <c r="N558"/>
  <c r="O558" s="1"/>
  <c r="M558"/>
  <c r="L558"/>
  <c r="N557"/>
  <c r="O557" s="1"/>
  <c r="M557"/>
  <c r="L557"/>
  <c r="N556"/>
  <c r="O556" s="1"/>
  <c r="M556"/>
  <c r="L556"/>
  <c r="N555"/>
  <c r="O555" s="1"/>
  <c r="M555"/>
  <c r="L555"/>
  <c r="N554"/>
  <c r="O554" s="1"/>
  <c r="M554"/>
  <c r="L554"/>
  <c r="N553"/>
  <c r="O553" s="1"/>
  <c r="M553"/>
  <c r="L553"/>
  <c r="N552"/>
  <c r="O552" s="1"/>
  <c r="M552"/>
  <c r="L552"/>
  <c r="N551"/>
  <c r="O551" s="1"/>
  <c r="M551"/>
  <c r="L551"/>
  <c r="N550"/>
  <c r="O550" s="1"/>
  <c r="M550"/>
  <c r="L550"/>
  <c r="N549"/>
  <c r="O549" s="1"/>
  <c r="M549"/>
  <c r="L549"/>
  <c r="N548"/>
  <c r="O548" s="1"/>
  <c r="M548"/>
  <c r="L548"/>
  <c r="N547"/>
  <c r="O547" s="1"/>
  <c r="M547"/>
  <c r="L547"/>
  <c r="N546"/>
  <c r="O546" s="1"/>
  <c r="M546"/>
  <c r="L546"/>
  <c r="N545"/>
  <c r="O545" s="1"/>
  <c r="M545"/>
  <c r="L545"/>
  <c r="N544"/>
  <c r="M544"/>
  <c r="L544"/>
  <c r="N543"/>
  <c r="O543" s="1"/>
  <c r="M543"/>
  <c r="L543"/>
  <c r="N542"/>
  <c r="O542" s="1"/>
  <c r="M542"/>
  <c r="L542"/>
  <c r="N541"/>
  <c r="O541" s="1"/>
  <c r="M541"/>
  <c r="L541"/>
  <c r="N540"/>
  <c r="O540" s="1"/>
  <c r="M540"/>
  <c r="L540"/>
  <c r="N539"/>
  <c r="O539" s="1"/>
  <c r="M539"/>
  <c r="L539"/>
  <c r="N538"/>
  <c r="O538" s="1"/>
  <c r="M538"/>
  <c r="L538"/>
  <c r="O537"/>
  <c r="N536"/>
  <c r="O536" s="1"/>
  <c r="M536"/>
  <c r="L536"/>
  <c r="N535"/>
  <c r="O535" s="1"/>
  <c r="M535"/>
  <c r="L535"/>
  <c r="N534"/>
  <c r="O534" s="1"/>
  <c r="M534"/>
  <c r="L534"/>
  <c r="N533"/>
  <c r="O533" s="1"/>
  <c r="M533"/>
  <c r="L533"/>
  <c r="N532"/>
  <c r="O532" s="1"/>
  <c r="M532"/>
  <c r="L532"/>
  <c r="N531"/>
  <c r="O531" s="1"/>
  <c r="M531"/>
  <c r="L531"/>
  <c r="N530"/>
  <c r="O530" s="1"/>
  <c r="M530"/>
  <c r="L530"/>
  <c r="N529"/>
  <c r="O529" s="1"/>
  <c r="M529"/>
  <c r="L529"/>
  <c r="N528"/>
  <c r="O528" s="1"/>
  <c r="M528"/>
  <c r="L528"/>
  <c r="N527"/>
  <c r="O527" s="1"/>
  <c r="M527"/>
  <c r="L527"/>
  <c r="N526"/>
  <c r="O526" s="1"/>
  <c r="M526"/>
  <c r="L526"/>
  <c r="N525"/>
  <c r="O525" s="1"/>
  <c r="M525"/>
  <c r="L525"/>
  <c r="N524"/>
  <c r="O524" s="1"/>
  <c r="M524"/>
  <c r="L524"/>
  <c r="N523"/>
  <c r="O523" s="1"/>
  <c r="M523"/>
  <c r="L523"/>
  <c r="N522"/>
  <c r="O522" s="1"/>
  <c r="M522"/>
  <c r="L522"/>
  <c r="N521"/>
  <c r="O521" s="1"/>
  <c r="M521"/>
  <c r="L521"/>
  <c r="N520"/>
  <c r="O520" s="1"/>
  <c r="M520"/>
  <c r="L520"/>
  <c r="N519"/>
  <c r="O519" s="1"/>
  <c r="M519"/>
  <c r="L519"/>
  <c r="N518"/>
  <c r="O518" s="1"/>
  <c r="M518"/>
  <c r="L518"/>
  <c r="N517"/>
  <c r="O517" s="1"/>
  <c r="M517"/>
  <c r="L517"/>
  <c r="N516"/>
  <c r="O516" s="1"/>
  <c r="M516"/>
  <c r="L516"/>
  <c r="N515"/>
  <c r="O515" s="1"/>
  <c r="M515"/>
  <c r="L515"/>
  <c r="N514"/>
  <c r="O514" s="1"/>
  <c r="M514"/>
  <c r="L514"/>
  <c r="N513"/>
  <c r="O513" s="1"/>
  <c r="M513"/>
  <c r="L513"/>
  <c r="N512"/>
  <c r="O512" s="1"/>
  <c r="M512"/>
  <c r="L512"/>
  <c r="N511"/>
  <c r="O511" s="1"/>
  <c r="M511"/>
  <c r="L511"/>
  <c r="N510"/>
  <c r="O510" s="1"/>
  <c r="M510"/>
  <c r="L510"/>
  <c r="N509"/>
  <c r="O509" s="1"/>
  <c r="M509"/>
  <c r="L509"/>
  <c r="N508"/>
  <c r="O508" s="1"/>
  <c r="L508"/>
  <c r="N507"/>
  <c r="O507" s="1"/>
  <c r="M507"/>
  <c r="L507"/>
  <c r="N506"/>
  <c r="O506" s="1"/>
  <c r="M506"/>
  <c r="L506"/>
  <c r="N505"/>
  <c r="O505" s="1"/>
  <c r="M505"/>
  <c r="L505"/>
  <c r="N504"/>
  <c r="O504" s="1"/>
  <c r="M504"/>
  <c r="L504"/>
  <c r="N503"/>
  <c r="O503" s="1"/>
  <c r="M503"/>
  <c r="L503"/>
  <c r="N502"/>
  <c r="O502" s="1"/>
  <c r="M502"/>
  <c r="L502"/>
  <c r="N501"/>
  <c r="O501" s="1"/>
  <c r="M501"/>
  <c r="L501"/>
  <c r="N500"/>
  <c r="O500" s="1"/>
  <c r="M500"/>
  <c r="L500"/>
  <c r="N499"/>
  <c r="O499" s="1"/>
  <c r="M499"/>
  <c r="L499"/>
  <c r="N498"/>
  <c r="O498" s="1"/>
  <c r="M498"/>
  <c r="L498"/>
  <c r="N497"/>
  <c r="O497" s="1"/>
  <c r="M497"/>
  <c r="L497"/>
  <c r="N496"/>
  <c r="O496" s="1"/>
  <c r="M496"/>
  <c r="L496"/>
  <c r="N495"/>
  <c r="O495" s="1"/>
  <c r="M495"/>
  <c r="L495"/>
  <c r="N494"/>
  <c r="O494" s="1"/>
  <c r="M494"/>
  <c r="L494"/>
  <c r="N493"/>
  <c r="O493" s="1"/>
  <c r="M493"/>
  <c r="L493"/>
  <c r="N492"/>
  <c r="O492" s="1"/>
  <c r="M492"/>
  <c r="L492"/>
  <c r="N491"/>
  <c r="O491" s="1"/>
  <c r="M491"/>
  <c r="L491"/>
  <c r="N490"/>
  <c r="O490" s="1"/>
  <c r="M490"/>
  <c r="L490"/>
  <c r="N489"/>
  <c r="O489" s="1"/>
  <c r="M489"/>
  <c r="L489"/>
  <c r="N488"/>
  <c r="O488" s="1"/>
  <c r="M488"/>
  <c r="L488"/>
  <c r="N487"/>
  <c r="O487" s="1"/>
  <c r="M487"/>
  <c r="L487"/>
  <c r="N486"/>
  <c r="O486" s="1"/>
  <c r="M486"/>
  <c r="L486"/>
  <c r="N485"/>
  <c r="O485" s="1"/>
  <c r="M485"/>
  <c r="L485"/>
  <c r="N484"/>
  <c r="O484" s="1"/>
  <c r="M484"/>
  <c r="L484"/>
  <c r="N483"/>
  <c r="O483" s="1"/>
  <c r="M483"/>
  <c r="L483"/>
  <c r="N482"/>
  <c r="O482" s="1"/>
  <c r="M482"/>
  <c r="L482"/>
  <c r="N481"/>
  <c r="O481" s="1"/>
  <c r="M481"/>
  <c r="L481"/>
  <c r="N480"/>
  <c r="O480" s="1"/>
  <c r="M480"/>
  <c r="L480"/>
  <c r="N479"/>
  <c r="O479" s="1"/>
  <c r="M479"/>
  <c r="L479"/>
  <c r="N478"/>
  <c r="O478" s="1"/>
  <c r="M478"/>
  <c r="L478"/>
  <c r="N477"/>
  <c r="O477" s="1"/>
  <c r="M477"/>
  <c r="L477"/>
  <c r="N476"/>
  <c r="O476" s="1"/>
  <c r="M476"/>
  <c r="L476"/>
  <c r="N475"/>
  <c r="O475" s="1"/>
  <c r="M475"/>
  <c r="L475"/>
  <c r="N474"/>
  <c r="O474" s="1"/>
  <c r="M474"/>
  <c r="L474"/>
  <c r="N473"/>
  <c r="O473" s="1"/>
  <c r="M473"/>
  <c r="L473"/>
  <c r="N472"/>
  <c r="O472" s="1"/>
  <c r="M472"/>
  <c r="L472"/>
  <c r="N471"/>
  <c r="O471" s="1"/>
  <c r="M471"/>
  <c r="L471"/>
  <c r="N470"/>
  <c r="O470" s="1"/>
  <c r="M470"/>
  <c r="L470"/>
  <c r="N469"/>
  <c r="O469" s="1"/>
  <c r="M469"/>
  <c r="L469"/>
  <c r="N468"/>
  <c r="O468" s="1"/>
  <c r="M468"/>
  <c r="L468"/>
  <c r="N467"/>
  <c r="O467" s="1"/>
  <c r="M467"/>
  <c r="L467"/>
  <c r="N466"/>
  <c r="O466" s="1"/>
  <c r="M466"/>
  <c r="L466"/>
  <c r="N465"/>
  <c r="O465" s="1"/>
  <c r="M465"/>
  <c r="L465"/>
  <c r="N464"/>
  <c r="O464" s="1"/>
  <c r="M464"/>
  <c r="L464"/>
  <c r="N463"/>
  <c r="O463" s="1"/>
  <c r="M463"/>
  <c r="L463"/>
  <c r="N462"/>
  <c r="O462" s="1"/>
  <c r="M462"/>
  <c r="L462"/>
  <c r="N461"/>
  <c r="O461" s="1"/>
  <c r="M461"/>
  <c r="L461"/>
  <c r="N460"/>
  <c r="O460" s="1"/>
  <c r="M460"/>
  <c r="L460"/>
  <c r="N459"/>
  <c r="O459" s="1"/>
  <c r="M459"/>
  <c r="L459"/>
  <c r="N458"/>
  <c r="O458" s="1"/>
  <c r="M458"/>
  <c r="L458"/>
  <c r="N457"/>
  <c r="O457" s="1"/>
  <c r="M457"/>
  <c r="L457"/>
  <c r="N456"/>
  <c r="O456" s="1"/>
  <c r="M456"/>
  <c r="L456"/>
  <c r="N455"/>
  <c r="O455" s="1"/>
  <c r="M455"/>
  <c r="L455"/>
  <c r="N454"/>
  <c r="O454" s="1"/>
  <c r="M454"/>
  <c r="L454"/>
  <c r="N453"/>
  <c r="O453" s="1"/>
  <c r="M453"/>
  <c r="L453"/>
  <c r="N452"/>
  <c r="O452" s="1"/>
  <c r="M452"/>
  <c r="L452"/>
  <c r="N451"/>
  <c r="O451" s="1"/>
  <c r="M451"/>
  <c r="L451"/>
  <c r="N450"/>
  <c r="O450" s="1"/>
  <c r="M450"/>
  <c r="L450"/>
  <c r="N449"/>
  <c r="O449" s="1"/>
  <c r="M449"/>
  <c r="L449"/>
  <c r="N448"/>
  <c r="O448" s="1"/>
  <c r="M448"/>
  <c r="L448"/>
  <c r="N447"/>
  <c r="O447" s="1"/>
  <c r="M447"/>
  <c r="L447"/>
  <c r="N446"/>
  <c r="O446" s="1"/>
  <c r="M446"/>
  <c r="L446"/>
  <c r="N445"/>
  <c r="O445" s="1"/>
  <c r="M445"/>
  <c r="L445"/>
  <c r="N444"/>
  <c r="O444" s="1"/>
  <c r="M444"/>
  <c r="L444"/>
  <c r="N443"/>
  <c r="O443" s="1"/>
  <c r="M443"/>
  <c r="L443"/>
  <c r="N442"/>
  <c r="O442" s="1"/>
  <c r="M442"/>
  <c r="L442"/>
  <c r="N441"/>
  <c r="O441" s="1"/>
  <c r="M441"/>
  <c r="L441"/>
  <c r="N440"/>
  <c r="O440" s="1"/>
  <c r="M440"/>
  <c r="L440"/>
  <c r="N439"/>
  <c r="O439" s="1"/>
  <c r="M439"/>
  <c r="L439"/>
  <c r="N438"/>
  <c r="O438" s="1"/>
  <c r="M438"/>
  <c r="L438"/>
  <c r="N437"/>
  <c r="O437" s="1"/>
  <c r="M437"/>
  <c r="L437"/>
  <c r="N436"/>
  <c r="O436" s="1"/>
  <c r="M436"/>
  <c r="L436"/>
  <c r="N435"/>
  <c r="O435" s="1"/>
  <c r="M435"/>
  <c r="L435"/>
  <c r="N434"/>
  <c r="O434" s="1"/>
  <c r="M434"/>
  <c r="L434"/>
  <c r="N433"/>
  <c r="O433" s="1"/>
  <c r="M433"/>
  <c r="L433"/>
  <c r="N432"/>
  <c r="M432"/>
  <c r="L432"/>
  <c r="N431"/>
  <c r="O431" s="1"/>
  <c r="M431"/>
  <c r="L431"/>
  <c r="N430"/>
  <c r="O430" s="1"/>
  <c r="M430"/>
  <c r="L430"/>
  <c r="N429"/>
  <c r="O429" s="1"/>
  <c r="M429"/>
  <c r="L429"/>
  <c r="N428"/>
  <c r="O428" s="1"/>
  <c r="M428"/>
  <c r="L428"/>
  <c r="N427"/>
  <c r="O427" s="1"/>
  <c r="M427"/>
  <c r="L427"/>
  <c r="N426"/>
  <c r="O426" s="1"/>
  <c r="M426"/>
  <c r="L426"/>
  <c r="N425"/>
  <c r="O425" s="1"/>
  <c r="M425"/>
  <c r="L425"/>
  <c r="N424"/>
  <c r="O424" s="1"/>
  <c r="M424"/>
  <c r="L424"/>
  <c r="N423"/>
  <c r="O423" s="1"/>
  <c r="M423"/>
  <c r="L423"/>
  <c r="N422"/>
  <c r="O422" s="1"/>
  <c r="M422"/>
  <c r="L422"/>
  <c r="N421"/>
  <c r="O421" s="1"/>
  <c r="M421"/>
  <c r="L421"/>
  <c r="N420"/>
  <c r="O420" s="1"/>
  <c r="M420"/>
  <c r="L420"/>
  <c r="N419"/>
  <c r="O419" s="1"/>
  <c r="M419"/>
  <c r="L419"/>
  <c r="N418"/>
  <c r="O418" s="1"/>
  <c r="M418"/>
  <c r="L418"/>
  <c r="N417"/>
  <c r="O417" s="1"/>
  <c r="M417"/>
  <c r="L417"/>
  <c r="N416"/>
  <c r="O416" s="1"/>
  <c r="M416"/>
  <c r="L416"/>
  <c r="N415"/>
  <c r="O415" s="1"/>
  <c r="M415"/>
  <c r="L415"/>
  <c r="N414"/>
  <c r="O414" s="1"/>
  <c r="M414"/>
  <c r="L414"/>
  <c r="N413"/>
  <c r="O413" s="1"/>
  <c r="M413"/>
  <c r="L413"/>
  <c r="N412"/>
  <c r="O412" s="1"/>
  <c r="M412"/>
  <c r="L412"/>
  <c r="O411"/>
  <c r="N411"/>
  <c r="M411"/>
  <c r="L411"/>
  <c r="N410"/>
  <c r="O410" s="1"/>
  <c r="M410"/>
  <c r="L410"/>
  <c r="N409"/>
  <c r="O409" s="1"/>
  <c r="M409"/>
  <c r="L409"/>
  <c r="N408"/>
  <c r="O408" s="1"/>
  <c r="M408"/>
  <c r="L408"/>
  <c r="N407"/>
  <c r="O407" s="1"/>
  <c r="M407"/>
  <c r="L407"/>
  <c r="N406"/>
  <c r="O406" s="1"/>
  <c r="M406"/>
  <c r="L406"/>
  <c r="N405"/>
  <c r="O405" s="1"/>
  <c r="M405"/>
  <c r="L405"/>
  <c r="N404"/>
  <c r="O404" s="1"/>
  <c r="M404"/>
  <c r="L404"/>
  <c r="N403"/>
  <c r="O403" s="1"/>
  <c r="M403"/>
  <c r="L403"/>
  <c r="N402"/>
  <c r="O402" s="1"/>
  <c r="M402"/>
  <c r="L402"/>
  <c r="N401"/>
  <c r="O401" s="1"/>
  <c r="M401"/>
  <c r="L401"/>
  <c r="N400"/>
  <c r="O400" s="1"/>
  <c r="M400"/>
  <c r="L400"/>
  <c r="N399"/>
  <c r="O399" s="1"/>
  <c r="M399"/>
  <c r="L399"/>
  <c r="N398"/>
  <c r="O398" s="1"/>
  <c r="M398"/>
  <c r="L398"/>
  <c r="N397"/>
  <c r="O397" s="1"/>
  <c r="M397"/>
  <c r="L397"/>
  <c r="N396"/>
  <c r="O396" s="1"/>
  <c r="M396"/>
  <c r="L396"/>
  <c r="N395"/>
  <c r="O395" s="1"/>
  <c r="M395"/>
  <c r="L395"/>
  <c r="N394"/>
  <c r="O394" s="1"/>
  <c r="M394"/>
  <c r="L394"/>
  <c r="N393"/>
  <c r="O393" s="1"/>
  <c r="M393"/>
  <c r="L393"/>
  <c r="N392"/>
  <c r="O392" s="1"/>
  <c r="M392"/>
  <c r="L392"/>
  <c r="N391"/>
  <c r="O391" s="1"/>
  <c r="M391"/>
  <c r="L391"/>
  <c r="N390"/>
  <c r="O390" s="1"/>
  <c r="M390"/>
  <c r="L390"/>
  <c r="N389"/>
  <c r="O389" s="1"/>
  <c r="M389"/>
  <c r="L389"/>
  <c r="N388"/>
  <c r="O388" s="1"/>
  <c r="M388"/>
  <c r="L388"/>
  <c r="N387"/>
  <c r="O387" s="1"/>
  <c r="M387"/>
  <c r="L387"/>
  <c r="N386"/>
  <c r="O386" s="1"/>
  <c r="M386"/>
  <c r="L386"/>
  <c r="N385"/>
  <c r="O385" s="1"/>
  <c r="M385"/>
  <c r="L385"/>
  <c r="N384"/>
  <c r="O384" s="1"/>
  <c r="M384"/>
  <c r="L384"/>
  <c r="N383"/>
  <c r="O383" s="1"/>
  <c r="M383"/>
  <c r="L383"/>
  <c r="N382"/>
  <c r="O382" s="1"/>
  <c r="M382"/>
  <c r="L382"/>
  <c r="N381"/>
  <c r="O381" s="1"/>
  <c r="M381"/>
  <c r="L381"/>
  <c r="N380"/>
  <c r="O380" s="1"/>
  <c r="M380"/>
  <c r="L380"/>
  <c r="N379"/>
  <c r="O379" s="1"/>
  <c r="M379"/>
  <c r="L379"/>
  <c r="N378"/>
  <c r="O378" s="1"/>
  <c r="M378"/>
  <c r="L378"/>
  <c r="N377"/>
  <c r="O377" s="1"/>
  <c r="M377"/>
  <c r="L377"/>
  <c r="N376"/>
  <c r="O376" s="1"/>
  <c r="M376"/>
  <c r="L376"/>
  <c r="N375"/>
  <c r="O375" s="1"/>
  <c r="M375"/>
  <c r="L375"/>
  <c r="N374"/>
  <c r="O374" s="1"/>
  <c r="M374"/>
  <c r="L374"/>
  <c r="N373"/>
  <c r="O373" s="1"/>
  <c r="M373"/>
  <c r="L373"/>
  <c r="N372"/>
  <c r="O372" s="1"/>
  <c r="M372"/>
  <c r="L372"/>
  <c r="N371"/>
  <c r="O371" s="1"/>
  <c r="M371"/>
  <c r="L371"/>
  <c r="N370"/>
  <c r="O370" s="1"/>
  <c r="M370"/>
  <c r="L370"/>
  <c r="N369"/>
  <c r="O369" s="1"/>
  <c r="M369"/>
  <c r="L369"/>
  <c r="N368"/>
  <c r="O368" s="1"/>
  <c r="M368"/>
  <c r="L368"/>
  <c r="N367"/>
  <c r="O367" s="1"/>
  <c r="M367"/>
  <c r="L367"/>
  <c r="N366"/>
  <c r="O366" s="1"/>
  <c r="M366"/>
  <c r="L366"/>
  <c r="N365"/>
  <c r="O365" s="1"/>
  <c r="M365"/>
  <c r="L365"/>
  <c r="N364"/>
  <c r="O364" s="1"/>
  <c r="M364"/>
  <c r="L364"/>
  <c r="N363"/>
  <c r="O363" s="1"/>
  <c r="M363"/>
  <c r="L363"/>
  <c r="N362"/>
  <c r="O362" s="1"/>
  <c r="M362"/>
  <c r="L362"/>
  <c r="N361"/>
  <c r="O361" s="1"/>
  <c r="M361"/>
  <c r="L361"/>
  <c r="N360"/>
  <c r="O360" s="1"/>
  <c r="M360"/>
  <c r="L360"/>
  <c r="N359"/>
  <c r="O359" s="1"/>
  <c r="M359"/>
  <c r="L359"/>
  <c r="N358"/>
  <c r="O358" s="1"/>
  <c r="M358"/>
  <c r="L358"/>
  <c r="N357"/>
  <c r="O357" s="1"/>
  <c r="M357"/>
  <c r="L357"/>
  <c r="N356"/>
  <c r="O356" s="1"/>
  <c r="M356"/>
  <c r="L356"/>
  <c r="N355"/>
  <c r="O355" s="1"/>
  <c r="M355"/>
  <c r="L355"/>
  <c r="N354"/>
  <c r="O354" s="1"/>
  <c r="M354"/>
  <c r="L354"/>
  <c r="N353"/>
  <c r="O353" s="1"/>
  <c r="M353"/>
  <c r="L353"/>
  <c r="N352"/>
  <c r="O352" s="1"/>
  <c r="M352"/>
  <c r="L352"/>
  <c r="N351"/>
  <c r="O351" s="1"/>
  <c r="M351"/>
  <c r="L351"/>
  <c r="N350"/>
  <c r="O350" s="1"/>
  <c r="M350"/>
  <c r="L350"/>
  <c r="O349"/>
  <c r="M349"/>
  <c r="N348"/>
  <c r="O348" s="1"/>
  <c r="M348"/>
  <c r="L348"/>
  <c r="N347"/>
  <c r="O347" s="1"/>
  <c r="M347"/>
  <c r="L347"/>
  <c r="N346"/>
  <c r="O346" s="1"/>
  <c r="M346"/>
  <c r="L346"/>
  <c r="N345"/>
  <c r="O345" s="1"/>
  <c r="M345"/>
  <c r="L345"/>
  <c r="N344"/>
  <c r="O344" s="1"/>
  <c r="M344"/>
  <c r="L344"/>
  <c r="N343"/>
  <c r="O343" s="1"/>
  <c r="M343"/>
  <c r="L343"/>
  <c r="N342"/>
  <c r="O342" s="1"/>
  <c r="M342"/>
  <c r="L342"/>
  <c r="N341"/>
  <c r="O341" s="1"/>
  <c r="M341"/>
  <c r="L341"/>
  <c r="N340"/>
  <c r="O340" s="1"/>
  <c r="M340"/>
  <c r="L340"/>
  <c r="N339"/>
  <c r="O339" s="1"/>
  <c r="M339"/>
  <c r="L339"/>
  <c r="N338"/>
  <c r="O338" s="1"/>
  <c r="M338"/>
  <c r="L338"/>
  <c r="N337"/>
  <c r="O337" s="1"/>
  <c r="M337"/>
  <c r="L337"/>
  <c r="N336"/>
  <c r="O336" s="1"/>
  <c r="M336"/>
  <c r="L336"/>
  <c r="N335"/>
  <c r="O335" s="1"/>
  <c r="M335"/>
  <c r="L335"/>
  <c r="N334"/>
  <c r="O334" s="1"/>
  <c r="M334"/>
  <c r="L334"/>
  <c r="N333"/>
  <c r="O333" s="1"/>
  <c r="M333"/>
  <c r="L333"/>
  <c r="N332"/>
  <c r="O332" s="1"/>
  <c r="M332"/>
  <c r="L332"/>
  <c r="N331"/>
  <c r="O331" s="1"/>
  <c r="M331"/>
  <c r="L331"/>
  <c r="N330"/>
  <c r="O330" s="1"/>
  <c r="M330"/>
  <c r="L330"/>
  <c r="N329"/>
  <c r="O329" s="1"/>
  <c r="M329"/>
  <c r="L329"/>
  <c r="N328"/>
  <c r="O328" s="1"/>
  <c r="M328"/>
  <c r="L328"/>
  <c r="N327"/>
  <c r="O327" s="1"/>
  <c r="M327"/>
  <c r="L327"/>
  <c r="N326"/>
  <c r="O326" s="1"/>
  <c r="M326"/>
  <c r="L326"/>
  <c r="N325"/>
  <c r="O325" s="1"/>
  <c r="M325"/>
  <c r="L325"/>
  <c r="N324"/>
  <c r="O324" s="1"/>
  <c r="M324"/>
  <c r="L324"/>
  <c r="N323"/>
  <c r="O323" s="1"/>
  <c r="M323"/>
  <c r="L323"/>
  <c r="N322"/>
  <c r="O322" s="1"/>
  <c r="M322"/>
  <c r="L322"/>
  <c r="N321"/>
  <c r="O321" s="1"/>
  <c r="M321"/>
  <c r="L321"/>
  <c r="N320"/>
  <c r="O320" s="1"/>
  <c r="M320"/>
  <c r="L320"/>
  <c r="N319"/>
  <c r="O319" s="1"/>
  <c r="M319"/>
  <c r="L319"/>
  <c r="N318"/>
  <c r="O318" s="1"/>
  <c r="M318"/>
  <c r="L318"/>
  <c r="N317"/>
  <c r="O317" s="1"/>
  <c r="M317"/>
  <c r="L317"/>
  <c r="N316"/>
  <c r="O316" s="1"/>
  <c r="M316"/>
  <c r="L316"/>
  <c r="N315"/>
  <c r="O315" s="1"/>
  <c r="M315"/>
  <c r="L315"/>
  <c r="N314"/>
  <c r="O314" s="1"/>
  <c r="M314"/>
  <c r="L314"/>
  <c r="N313"/>
  <c r="O313" s="1"/>
  <c r="M313"/>
  <c r="L313"/>
  <c r="N312"/>
  <c r="O312" s="1"/>
  <c r="M312"/>
  <c r="L312"/>
  <c r="N311"/>
  <c r="O311" s="1"/>
  <c r="M311"/>
  <c r="L311"/>
  <c r="N310"/>
  <c r="O310" s="1"/>
  <c r="M310"/>
  <c r="L310"/>
  <c r="N309"/>
  <c r="O309" s="1"/>
  <c r="M309"/>
  <c r="L309"/>
  <c r="N308"/>
  <c r="O308" s="1"/>
  <c r="M308"/>
  <c r="L308"/>
  <c r="N307"/>
  <c r="O307" s="1"/>
  <c r="M307"/>
  <c r="L307"/>
  <c r="N306"/>
  <c r="O306" s="1"/>
  <c r="M306"/>
  <c r="L306"/>
  <c r="N305"/>
  <c r="O305" s="1"/>
  <c r="M305"/>
  <c r="L305"/>
  <c r="N304"/>
  <c r="O304" s="1"/>
  <c r="M304"/>
  <c r="L304"/>
  <c r="N303"/>
  <c r="O303" s="1"/>
  <c r="M303"/>
  <c r="L303"/>
  <c r="N302"/>
  <c r="O302" s="1"/>
  <c r="M302"/>
  <c r="L302"/>
  <c r="N301"/>
  <c r="O301" s="1"/>
  <c r="M301"/>
  <c r="L301"/>
  <c r="N300"/>
  <c r="O300" s="1"/>
  <c r="M300"/>
  <c r="L300"/>
  <c r="N299"/>
  <c r="O299" s="1"/>
  <c r="M299"/>
  <c r="L299"/>
  <c r="N298"/>
  <c r="O298" s="1"/>
  <c r="M298"/>
  <c r="L298"/>
  <c r="N297"/>
  <c r="O297" s="1"/>
  <c r="M297"/>
  <c r="L297"/>
  <c r="N296"/>
  <c r="O296" s="1"/>
  <c r="M296"/>
  <c r="L296"/>
  <c r="N295"/>
  <c r="O295" s="1"/>
  <c r="M295"/>
  <c r="L295"/>
  <c r="N294"/>
  <c r="O294" s="1"/>
  <c r="M294"/>
  <c r="L294"/>
  <c r="N293"/>
  <c r="O293" s="1"/>
  <c r="M293"/>
  <c r="L293"/>
  <c r="N292"/>
  <c r="O292" s="1"/>
  <c r="M292"/>
  <c r="L292"/>
  <c r="N291"/>
  <c r="O291" s="1"/>
  <c r="M291"/>
  <c r="L291"/>
  <c r="N290"/>
  <c r="M290"/>
  <c r="L290"/>
  <c r="N289"/>
  <c r="O289" s="1"/>
  <c r="M289"/>
  <c r="L289"/>
  <c r="N288"/>
  <c r="O288" s="1"/>
  <c r="M288"/>
  <c r="L288"/>
  <c r="N287"/>
  <c r="O287" s="1"/>
  <c r="M287"/>
  <c r="L287"/>
  <c r="N286"/>
  <c r="O286" s="1"/>
  <c r="M286"/>
  <c r="L286"/>
  <c r="N285"/>
  <c r="O285" s="1"/>
  <c r="M285"/>
  <c r="L285"/>
  <c r="N284"/>
  <c r="O284" s="1"/>
  <c r="M284"/>
  <c r="L284"/>
  <c r="N283"/>
  <c r="O283" s="1"/>
  <c r="M283"/>
  <c r="L283"/>
  <c r="N282"/>
  <c r="O282" s="1"/>
  <c r="M282"/>
  <c r="L282"/>
  <c r="N281"/>
  <c r="O281" s="1"/>
  <c r="M281"/>
  <c r="L281"/>
  <c r="N280"/>
  <c r="O280" s="1"/>
  <c r="M280"/>
  <c r="L280"/>
  <c r="N279"/>
  <c r="O279" s="1"/>
  <c r="M279"/>
  <c r="L279"/>
  <c r="N278"/>
  <c r="O278" s="1"/>
  <c r="M278"/>
  <c r="L278"/>
  <c r="N277"/>
  <c r="O277" s="1"/>
  <c r="M277"/>
  <c r="L277"/>
  <c r="N276"/>
  <c r="O276" s="1"/>
  <c r="M276"/>
  <c r="L276"/>
  <c r="N275"/>
  <c r="O275" s="1"/>
  <c r="M275"/>
  <c r="L275"/>
  <c r="N274"/>
  <c r="O274" s="1"/>
  <c r="M274"/>
  <c r="L274"/>
  <c r="N273"/>
  <c r="O273" s="1"/>
  <c r="M273"/>
  <c r="L273"/>
  <c r="N272"/>
  <c r="O272" s="1"/>
  <c r="M272"/>
  <c r="L272"/>
  <c r="N271"/>
  <c r="O271" s="1"/>
  <c r="M271"/>
  <c r="L271"/>
  <c r="N270"/>
  <c r="O270" s="1"/>
  <c r="M270"/>
  <c r="L270"/>
  <c r="N269"/>
  <c r="O269" s="1"/>
  <c r="M269"/>
  <c r="L269"/>
  <c r="N268"/>
  <c r="O268" s="1"/>
  <c r="M268"/>
  <c r="L268"/>
  <c r="N267"/>
  <c r="O267" s="1"/>
  <c r="M267"/>
  <c r="L267"/>
  <c r="N266"/>
  <c r="O266" s="1"/>
  <c r="M266"/>
  <c r="L266"/>
  <c r="N265"/>
  <c r="O265" s="1"/>
  <c r="M265"/>
  <c r="L265"/>
  <c r="N264"/>
  <c r="O264" s="1"/>
  <c r="M264"/>
  <c r="L264"/>
  <c r="N263"/>
  <c r="O263" s="1"/>
  <c r="M263"/>
  <c r="L263"/>
  <c r="N262"/>
  <c r="O262" s="1"/>
  <c r="M262"/>
  <c r="L262"/>
  <c r="N261"/>
  <c r="O261" s="1"/>
  <c r="M261"/>
  <c r="L261"/>
  <c r="N260"/>
  <c r="O260" s="1"/>
  <c r="M260"/>
  <c r="L260"/>
  <c r="N259"/>
  <c r="O259" s="1"/>
  <c r="M259"/>
  <c r="L259"/>
  <c r="N258"/>
  <c r="O258" s="1"/>
  <c r="M258"/>
  <c r="L258"/>
  <c r="N257"/>
  <c r="O257" s="1"/>
  <c r="M257"/>
  <c r="L257"/>
  <c r="N256"/>
  <c r="O256" s="1"/>
  <c r="M256"/>
  <c r="L256"/>
  <c r="N255"/>
  <c r="O255" s="1"/>
  <c r="M255"/>
  <c r="L255"/>
  <c r="N254"/>
  <c r="O254" s="1"/>
  <c r="M254"/>
  <c r="L254"/>
  <c r="N253"/>
  <c r="O253" s="1"/>
  <c r="M253"/>
  <c r="L253"/>
  <c r="N252"/>
  <c r="O252" s="1"/>
  <c r="M252"/>
  <c r="L252"/>
  <c r="N251"/>
  <c r="O251" s="1"/>
  <c r="M251"/>
  <c r="L251"/>
  <c r="N250"/>
  <c r="O250" s="1"/>
  <c r="M250"/>
  <c r="L250"/>
  <c r="N249"/>
  <c r="M249"/>
  <c r="L249"/>
  <c r="N248"/>
  <c r="O248" s="1"/>
  <c r="M248"/>
  <c r="L248"/>
  <c r="N247"/>
  <c r="O247" s="1"/>
  <c r="M247"/>
  <c r="L247"/>
  <c r="N246"/>
  <c r="O246" s="1"/>
  <c r="M246"/>
  <c r="L246"/>
  <c r="N245"/>
  <c r="O245" s="1"/>
  <c r="M245"/>
  <c r="L245"/>
  <c r="N244"/>
  <c r="O244" s="1"/>
  <c r="M244"/>
  <c r="L244"/>
  <c r="N243"/>
  <c r="O243" s="1"/>
  <c r="M243"/>
  <c r="L243"/>
  <c r="N242"/>
  <c r="O242" s="1"/>
  <c r="M242"/>
  <c r="L242"/>
  <c r="N241"/>
  <c r="O241" s="1"/>
  <c r="M241"/>
  <c r="L241"/>
  <c r="N240"/>
  <c r="O240" s="1"/>
  <c r="M240"/>
  <c r="L240"/>
  <c r="N239"/>
  <c r="O239" s="1"/>
  <c r="M239"/>
  <c r="L239"/>
  <c r="N238"/>
  <c r="O238" s="1"/>
  <c r="M238"/>
  <c r="L238"/>
  <c r="N237"/>
  <c r="O237" s="1"/>
  <c r="M237"/>
  <c r="L237"/>
  <c r="N236"/>
  <c r="O236" s="1"/>
  <c r="M236"/>
  <c r="L236"/>
  <c r="N235"/>
  <c r="O235" s="1"/>
  <c r="M235"/>
  <c r="L235"/>
  <c r="N234"/>
  <c r="O234" s="1"/>
  <c r="M234"/>
  <c r="L234"/>
  <c r="N233"/>
  <c r="O233" s="1"/>
  <c r="M233"/>
  <c r="L233"/>
  <c r="N232"/>
  <c r="O232" s="1"/>
  <c r="M232"/>
  <c r="L232"/>
  <c r="N231"/>
  <c r="O231" s="1"/>
  <c r="M231"/>
  <c r="L231"/>
  <c r="N230"/>
  <c r="O230" s="1"/>
  <c r="M230"/>
  <c r="L230"/>
  <c r="N229"/>
  <c r="O229" s="1"/>
  <c r="M229"/>
  <c r="L229"/>
  <c r="O228"/>
  <c r="N228"/>
  <c r="M228"/>
  <c r="L228"/>
  <c r="N227"/>
  <c r="O227" s="1"/>
  <c r="M227"/>
  <c r="L227"/>
  <c r="N226"/>
  <c r="O226" s="1"/>
  <c r="M226"/>
  <c r="L226"/>
  <c r="N225"/>
  <c r="O225" s="1"/>
  <c r="M225"/>
  <c r="L225"/>
  <c r="N224"/>
  <c r="O224" s="1"/>
  <c r="M224"/>
  <c r="L224"/>
  <c r="N223"/>
  <c r="O223" s="1"/>
  <c r="M223"/>
  <c r="L223"/>
  <c r="N222"/>
  <c r="O222" s="1"/>
  <c r="M222"/>
  <c r="L222"/>
  <c r="N221"/>
  <c r="O221" s="1"/>
  <c r="M221"/>
  <c r="L221"/>
  <c r="N220"/>
  <c r="O220" s="1"/>
  <c r="M220"/>
  <c r="L220"/>
  <c r="N219"/>
  <c r="O219" s="1"/>
  <c r="M219"/>
  <c r="L219"/>
  <c r="N218"/>
  <c r="O218" s="1"/>
  <c r="M218"/>
  <c r="L218"/>
  <c r="N217"/>
  <c r="O217" s="1"/>
  <c r="M217"/>
  <c r="L217"/>
  <c r="N216"/>
  <c r="O216" s="1"/>
  <c r="M216"/>
  <c r="L216"/>
  <c r="N215"/>
  <c r="O215" s="1"/>
  <c r="M215"/>
  <c r="L215"/>
  <c r="N214"/>
  <c r="O214" s="1"/>
  <c r="M214"/>
  <c r="L214"/>
  <c r="N213"/>
  <c r="O213" s="1"/>
  <c r="M213"/>
  <c r="L213"/>
  <c r="N212"/>
  <c r="O212" s="1"/>
  <c r="M212"/>
  <c r="L212"/>
  <c r="N211"/>
  <c r="O211" s="1"/>
  <c r="M211"/>
  <c r="L211"/>
  <c r="N210"/>
  <c r="O210" s="1"/>
  <c r="M210"/>
  <c r="L210"/>
  <c r="N209"/>
  <c r="O209" s="1"/>
  <c r="M209"/>
  <c r="L209"/>
  <c r="N208"/>
  <c r="O208" s="1"/>
  <c r="M208"/>
  <c r="L208"/>
  <c r="N207"/>
  <c r="O207" s="1"/>
  <c r="M207"/>
  <c r="L207"/>
  <c r="N206"/>
  <c r="O206" s="1"/>
  <c r="M206"/>
  <c r="L206"/>
  <c r="N205"/>
  <c r="O205" s="1"/>
  <c r="M205"/>
  <c r="L205"/>
  <c r="N204"/>
  <c r="M204"/>
  <c r="L204"/>
  <c r="N203"/>
  <c r="O203" s="1"/>
  <c r="M203"/>
  <c r="L203"/>
  <c r="N202"/>
  <c r="O202" s="1"/>
  <c r="M202"/>
  <c r="L202"/>
  <c r="N201"/>
  <c r="M201"/>
  <c r="L201"/>
  <c r="N200"/>
  <c r="O200" s="1"/>
  <c r="M200"/>
  <c r="L200"/>
  <c r="N199"/>
  <c r="O199" s="1"/>
  <c r="M199"/>
  <c r="L199"/>
  <c r="N198"/>
  <c r="O198" s="1"/>
  <c r="M198"/>
  <c r="L198"/>
  <c r="N197"/>
  <c r="O197" s="1"/>
  <c r="M197"/>
  <c r="L197"/>
  <c r="N196"/>
  <c r="O196" s="1"/>
  <c r="M196"/>
  <c r="L196"/>
  <c r="N195"/>
  <c r="O195" s="1"/>
  <c r="M195"/>
  <c r="L195"/>
  <c r="N194"/>
  <c r="O194" s="1"/>
  <c r="M194"/>
  <c r="L194"/>
  <c r="N193"/>
  <c r="O193" s="1"/>
  <c r="M193"/>
  <c r="L193"/>
  <c r="N192"/>
  <c r="O192" s="1"/>
  <c r="M192"/>
  <c r="L192"/>
  <c r="N191"/>
  <c r="O191" s="1"/>
  <c r="M191"/>
  <c r="L191"/>
  <c r="N190"/>
  <c r="O190" s="1"/>
  <c r="M190"/>
  <c r="L190"/>
  <c r="N189"/>
  <c r="O189" s="1"/>
  <c r="M189"/>
  <c r="L189"/>
  <c r="N188"/>
  <c r="O188" s="1"/>
  <c r="M188"/>
  <c r="L188"/>
  <c r="N187"/>
  <c r="O187" s="1"/>
  <c r="M187"/>
  <c r="L187"/>
  <c r="N186"/>
  <c r="O186" s="1"/>
  <c r="M186"/>
  <c r="L186"/>
  <c r="N185"/>
  <c r="O185" s="1"/>
  <c r="M185"/>
  <c r="L185"/>
  <c r="N184"/>
  <c r="O184" s="1"/>
  <c r="M184"/>
  <c r="L184"/>
  <c r="N183"/>
  <c r="O183" s="1"/>
  <c r="M183"/>
  <c r="L183"/>
  <c r="N182"/>
  <c r="O182" s="1"/>
  <c r="M182"/>
  <c r="L182"/>
  <c r="N181"/>
  <c r="O181" s="1"/>
  <c r="M181"/>
  <c r="L181"/>
  <c r="N180"/>
  <c r="O180" s="1"/>
  <c r="M180"/>
  <c r="L180"/>
  <c r="N179"/>
  <c r="O179" s="1"/>
  <c r="M179"/>
  <c r="L179"/>
  <c r="N178"/>
  <c r="O178" s="1"/>
  <c r="M178"/>
  <c r="L178"/>
  <c r="N177"/>
  <c r="O177" s="1"/>
  <c r="M177"/>
  <c r="L177"/>
  <c r="N176"/>
  <c r="O176" s="1"/>
  <c r="M176"/>
  <c r="L176"/>
  <c r="N175"/>
  <c r="O175" s="1"/>
  <c r="M175"/>
  <c r="L175"/>
  <c r="N174"/>
  <c r="O174" s="1"/>
  <c r="M174"/>
  <c r="L174"/>
  <c r="N173"/>
  <c r="O173" s="1"/>
  <c r="M173"/>
  <c r="L173"/>
  <c r="N172"/>
  <c r="O172" s="1"/>
  <c r="M172"/>
  <c r="L172"/>
  <c r="N171"/>
  <c r="O171" s="1"/>
  <c r="M171"/>
  <c r="L171"/>
  <c r="N170"/>
  <c r="O170" s="1"/>
  <c r="M170"/>
  <c r="L170"/>
  <c r="N169"/>
  <c r="O169" s="1"/>
  <c r="M169"/>
  <c r="L169"/>
  <c r="N168"/>
  <c r="O168" s="1"/>
  <c r="M168"/>
  <c r="L168"/>
  <c r="N167"/>
  <c r="O167" s="1"/>
  <c r="M167"/>
  <c r="L167"/>
  <c r="N166"/>
  <c r="O166" s="1"/>
  <c r="M166"/>
  <c r="L166"/>
  <c r="N165"/>
  <c r="O165" s="1"/>
  <c r="M165"/>
  <c r="L165"/>
  <c r="N164"/>
  <c r="O164" s="1"/>
  <c r="M164"/>
  <c r="L164"/>
  <c r="N163"/>
  <c r="O163" s="1"/>
  <c r="M163"/>
  <c r="L163"/>
  <c r="N162"/>
  <c r="O162" s="1"/>
  <c r="M162"/>
  <c r="L162"/>
  <c r="N161"/>
  <c r="O161" s="1"/>
  <c r="M161"/>
  <c r="L161"/>
  <c r="N160"/>
  <c r="O160" s="1"/>
  <c r="M160"/>
  <c r="L160"/>
  <c r="N159"/>
  <c r="O159" s="1"/>
  <c r="M159"/>
  <c r="L159"/>
  <c r="N158"/>
  <c r="O158" s="1"/>
  <c r="M158"/>
  <c r="L158"/>
  <c r="N157"/>
  <c r="O157" s="1"/>
  <c r="M157"/>
  <c r="L157"/>
  <c r="N156"/>
  <c r="O156" s="1"/>
  <c r="M156"/>
  <c r="L156"/>
  <c r="N155"/>
  <c r="O155" s="1"/>
  <c r="M155"/>
  <c r="L155"/>
  <c r="N154"/>
  <c r="O154" s="1"/>
  <c r="M154"/>
  <c r="L154"/>
  <c r="N153"/>
  <c r="O153" s="1"/>
  <c r="M153"/>
  <c r="L153"/>
  <c r="N152"/>
  <c r="O152" s="1"/>
  <c r="M152"/>
  <c r="L152"/>
  <c r="N151"/>
  <c r="O151" s="1"/>
  <c r="M151"/>
  <c r="L151"/>
  <c r="N150"/>
  <c r="O150" s="1"/>
  <c r="M150"/>
  <c r="L150"/>
  <c r="N149"/>
  <c r="O149" s="1"/>
  <c r="M149"/>
  <c r="L149"/>
  <c r="N148"/>
  <c r="O148" s="1"/>
  <c r="M148"/>
  <c r="L148"/>
  <c r="N147"/>
  <c r="O147" s="1"/>
  <c r="M147"/>
  <c r="L147"/>
  <c r="N146"/>
  <c r="O146" s="1"/>
  <c r="M146"/>
  <c r="L146"/>
  <c r="N145"/>
  <c r="O145" s="1"/>
  <c r="M145"/>
  <c r="L145"/>
  <c r="N144"/>
  <c r="O144" s="1"/>
  <c r="M144"/>
  <c r="L144"/>
  <c r="N143"/>
  <c r="O143" s="1"/>
  <c r="M143"/>
  <c r="L143"/>
  <c r="N142"/>
  <c r="O142" s="1"/>
  <c r="M142"/>
  <c r="L142"/>
  <c r="N141"/>
  <c r="O141" s="1"/>
  <c r="M141"/>
  <c r="L141"/>
  <c r="N140"/>
  <c r="O140" s="1"/>
  <c r="M140"/>
  <c r="L140"/>
  <c r="N139"/>
  <c r="O139" s="1"/>
  <c r="M139"/>
  <c r="L139"/>
  <c r="N138"/>
  <c r="O138" s="1"/>
  <c r="M138"/>
  <c r="L138"/>
  <c r="N137"/>
  <c r="O137" s="1"/>
  <c r="M137"/>
  <c r="L137"/>
  <c r="N136"/>
  <c r="O136" s="1"/>
  <c r="M136"/>
  <c r="L136"/>
  <c r="N135"/>
  <c r="O135" s="1"/>
  <c r="M135"/>
  <c r="L135"/>
  <c r="N134"/>
  <c r="O134" s="1"/>
  <c r="M134"/>
  <c r="L134"/>
  <c r="N133"/>
  <c r="O133" s="1"/>
  <c r="M133"/>
  <c r="L133"/>
  <c r="N132"/>
  <c r="O132" s="1"/>
  <c r="M132"/>
  <c r="L132"/>
  <c r="N131"/>
  <c r="O131" s="1"/>
  <c r="M131"/>
  <c r="L131"/>
  <c r="N130"/>
  <c r="O130" s="1"/>
  <c r="M130"/>
  <c r="L130"/>
  <c r="N129"/>
  <c r="O129" s="1"/>
  <c r="M129"/>
  <c r="L129"/>
  <c r="N128"/>
  <c r="O128" s="1"/>
  <c r="M128"/>
  <c r="L128"/>
  <c r="N127"/>
  <c r="O127" s="1"/>
  <c r="M127"/>
  <c r="L127"/>
  <c r="N126"/>
  <c r="O126" s="1"/>
  <c r="M126"/>
  <c r="L126"/>
  <c r="N125"/>
  <c r="O125" s="1"/>
  <c r="M125"/>
  <c r="L125"/>
  <c r="N124"/>
  <c r="O124" s="1"/>
  <c r="M124"/>
  <c r="L124"/>
  <c r="N123"/>
  <c r="O123" s="1"/>
  <c r="M123"/>
  <c r="L123"/>
  <c r="N122"/>
  <c r="O122" s="1"/>
  <c r="M122"/>
  <c r="L122"/>
  <c r="N121"/>
  <c r="O121" s="1"/>
  <c r="M121"/>
  <c r="L121"/>
  <c r="N120"/>
  <c r="O120" s="1"/>
  <c r="M120"/>
  <c r="L120"/>
  <c r="N119"/>
  <c r="O119" s="1"/>
  <c r="M119"/>
  <c r="L119"/>
  <c r="N118"/>
  <c r="M118"/>
  <c r="L118"/>
  <c r="N117"/>
  <c r="M117"/>
  <c r="L117"/>
  <c r="N116"/>
  <c r="O116" s="1"/>
  <c r="M116"/>
  <c r="L116"/>
  <c r="N115"/>
  <c r="O115" s="1"/>
  <c r="M115"/>
  <c r="L115"/>
  <c r="N114"/>
  <c r="O114" s="1"/>
  <c r="M114"/>
  <c r="L114"/>
  <c r="N113"/>
  <c r="M113"/>
  <c r="L113"/>
  <c r="N112"/>
  <c r="O112" s="1"/>
  <c r="M112"/>
  <c r="L112"/>
  <c r="N111"/>
  <c r="O111" s="1"/>
  <c r="M111"/>
  <c r="L111"/>
  <c r="N110"/>
  <c r="O110" s="1"/>
  <c r="M110"/>
  <c r="L110"/>
  <c r="N109"/>
  <c r="O109" s="1"/>
  <c r="M109"/>
  <c r="L109"/>
  <c r="O108"/>
  <c r="N108"/>
  <c r="M108"/>
  <c r="L108"/>
  <c r="N107"/>
  <c r="O107" s="1"/>
  <c r="M107"/>
  <c r="L107"/>
  <c r="O106"/>
  <c r="N106"/>
  <c r="M106"/>
  <c r="L106"/>
  <c r="N105"/>
  <c r="O105" s="1"/>
  <c r="M105"/>
  <c r="L105"/>
  <c r="N104"/>
  <c r="O104" s="1"/>
  <c r="M104"/>
  <c r="L104"/>
  <c r="N103"/>
  <c r="O103" s="1"/>
  <c r="M103"/>
  <c r="L103"/>
  <c r="N102"/>
  <c r="O102" s="1"/>
  <c r="M102"/>
  <c r="L102"/>
  <c r="N101"/>
  <c r="O101" s="1"/>
  <c r="M101"/>
  <c r="L101"/>
  <c r="N100"/>
  <c r="O100" s="1"/>
  <c r="M100"/>
  <c r="L100"/>
  <c r="N99"/>
  <c r="O99" s="1"/>
  <c r="M99"/>
  <c r="L99"/>
  <c r="O98"/>
  <c r="N98"/>
  <c r="M98"/>
  <c r="L98"/>
  <c r="N97"/>
  <c r="O97" s="1"/>
  <c r="M97"/>
  <c r="L97"/>
  <c r="N96"/>
  <c r="O96" s="1"/>
  <c r="M96"/>
  <c r="L96"/>
  <c r="N95"/>
  <c r="M95"/>
  <c r="L95"/>
  <c r="N94"/>
  <c r="O94" s="1"/>
  <c r="M94"/>
  <c r="L94"/>
  <c r="N93"/>
  <c r="O93" s="1"/>
  <c r="M93"/>
  <c r="L93"/>
  <c r="N92"/>
  <c r="O92" s="1"/>
  <c r="M92"/>
  <c r="L92"/>
  <c r="N91"/>
  <c r="O91" s="1"/>
  <c r="M91"/>
  <c r="L91"/>
  <c r="N90"/>
  <c r="O90" s="1"/>
  <c r="M90"/>
  <c r="L90"/>
  <c r="N89"/>
  <c r="O89" s="1"/>
  <c r="M89"/>
  <c r="L89"/>
  <c r="O88"/>
  <c r="N88"/>
  <c r="M88"/>
  <c r="L88"/>
  <c r="N87"/>
  <c r="O87" s="1"/>
  <c r="M87"/>
  <c r="L87"/>
  <c r="N86"/>
  <c r="O86" s="1"/>
  <c r="M86"/>
  <c r="L86"/>
  <c r="N85"/>
  <c r="O85" s="1"/>
  <c r="M85"/>
  <c r="L85"/>
  <c r="N84"/>
  <c r="O84" s="1"/>
  <c r="M84"/>
  <c r="L84"/>
  <c r="N83"/>
  <c r="O83" s="1"/>
  <c r="M83"/>
  <c r="L83"/>
  <c r="N82"/>
  <c r="O82" s="1"/>
  <c r="M82"/>
  <c r="L82"/>
  <c r="N81"/>
  <c r="O81" s="1"/>
  <c r="M81"/>
  <c r="L81"/>
  <c r="N80"/>
  <c r="O80" s="1"/>
  <c r="M80"/>
  <c r="L80"/>
  <c r="N79"/>
  <c r="O79" s="1"/>
  <c r="M79"/>
  <c r="L79"/>
  <c r="N78"/>
  <c r="M78"/>
  <c r="L78"/>
  <c r="N77"/>
  <c r="O77" s="1"/>
  <c r="M77"/>
  <c r="L77"/>
  <c r="N76"/>
  <c r="O76" s="1"/>
  <c r="M76"/>
  <c r="L76"/>
  <c r="N75"/>
  <c r="O75" s="1"/>
  <c r="M75"/>
  <c r="L75"/>
  <c r="N74"/>
  <c r="O74" s="1"/>
  <c r="M74"/>
  <c r="L74"/>
  <c r="N73"/>
  <c r="O73" s="1"/>
  <c r="M73"/>
  <c r="L73"/>
  <c r="N72"/>
  <c r="O72" s="1"/>
  <c r="M72"/>
  <c r="L72"/>
  <c r="N71"/>
  <c r="O71" s="1"/>
  <c r="M71"/>
  <c r="L71"/>
  <c r="N70"/>
  <c r="O70" s="1"/>
  <c r="M70"/>
  <c r="L70"/>
  <c r="N69"/>
  <c r="O69" s="1"/>
  <c r="M69"/>
  <c r="L69"/>
  <c r="N68"/>
  <c r="O68" s="1"/>
  <c r="M68"/>
  <c r="L68"/>
  <c r="O67"/>
  <c r="N67"/>
  <c r="M67"/>
  <c r="L67"/>
  <c r="N66"/>
  <c r="O66" s="1"/>
  <c r="M66"/>
  <c r="L66"/>
  <c r="O65"/>
  <c r="N65"/>
  <c r="M65"/>
  <c r="L65"/>
  <c r="N64"/>
  <c r="O64" s="1"/>
  <c r="M64"/>
  <c r="L64"/>
  <c r="N63"/>
  <c r="O63" s="1"/>
  <c r="M63"/>
  <c r="L63"/>
  <c r="N62"/>
  <c r="O62" s="1"/>
  <c r="M62"/>
  <c r="L62"/>
  <c r="N61"/>
  <c r="O61" s="1"/>
  <c r="M61"/>
  <c r="L61"/>
  <c r="N60"/>
  <c r="O60" s="1"/>
  <c r="M60"/>
  <c r="L60"/>
  <c r="N59"/>
  <c r="O59" s="1"/>
  <c r="M59"/>
  <c r="L59"/>
  <c r="O58"/>
  <c r="M58"/>
  <c r="O57"/>
  <c r="M57"/>
  <c r="O56"/>
  <c r="M56"/>
  <c r="N55"/>
  <c r="O55" s="1"/>
  <c r="M55"/>
  <c r="L55"/>
  <c r="N54"/>
  <c r="O54" s="1"/>
  <c r="M54"/>
  <c r="L54"/>
  <c r="N53"/>
  <c r="O53" s="1"/>
  <c r="M53"/>
  <c r="L53"/>
  <c r="N52"/>
  <c r="O52" s="1"/>
  <c r="M52"/>
  <c r="L52"/>
  <c r="N51"/>
  <c r="O51" s="1"/>
  <c r="M51"/>
  <c r="L51"/>
  <c r="N50"/>
  <c r="O50" s="1"/>
  <c r="M50"/>
  <c r="L50"/>
  <c r="N49"/>
  <c r="O49" s="1"/>
  <c r="M49"/>
  <c r="L49"/>
  <c r="O48"/>
  <c r="M48"/>
  <c r="N47"/>
  <c r="O47" s="1"/>
  <c r="M47"/>
  <c r="L47"/>
  <c r="N46"/>
  <c r="O46" s="1"/>
  <c r="M46"/>
  <c r="L46"/>
  <c r="O45"/>
  <c r="N45"/>
  <c r="M45"/>
  <c r="L45"/>
  <c r="N44"/>
  <c r="O44" s="1"/>
  <c r="M44"/>
  <c r="L44"/>
  <c r="N43"/>
  <c r="O43" s="1"/>
  <c r="M43"/>
  <c r="L43"/>
  <c r="N42"/>
  <c r="O42" s="1"/>
  <c r="M42"/>
  <c r="L42"/>
  <c r="N41"/>
  <c r="O41" s="1"/>
  <c r="M41"/>
  <c r="L41"/>
  <c r="N40"/>
  <c r="O40" s="1"/>
  <c r="M40"/>
  <c r="L40"/>
  <c r="N39"/>
  <c r="O39" s="1"/>
  <c r="M39"/>
  <c r="L39"/>
  <c r="N38"/>
  <c r="O38" s="1"/>
  <c r="M38"/>
  <c r="L38"/>
  <c r="N37"/>
  <c r="O37" s="1"/>
  <c r="M37"/>
  <c r="L37"/>
  <c r="N36"/>
  <c r="O36" s="1"/>
  <c r="M36"/>
  <c r="L36"/>
  <c r="N35"/>
  <c r="O35" s="1"/>
  <c r="M35"/>
  <c r="L35"/>
  <c r="N34"/>
  <c r="O34" s="1"/>
  <c r="M34"/>
  <c r="L34"/>
  <c r="N33"/>
  <c r="O33" s="1"/>
  <c r="M33"/>
  <c r="L33"/>
  <c r="N32"/>
  <c r="O32" s="1"/>
  <c r="M32"/>
  <c r="L32"/>
  <c r="N31"/>
  <c r="O31" s="1"/>
  <c r="M31"/>
  <c r="L31"/>
  <c r="N30"/>
  <c r="O30" s="1"/>
  <c r="M30"/>
  <c r="L30"/>
  <c r="N29"/>
  <c r="O29" s="1"/>
  <c r="M29"/>
  <c r="L29"/>
  <c r="N28"/>
  <c r="O28" s="1"/>
  <c r="M28"/>
  <c r="L28"/>
  <c r="N27"/>
  <c r="O27" s="1"/>
  <c r="M27"/>
  <c r="L27"/>
  <c r="N26"/>
  <c r="O26" s="1"/>
  <c r="M26"/>
  <c r="L26"/>
  <c r="N25"/>
  <c r="O25" s="1"/>
  <c r="M25"/>
  <c r="L25"/>
  <c r="N24"/>
  <c r="O24" s="1"/>
  <c r="M24"/>
  <c r="L24"/>
  <c r="N23"/>
  <c r="O23" s="1"/>
  <c r="M23"/>
  <c r="L23"/>
  <c r="N22"/>
  <c r="O22" s="1"/>
  <c r="M22"/>
  <c r="L22"/>
  <c r="N21"/>
  <c r="O21" s="1"/>
  <c r="M21"/>
  <c r="L21"/>
  <c r="N20"/>
  <c r="O20" s="1"/>
  <c r="M20"/>
  <c r="L20"/>
  <c r="N19"/>
  <c r="O19" s="1"/>
  <c r="M19"/>
  <c r="L19"/>
  <c r="N18"/>
  <c r="O18" s="1"/>
  <c r="M18"/>
  <c r="L18"/>
  <c r="N17"/>
  <c r="O17" s="1"/>
  <c r="M17"/>
  <c r="L17"/>
  <c r="N16"/>
  <c r="O16" s="1"/>
  <c r="M16"/>
  <c r="L16"/>
  <c r="N15"/>
  <c r="O15" s="1"/>
  <c r="M15"/>
  <c r="L15"/>
  <c r="N14"/>
  <c r="O14" s="1"/>
  <c r="M14"/>
  <c r="L14"/>
  <c r="N13"/>
  <c r="O13" s="1"/>
  <c r="M13"/>
  <c r="L13"/>
  <c r="N12"/>
  <c r="O12" s="1"/>
  <c r="M12"/>
  <c r="L12"/>
  <c r="N11"/>
  <c r="O11" s="1"/>
  <c r="M11"/>
  <c r="L11"/>
  <c r="N10"/>
  <c r="O10" s="1"/>
  <c r="M10"/>
  <c r="L10"/>
  <c r="N9"/>
  <c r="O9" s="1"/>
  <c r="M9"/>
  <c r="L9"/>
  <c r="N8"/>
  <c r="O8" s="1"/>
  <c r="M8"/>
  <c r="L8"/>
  <c r="N7"/>
  <c r="O7" s="1"/>
  <c r="M7"/>
  <c r="L7"/>
  <c r="N6"/>
  <c r="O6" s="1"/>
  <c r="M6"/>
  <c r="L6"/>
  <c r="O5"/>
  <c r="N5"/>
  <c r="M5"/>
  <c r="L5"/>
  <c r="N4"/>
  <c r="M4"/>
  <c r="L4"/>
  <c r="N3"/>
  <c r="M3"/>
  <c r="L3"/>
  <c r="N2"/>
  <c r="M2"/>
  <c r="L2"/>
  <c r="G939" i="1" l="1"/>
  <c r="L939"/>
  <c r="G940"/>
  <c r="L940"/>
  <c r="G941"/>
  <c r="L941"/>
  <c r="G942"/>
  <c r="L942"/>
  <c r="G943"/>
  <c r="L943"/>
  <c r="G944"/>
  <c r="L944"/>
  <c r="G945"/>
  <c r="L945"/>
  <c r="G946"/>
  <c r="L946"/>
  <c r="G947"/>
  <c r="L947"/>
  <c r="G948"/>
  <c r="L948"/>
  <c r="G949"/>
  <c r="L949"/>
  <c r="G950"/>
  <c r="L950"/>
  <c r="G951"/>
  <c r="L951"/>
  <c r="G952"/>
  <c r="L952"/>
  <c r="G953"/>
  <c r="L953"/>
  <c r="G954"/>
  <c r="L954"/>
  <c r="G955"/>
  <c r="L955"/>
  <c r="G956"/>
  <c r="L956"/>
  <c r="G957"/>
  <c r="L957"/>
  <c r="G958"/>
  <c r="L958"/>
  <c r="G959"/>
  <c r="L959"/>
  <c r="G960"/>
  <c r="L960"/>
  <c r="G961"/>
  <c r="L961"/>
  <c r="G962"/>
  <c r="L962"/>
  <c r="G963"/>
  <c r="L963"/>
  <c r="G964"/>
  <c r="L964"/>
  <c r="G965"/>
  <c r="L965"/>
  <c r="G966"/>
  <c r="L966"/>
  <c r="G967"/>
  <c r="L967"/>
  <c r="G968"/>
  <c r="L968"/>
  <c r="G969"/>
  <c r="L969"/>
  <c r="G970"/>
  <c r="L970"/>
  <c r="G971"/>
  <c r="L971"/>
  <c r="G972"/>
  <c r="L972"/>
  <c r="G973"/>
  <c r="L973"/>
  <c r="G974"/>
  <c r="L974"/>
  <c r="G976"/>
  <c r="L976"/>
  <c r="G977"/>
  <c r="L977"/>
  <c r="G978"/>
  <c r="L978"/>
  <c r="G979"/>
  <c r="L979"/>
  <c r="G980"/>
  <c r="L980"/>
  <c r="G981"/>
  <c r="L981"/>
  <c r="G982"/>
  <c r="L982"/>
  <c r="G983"/>
  <c r="L983"/>
  <c r="G984"/>
  <c r="L984"/>
  <c r="G985"/>
  <c r="L985"/>
  <c r="G986"/>
  <c r="L986"/>
  <c r="G987"/>
  <c r="L987"/>
  <c r="G988"/>
  <c r="L988"/>
  <c r="G989"/>
  <c r="L989"/>
  <c r="G990"/>
  <c r="L990"/>
  <c r="G991"/>
  <c r="L991"/>
  <c r="G992"/>
  <c r="L992"/>
  <c r="G993"/>
  <c r="L993"/>
  <c r="G994"/>
  <c r="L994"/>
  <c r="G995"/>
  <c r="L995"/>
  <c r="G996"/>
  <c r="L996"/>
  <c r="G997"/>
  <c r="L997"/>
  <c r="G998"/>
  <c r="L998"/>
  <c r="G999"/>
  <c r="L999"/>
  <c r="G1000"/>
  <c r="L1000"/>
  <c r="G1001"/>
  <c r="L1001"/>
  <c r="G1002"/>
  <c r="L1002"/>
  <c r="G1003"/>
  <c r="L1003"/>
  <c r="G1004"/>
  <c r="L1004"/>
  <c r="G1005"/>
  <c r="L1005"/>
  <c r="G1006"/>
  <c r="L1006"/>
  <c r="G1007"/>
  <c r="L1007"/>
  <c r="G1008"/>
  <c r="L1008"/>
  <c r="G1009"/>
  <c r="L1009"/>
  <c r="G1010"/>
  <c r="L1010"/>
  <c r="G1011"/>
  <c r="L1011"/>
  <c r="G1012"/>
  <c r="L1012"/>
  <c r="G1013"/>
  <c r="L1013"/>
  <c r="G1014"/>
  <c r="L1014"/>
  <c r="G1015"/>
  <c r="L1015"/>
  <c r="G1016"/>
  <c r="L1016"/>
  <c r="G1017"/>
  <c r="L1017"/>
  <c r="G1018"/>
  <c r="L1018"/>
  <c r="G1019"/>
  <c r="L1019"/>
  <c r="G1020"/>
  <c r="L1020"/>
  <c r="G1021"/>
  <c r="L1021"/>
  <c r="G1022"/>
  <c r="L1022"/>
  <c r="G1023"/>
  <c r="L1023"/>
  <c r="G1024"/>
  <c r="L1024"/>
  <c r="G1025"/>
  <c r="L1025"/>
  <c r="G1026"/>
  <c r="L1026"/>
  <c r="G1027"/>
  <c r="L1027"/>
  <c r="G1028"/>
  <c r="L1028"/>
  <c r="G1029"/>
  <c r="L1029"/>
  <c r="G1030"/>
  <c r="L1030"/>
  <c r="G1031"/>
  <c r="L1031"/>
  <c r="G1032"/>
  <c r="L1032"/>
  <c r="G1033"/>
  <c r="L1033"/>
  <c r="G1034"/>
  <c r="L1034"/>
  <c r="G1035"/>
  <c r="L1035"/>
  <c r="G1036"/>
  <c r="L1036"/>
  <c r="G1037"/>
  <c r="L1037"/>
  <c r="G1038"/>
  <c r="L1038"/>
  <c r="G1039"/>
  <c r="L1039"/>
  <c r="G1040"/>
  <c r="L1040"/>
  <c r="G1041"/>
  <c r="L1041"/>
  <c r="G1042"/>
  <c r="L1042"/>
  <c r="G1043"/>
  <c r="L1043"/>
  <c r="G1044"/>
  <c r="L1044"/>
  <c r="G1045"/>
  <c r="L1045"/>
  <c r="G1046"/>
  <c r="L1046"/>
  <c r="G1047"/>
  <c r="L1047"/>
  <c r="G1048"/>
  <c r="L1048"/>
  <c r="G1049"/>
  <c r="L1049"/>
  <c r="G1050"/>
  <c r="L1050"/>
  <c r="G1051"/>
  <c r="L1051"/>
  <c r="G1052"/>
  <c r="L1052"/>
  <c r="G1054"/>
  <c r="L1054"/>
  <c r="G1055"/>
  <c r="L1055"/>
  <c r="G1056"/>
  <c r="L1056"/>
  <c r="G1057"/>
  <c r="L1057"/>
  <c r="G1058"/>
  <c r="L1058"/>
  <c r="G1059"/>
  <c r="L1059"/>
  <c r="G1060"/>
  <c r="L1060"/>
  <c r="G1061"/>
  <c r="L1061"/>
  <c r="G1062"/>
  <c r="L1062"/>
  <c r="G1063"/>
  <c r="L1063"/>
  <c r="G1064"/>
  <c r="L1064"/>
  <c r="G1065"/>
  <c r="L1065"/>
  <c r="G1066"/>
  <c r="L1066"/>
  <c r="G1067"/>
  <c r="L1067"/>
  <c r="G1068"/>
  <c r="L1068"/>
  <c r="G1069"/>
  <c r="L1069"/>
  <c r="G1070"/>
  <c r="L1070"/>
  <c r="G1071"/>
  <c r="L1071"/>
  <c r="G1072"/>
  <c r="L1072"/>
  <c r="G1073"/>
  <c r="L1073"/>
  <c r="G1074"/>
  <c r="L1074"/>
  <c r="G1075"/>
  <c r="L1075"/>
  <c r="G1076"/>
  <c r="L1076"/>
  <c r="G1077"/>
  <c r="L1077"/>
  <c r="G1078"/>
  <c r="L1078"/>
  <c r="G1079"/>
  <c r="L1079"/>
  <c r="G1080"/>
  <c r="L1080"/>
  <c r="G1081"/>
  <c r="L1081"/>
  <c r="G1082"/>
  <c r="L1082"/>
  <c r="G1083"/>
  <c r="L1083"/>
  <c r="G1084"/>
  <c r="L1084"/>
  <c r="G1085"/>
  <c r="L1085"/>
  <c r="G1086"/>
  <c r="L1086"/>
  <c r="G1087"/>
  <c r="L1087"/>
  <c r="G1088"/>
  <c r="L1088"/>
  <c r="G1089"/>
  <c r="L1089"/>
  <c r="G1090"/>
  <c r="L1090"/>
  <c r="G1091"/>
  <c r="L1091"/>
  <c r="G1092"/>
  <c r="L1092"/>
  <c r="G1093"/>
  <c r="L1093"/>
  <c r="G1094"/>
  <c r="L1094"/>
  <c r="G1095"/>
  <c r="L1095"/>
  <c r="G1096"/>
  <c r="L1096"/>
  <c r="G1097"/>
  <c r="L1097"/>
  <c r="G1098"/>
  <c r="L1098"/>
  <c r="G1099"/>
  <c r="L1099"/>
  <c r="G1100"/>
  <c r="L1100"/>
  <c r="G1101"/>
  <c r="L1101"/>
  <c r="G1102"/>
  <c r="L1102"/>
  <c r="G1103"/>
  <c r="L1103"/>
  <c r="G1104"/>
  <c r="L1104"/>
  <c r="G1105"/>
  <c r="L1105"/>
  <c r="G1106"/>
  <c r="L1106"/>
  <c r="G1107"/>
  <c r="L1107"/>
  <c r="G1108"/>
  <c r="L1108"/>
  <c r="G1109"/>
  <c r="L1109"/>
  <c r="G1110"/>
  <c r="L1110"/>
  <c r="G1111"/>
  <c r="L1111"/>
  <c r="G1112"/>
  <c r="L1112"/>
  <c r="G1113"/>
  <c r="L1113"/>
  <c r="G1114"/>
  <c r="L1114"/>
  <c r="G1115"/>
  <c r="L1115"/>
  <c r="G1116"/>
  <c r="L1116"/>
  <c r="G1117"/>
  <c r="L1117"/>
  <c r="G1118"/>
  <c r="L1118"/>
  <c r="G1119"/>
  <c r="L1119"/>
  <c r="G1120"/>
  <c r="L1120"/>
  <c r="G1121"/>
  <c r="L1121"/>
  <c r="G1122"/>
  <c r="L1122"/>
  <c r="G1123"/>
  <c r="L1123"/>
  <c r="G1124"/>
  <c r="L1124"/>
  <c r="G1125"/>
  <c r="L1125"/>
  <c r="G1126"/>
  <c r="L1126"/>
  <c r="G1127"/>
  <c r="L1127"/>
  <c r="G1128"/>
  <c r="L1128"/>
  <c r="G1129"/>
  <c r="L1129"/>
  <c r="G1130"/>
  <c r="L1130"/>
  <c r="G1131"/>
  <c r="L1131"/>
  <c r="G1132"/>
  <c r="L1132"/>
  <c r="G1133"/>
  <c r="L1133"/>
  <c r="G1134"/>
  <c r="L1134"/>
  <c r="G1135"/>
  <c r="L1135"/>
  <c r="G1136"/>
  <c r="L1136"/>
  <c r="G1137"/>
  <c r="L1137"/>
  <c r="G1138"/>
  <c r="L1138"/>
  <c r="G1139"/>
  <c r="L1139"/>
  <c r="G1140"/>
  <c r="L1140"/>
  <c r="G1141"/>
  <c r="L1141"/>
  <c r="G1142"/>
  <c r="L1142"/>
  <c r="G1143"/>
  <c r="L1143"/>
  <c r="G1144"/>
  <c r="L1144"/>
  <c r="G1145"/>
  <c r="L1145"/>
  <c r="G1146"/>
  <c r="L1146"/>
  <c r="G1147"/>
  <c r="L1147"/>
  <c r="G1148"/>
  <c r="L1148"/>
  <c r="G1149"/>
  <c r="L1149"/>
  <c r="G1150"/>
  <c r="L1150"/>
  <c r="G1151"/>
  <c r="L1151"/>
  <c r="G1152"/>
  <c r="L1152"/>
  <c r="G1831"/>
  <c r="L1831"/>
  <c r="G1832"/>
  <c r="L1832"/>
  <c r="G1833"/>
  <c r="L1833"/>
  <c r="G1834"/>
  <c r="L1834"/>
  <c r="G1835"/>
  <c r="L1835"/>
  <c r="G1836"/>
  <c r="L1836"/>
  <c r="G1837"/>
  <c r="L1837"/>
  <c r="G1838"/>
  <c r="L1838"/>
  <c r="G1839"/>
  <c r="L1839"/>
  <c r="G1840"/>
  <c r="L1840"/>
  <c r="G1841"/>
  <c r="L1841"/>
  <c r="G1842"/>
  <c r="L1842"/>
  <c r="G1843"/>
  <c r="L1843"/>
  <c r="G1844"/>
  <c r="L1844"/>
  <c r="G1845"/>
  <c r="L1845"/>
  <c r="G1846"/>
  <c r="L1846"/>
  <c r="G1847"/>
  <c r="L1847"/>
  <c r="G1848"/>
  <c r="L1848"/>
  <c r="G1849"/>
  <c r="L1849"/>
  <c r="G1850"/>
  <c r="L1850"/>
  <c r="G1851"/>
  <c r="L1851"/>
  <c r="G1852"/>
  <c r="L1852"/>
  <c r="G1853"/>
  <c r="L1853"/>
  <c r="G1854"/>
  <c r="L1854"/>
  <c r="G1855"/>
  <c r="L1855"/>
  <c r="G1856"/>
  <c r="L1856"/>
  <c r="G1857"/>
  <c r="L1857"/>
  <c r="G1858"/>
  <c r="L1858"/>
  <c r="G1859"/>
  <c r="L1859"/>
  <c r="G1860"/>
  <c r="L1860"/>
  <c r="G1861"/>
  <c r="L1861"/>
  <c r="G1862"/>
  <c r="L1862"/>
  <c r="G1863"/>
  <c r="L1863"/>
  <c r="G1864"/>
  <c r="L1864"/>
  <c r="G1865"/>
  <c r="L1865"/>
  <c r="G1866"/>
  <c r="L1866"/>
  <c r="G1867"/>
  <c r="L1867"/>
  <c r="G1868"/>
  <c r="L1868"/>
  <c r="G1869"/>
  <c r="L1869"/>
  <c r="G1870"/>
  <c r="L1870"/>
  <c r="G1871"/>
  <c r="L1871"/>
  <c r="G1872"/>
  <c r="L1872"/>
  <c r="G1873"/>
  <c r="L1873"/>
  <c r="G1874"/>
  <c r="L1874"/>
  <c r="G1875"/>
  <c r="L1875"/>
  <c r="G1876"/>
  <c r="L1876"/>
  <c r="G1877"/>
  <c r="L1877"/>
  <c r="G1878"/>
  <c r="L1878"/>
  <c r="G1879"/>
  <c r="L1879"/>
  <c r="G1881"/>
  <c r="L1881"/>
  <c r="G1882"/>
  <c r="L1882"/>
  <c r="G1883"/>
  <c r="L1883"/>
  <c r="G1884"/>
  <c r="L1884"/>
  <c r="G1885"/>
  <c r="L1885"/>
  <c r="G1886"/>
  <c r="L1886"/>
  <c r="G1887"/>
  <c r="L1887"/>
  <c r="G1888"/>
  <c r="L1888"/>
  <c r="G1889"/>
  <c r="L1889"/>
  <c r="G1890"/>
  <c r="L1890"/>
  <c r="G1891"/>
  <c r="L1891"/>
  <c r="G1892"/>
  <c r="L1892"/>
  <c r="G1893"/>
  <c r="L1893"/>
  <c r="G1894"/>
  <c r="L1894"/>
  <c r="G1895"/>
  <c r="L1895"/>
  <c r="G1896"/>
  <c r="L1896"/>
  <c r="G1897"/>
  <c r="L1897"/>
  <c r="G1898"/>
  <c r="L1898"/>
  <c r="G1899"/>
  <c r="L1899"/>
  <c r="G1900"/>
  <c r="L1900"/>
  <c r="G1901"/>
  <c r="L1901"/>
  <c r="G1902"/>
  <c r="L1902"/>
  <c r="G1903"/>
  <c r="L1903"/>
  <c r="G1904"/>
  <c r="L1904"/>
  <c r="G1905"/>
  <c r="L1905"/>
  <c r="G1906"/>
  <c r="L1906"/>
  <c r="G1907"/>
  <c r="L1907"/>
  <c r="G1908"/>
  <c r="L1908"/>
  <c r="G1909"/>
  <c r="L1909"/>
  <c r="G1910"/>
  <c r="L1910"/>
  <c r="G1911"/>
  <c r="L1911"/>
  <c r="G1912"/>
  <c r="L1912"/>
  <c r="G1913"/>
  <c r="L1913"/>
  <c r="G1914"/>
  <c r="L1914"/>
  <c r="G1915"/>
  <c r="L1915"/>
  <c r="G1916"/>
  <c r="L1916"/>
  <c r="G1917"/>
  <c r="L1917"/>
  <c r="G1918"/>
  <c r="L1918"/>
  <c r="G1919"/>
  <c r="L1919"/>
  <c r="G1920"/>
  <c r="L1920"/>
  <c r="G1921"/>
  <c r="L1921"/>
  <c r="G1922"/>
  <c r="L1922"/>
  <c r="G1923"/>
  <c r="L1923"/>
  <c r="G1924"/>
  <c r="L1924"/>
  <c r="G1925"/>
  <c r="L1925"/>
  <c r="G1927"/>
  <c r="L1927"/>
  <c r="G1928"/>
  <c r="L1928"/>
  <c r="G1929"/>
  <c r="L1929"/>
  <c r="G1930"/>
  <c r="L1930"/>
  <c r="G1931"/>
  <c r="L1931"/>
  <c r="G1932"/>
  <c r="L1932"/>
  <c r="G1933"/>
  <c r="L1933"/>
  <c r="G1934"/>
  <c r="L1934"/>
  <c r="G1935"/>
  <c r="L1935"/>
  <c r="G1936"/>
  <c r="L1936"/>
  <c r="G1937"/>
  <c r="L1937"/>
  <c r="G1938"/>
  <c r="L1938"/>
  <c r="G1939"/>
  <c r="L1939"/>
  <c r="G1940"/>
  <c r="L1940"/>
  <c r="G1941"/>
  <c r="L1941"/>
  <c r="G1942"/>
  <c r="L1942"/>
  <c r="G1943"/>
  <c r="L1943"/>
  <c r="G1944"/>
  <c r="L1944"/>
  <c r="G1945"/>
  <c r="L1945"/>
  <c r="G1946"/>
  <c r="L1946"/>
  <c r="G1947"/>
  <c r="L1947"/>
  <c r="G1948"/>
  <c r="L1948"/>
  <c r="G1949"/>
  <c r="L1949"/>
  <c r="G1950"/>
  <c r="L1950"/>
  <c r="G1951"/>
  <c r="L1951"/>
  <c r="G1952"/>
  <c r="L1952"/>
  <c r="G1953"/>
  <c r="L1953"/>
  <c r="G1954"/>
  <c r="L1954"/>
  <c r="G1955"/>
  <c r="L1955"/>
  <c r="G1956"/>
  <c r="L1956"/>
  <c r="G1957"/>
  <c r="L1957"/>
  <c r="G1958"/>
  <c r="L1958"/>
  <c r="G1959"/>
  <c r="L1959"/>
  <c r="G1960"/>
  <c r="L1960"/>
  <c r="G1961"/>
  <c r="L1961"/>
  <c r="G1962"/>
  <c r="L1962"/>
  <c r="G1963"/>
  <c r="L1963"/>
  <c r="G1964"/>
  <c r="L1964"/>
  <c r="G1965"/>
  <c r="L1965"/>
  <c r="G1966"/>
  <c r="L1966"/>
  <c r="G1967"/>
  <c r="L1967"/>
  <c r="G1968"/>
  <c r="L1968"/>
  <c r="G1969"/>
  <c r="L1969"/>
  <c r="G1970"/>
  <c r="L1970"/>
  <c r="G1971"/>
  <c r="L1971"/>
  <c r="G1972"/>
  <c r="L1972"/>
  <c r="G1973"/>
  <c r="L1973"/>
  <c r="G1974"/>
  <c r="L1974"/>
  <c r="G1976"/>
  <c r="L1976"/>
  <c r="G1977"/>
  <c r="L1977"/>
  <c r="G1978"/>
  <c r="L1978"/>
  <c r="G1979"/>
  <c r="L1979"/>
  <c r="G1980"/>
  <c r="L1980"/>
  <c r="G1981"/>
  <c r="L1981"/>
  <c r="G1982"/>
  <c r="L1982"/>
  <c r="G1983"/>
  <c r="L1983"/>
  <c r="G1984"/>
  <c r="L1984"/>
  <c r="G1985"/>
  <c r="L1985"/>
  <c r="G1986"/>
  <c r="L1986"/>
  <c r="G1987"/>
  <c r="L1987"/>
  <c r="G1988"/>
  <c r="L1988"/>
  <c r="G1989"/>
  <c r="L1989"/>
  <c r="G1990"/>
  <c r="L1990"/>
  <c r="G1991"/>
  <c r="L1991"/>
  <c r="G1992"/>
  <c r="L1992"/>
  <c r="G1993"/>
  <c r="L1993"/>
  <c r="G1994"/>
  <c r="L1994"/>
  <c r="G1995"/>
  <c r="L1995"/>
  <c r="G1996"/>
  <c r="L1996"/>
  <c r="G1997"/>
  <c r="L1997"/>
  <c r="G1998"/>
  <c r="L1998"/>
  <c r="G1999"/>
  <c r="L1999"/>
  <c r="G2000"/>
  <c r="L2000"/>
  <c r="G2001"/>
  <c r="L2001"/>
  <c r="G2002"/>
  <c r="L2002"/>
  <c r="G2003"/>
  <c r="L2003"/>
  <c r="G2004"/>
  <c r="L2004"/>
  <c r="G2005"/>
  <c r="L2005"/>
  <c r="G2006"/>
  <c r="L2006"/>
  <c r="G2007"/>
  <c r="L2007"/>
  <c r="G2008"/>
  <c r="L2008"/>
  <c r="G2009"/>
  <c r="L2009"/>
  <c r="G2010"/>
  <c r="L2010"/>
  <c r="G2011"/>
  <c r="L2011"/>
  <c r="G2012"/>
  <c r="L2012"/>
  <c r="G2013"/>
  <c r="L2013"/>
  <c r="G2014"/>
  <c r="L2014"/>
  <c r="G2015"/>
  <c r="L2015"/>
  <c r="G2016"/>
  <c r="L2016"/>
  <c r="G2017"/>
  <c r="L2017"/>
  <c r="G2018"/>
  <c r="L2018"/>
  <c r="G2019"/>
  <c r="L2019"/>
  <c r="G2020"/>
  <c r="L2020"/>
  <c r="G2021"/>
  <c r="L2021"/>
  <c r="G2022"/>
  <c r="L2022"/>
  <c r="G2023"/>
  <c r="L2023"/>
  <c r="G2024"/>
  <c r="L2024"/>
  <c r="G2025"/>
  <c r="L2025"/>
  <c r="G2027"/>
  <c r="L2027"/>
  <c r="G2028"/>
  <c r="L2028"/>
  <c r="G2029"/>
  <c r="L2029"/>
  <c r="G2030"/>
  <c r="L2030"/>
  <c r="G2031"/>
  <c r="L2031"/>
  <c r="G2032"/>
  <c r="L2032"/>
  <c r="G2033"/>
  <c r="L2033"/>
  <c r="G2034"/>
  <c r="L2034"/>
  <c r="G2035"/>
  <c r="L2035"/>
  <c r="G2036"/>
  <c r="L2036"/>
  <c r="G2037"/>
  <c r="L2037"/>
  <c r="G2038"/>
  <c r="L2038"/>
  <c r="G2039"/>
  <c r="L2039"/>
  <c r="G2040"/>
  <c r="L2040"/>
  <c r="G2041"/>
  <c r="L2041"/>
  <c r="G2042"/>
  <c r="L2042"/>
  <c r="G2043"/>
  <c r="L2043"/>
  <c r="G2044"/>
  <c r="L2044"/>
  <c r="G2045"/>
  <c r="L2045"/>
  <c r="G2046"/>
  <c r="L2046"/>
  <c r="G2047"/>
  <c r="L2047"/>
  <c r="G2048"/>
  <c r="L2048"/>
  <c r="G2049"/>
  <c r="L2049"/>
  <c r="G2050"/>
  <c r="L2050"/>
  <c r="G2051"/>
  <c r="L2051"/>
  <c r="G2052"/>
  <c r="L2052"/>
  <c r="G2053"/>
  <c r="L2053"/>
  <c r="G2054"/>
  <c r="L2054"/>
  <c r="G2055"/>
  <c r="L2055"/>
  <c r="G2056"/>
  <c r="L2056"/>
  <c r="G2057"/>
  <c r="L2057"/>
  <c r="G2058"/>
  <c r="L2058"/>
  <c r="G2059"/>
  <c r="L2059"/>
  <c r="G2060"/>
  <c r="L2060"/>
  <c r="G2061"/>
  <c r="L2061"/>
  <c r="G2062"/>
  <c r="L2062"/>
  <c r="G2063"/>
  <c r="L2063"/>
  <c r="G2064"/>
  <c r="L2064"/>
  <c r="G2065"/>
  <c r="L2065"/>
  <c r="G2066"/>
  <c r="L2066"/>
  <c r="G2067"/>
  <c r="L2067"/>
  <c r="G2069"/>
  <c r="L2069"/>
  <c r="G2070"/>
  <c r="L2070"/>
  <c r="G2071"/>
  <c r="L2071"/>
  <c r="G2072"/>
  <c r="L2072"/>
  <c r="G2073"/>
  <c r="L2073"/>
  <c r="G2074"/>
  <c r="L2074"/>
  <c r="G2075"/>
  <c r="L2075"/>
  <c r="G2076"/>
  <c r="L2076"/>
  <c r="G2077"/>
  <c r="L2077"/>
  <c r="G2078"/>
  <c r="L2078"/>
  <c r="G2079"/>
  <c r="L2079"/>
  <c r="G2080"/>
  <c r="L2080"/>
  <c r="G2081"/>
  <c r="L2081"/>
  <c r="G2082"/>
  <c r="L2082"/>
  <c r="G2083"/>
  <c r="L2083"/>
  <c r="G2084"/>
  <c r="L2084"/>
  <c r="G2085"/>
  <c r="L2085"/>
  <c r="G2086"/>
  <c r="L2086"/>
  <c r="G2087"/>
  <c r="L2087"/>
  <c r="G2088"/>
  <c r="L2088"/>
  <c r="G2089"/>
  <c r="L2089"/>
  <c r="G2090"/>
  <c r="L2090"/>
  <c r="G2091"/>
  <c r="L2091"/>
  <c r="G2092"/>
  <c r="L2092"/>
  <c r="G2093"/>
  <c r="L2093"/>
  <c r="G2094"/>
  <c r="L2094"/>
  <c r="G2095"/>
  <c r="L2095"/>
  <c r="G2096"/>
  <c r="L2096"/>
  <c r="G2097"/>
  <c r="L2097"/>
  <c r="G2098"/>
  <c r="L2098"/>
  <c r="G2099"/>
  <c r="L2099"/>
  <c r="G2100"/>
  <c r="L2100"/>
  <c r="G2101"/>
  <c r="L2101"/>
  <c r="G2102"/>
  <c r="L2102"/>
  <c r="G2103"/>
  <c r="L2103"/>
  <c r="G2104"/>
  <c r="L2104"/>
  <c r="G2105"/>
  <c r="L2105"/>
  <c r="G2106"/>
  <c r="L2106"/>
  <c r="G2107"/>
  <c r="L2107"/>
  <c r="G2108"/>
  <c r="L2108"/>
  <c r="G2109"/>
  <c r="L2109"/>
  <c r="G2110"/>
  <c r="L2110"/>
  <c r="G2111"/>
  <c r="L2111"/>
  <c r="G2112"/>
  <c r="L2112"/>
  <c r="G2113"/>
  <c r="L2113"/>
  <c r="G2114"/>
  <c r="L2114"/>
  <c r="G2115"/>
  <c r="L2115"/>
  <c r="G2116"/>
  <c r="L2116"/>
  <c r="G2117"/>
  <c r="L2117"/>
  <c r="G2118"/>
  <c r="L2118"/>
  <c r="G2119"/>
  <c r="L2119"/>
  <c r="G2120"/>
  <c r="L2120"/>
  <c r="G2121"/>
  <c r="L2121"/>
  <c r="G2122"/>
  <c r="L2122"/>
  <c r="G2123"/>
  <c r="L2123"/>
  <c r="G2124"/>
  <c r="L2124"/>
  <c r="G2125"/>
  <c r="L2125"/>
  <c r="G2126"/>
  <c r="L2126"/>
  <c r="G2127"/>
  <c r="L2127"/>
  <c r="G2128"/>
  <c r="L2128"/>
  <c r="G2129"/>
  <c r="L2129"/>
  <c r="G2130"/>
  <c r="L2130"/>
  <c r="G2131"/>
  <c r="L2131"/>
  <c r="G2132"/>
  <c r="L2132"/>
  <c r="G2133"/>
  <c r="L2133"/>
  <c r="G2134"/>
  <c r="L2134"/>
  <c r="G2135"/>
  <c r="L2135"/>
  <c r="G2136"/>
  <c r="L2136"/>
  <c r="G2137"/>
  <c r="L2137"/>
  <c r="G2138"/>
  <c r="L2138"/>
  <c r="G2139"/>
  <c r="L2139"/>
  <c r="G2140"/>
  <c r="L2140"/>
  <c r="G2141"/>
  <c r="L2141"/>
  <c r="G2142"/>
  <c r="L2142"/>
  <c r="G2143"/>
  <c r="L2143"/>
  <c r="G2144"/>
  <c r="L2144"/>
  <c r="G2145"/>
  <c r="L2145"/>
  <c r="G2146"/>
  <c r="L2146"/>
  <c r="G2147"/>
  <c r="L2147"/>
  <c r="G2148"/>
  <c r="L2148"/>
  <c r="G2149"/>
  <c r="L2149"/>
  <c r="G2150"/>
  <c r="L2150"/>
  <c r="G2151"/>
  <c r="L2151"/>
  <c r="G2152"/>
  <c r="L2152"/>
  <c r="G2153"/>
  <c r="L2153"/>
  <c r="G2154"/>
  <c r="L2154"/>
  <c r="G2155"/>
  <c r="L2155"/>
  <c r="G2157"/>
  <c r="L2157"/>
  <c r="G2158"/>
  <c r="L2158"/>
  <c r="G2159"/>
  <c r="L2159"/>
  <c r="G2160"/>
  <c r="L2160"/>
  <c r="G2161"/>
  <c r="L2161"/>
  <c r="G2162"/>
  <c r="L2162"/>
  <c r="G2163"/>
  <c r="L2163"/>
  <c r="G2164"/>
  <c r="L2164"/>
  <c r="G2165"/>
  <c r="L2165"/>
  <c r="G2166"/>
  <c r="L2166"/>
  <c r="G2167"/>
  <c r="L2167"/>
  <c r="G2168"/>
  <c r="L2168"/>
  <c r="G2169"/>
  <c r="L2169"/>
  <c r="G2170"/>
  <c r="L2170"/>
  <c r="G2171"/>
  <c r="L2171"/>
  <c r="G2172"/>
  <c r="L2172"/>
  <c r="G2173"/>
  <c r="L2173"/>
  <c r="G2174"/>
  <c r="L2174"/>
  <c r="G2175"/>
  <c r="L2175"/>
  <c r="G2176"/>
  <c r="L2176"/>
  <c r="G2177"/>
  <c r="L2177"/>
  <c r="G2178"/>
  <c r="L2178"/>
  <c r="G2179"/>
  <c r="L2179"/>
  <c r="G2180"/>
  <c r="L2180"/>
  <c r="G2181"/>
  <c r="L2181"/>
  <c r="G2182"/>
  <c r="L2182"/>
  <c r="G2183"/>
  <c r="L2183"/>
  <c r="G2184"/>
  <c r="L2184"/>
  <c r="G2185"/>
  <c r="L2185"/>
  <c r="G2186"/>
  <c r="L2186"/>
  <c r="G2187"/>
  <c r="L2187"/>
  <c r="G2188"/>
  <c r="L2188"/>
  <c r="G2189"/>
  <c r="L2189"/>
  <c r="G2190"/>
  <c r="L2190"/>
  <c r="G2191"/>
  <c r="L2191"/>
  <c r="G2192"/>
  <c r="L2192"/>
  <c r="G2193"/>
  <c r="L2193"/>
  <c r="G2194"/>
  <c r="L2194"/>
  <c r="G2195"/>
  <c r="L2195"/>
  <c r="G2196"/>
  <c r="L2196"/>
  <c r="G2197"/>
  <c r="L2197"/>
  <c r="G2198"/>
  <c r="L2198"/>
  <c r="G2199"/>
  <c r="L2199"/>
  <c r="G2200"/>
  <c r="L2200"/>
  <c r="G2201"/>
  <c r="L2201"/>
  <c r="G2202"/>
  <c r="L2202"/>
  <c r="G2203"/>
  <c r="L2203"/>
  <c r="G2204"/>
  <c r="L2204"/>
  <c r="G2205"/>
  <c r="L2205"/>
  <c r="G2206"/>
  <c r="L2206"/>
  <c r="G2207"/>
  <c r="L2207"/>
  <c r="G2208"/>
  <c r="L2208"/>
  <c r="G2209"/>
  <c r="L2209"/>
  <c r="G2210"/>
  <c r="L2210"/>
  <c r="G2211"/>
  <c r="L2211"/>
  <c r="G2212"/>
  <c r="L2212"/>
  <c r="G2213"/>
  <c r="L2213"/>
  <c r="G2214"/>
  <c r="L2214"/>
  <c r="G2215"/>
  <c r="L2215"/>
  <c r="G2216"/>
  <c r="L2216"/>
  <c r="G2217"/>
  <c r="L2217"/>
  <c r="G2218"/>
  <c r="L2218"/>
  <c r="G2219"/>
  <c r="L2219"/>
  <c r="G2220"/>
  <c r="L2220"/>
  <c r="G2221"/>
  <c r="L2221"/>
  <c r="G2222"/>
  <c r="L2222"/>
  <c r="G2223"/>
  <c r="L2223"/>
  <c r="G2224"/>
  <c r="L2224"/>
  <c r="G2225"/>
  <c r="L2225"/>
  <c r="G2226"/>
  <c r="L2226"/>
  <c r="G2227"/>
  <c r="L2227"/>
  <c r="G2228"/>
  <c r="L2228"/>
  <c r="G2229"/>
  <c r="L2229"/>
  <c r="G2230"/>
  <c r="L2230"/>
  <c r="G2231"/>
  <c r="L2231"/>
  <c r="G2232"/>
  <c r="L2232"/>
  <c r="G2233"/>
  <c r="L2233"/>
  <c r="G2234"/>
  <c r="L2234"/>
  <c r="G2235"/>
  <c r="L2235"/>
  <c r="G2236"/>
  <c r="L2236"/>
  <c r="G2237"/>
  <c r="L2237"/>
  <c r="G2238"/>
  <c r="L2238"/>
  <c r="G2239"/>
  <c r="L2239"/>
  <c r="G2240"/>
  <c r="L2240"/>
  <c r="G2241"/>
  <c r="L2241"/>
  <c r="G2242"/>
  <c r="L2242"/>
  <c r="G2243"/>
  <c r="L2243"/>
  <c r="G2244"/>
  <c r="L2244"/>
  <c r="G2245"/>
  <c r="L2245"/>
  <c r="G2246"/>
  <c r="L2246"/>
  <c r="G2247"/>
  <c r="L2247"/>
  <c r="G2248"/>
  <c r="L2248"/>
  <c r="G2249"/>
  <c r="L2249"/>
  <c r="G2250"/>
  <c r="L2250"/>
  <c r="G2251"/>
  <c r="L2251"/>
  <c r="G2252"/>
  <c r="L2252"/>
  <c r="G2253"/>
  <c r="L2253"/>
  <c r="G2254"/>
  <c r="L2254"/>
  <c r="G2255"/>
  <c r="L2255"/>
  <c r="G2256"/>
  <c r="L2256"/>
  <c r="G2257"/>
  <c r="L2257"/>
  <c r="G2258"/>
  <c r="L2258"/>
  <c r="G2259"/>
  <c r="L2259"/>
  <c r="G2260"/>
  <c r="L2260"/>
  <c r="G2261"/>
  <c r="L2261"/>
  <c r="G2262"/>
  <c r="L2262"/>
  <c r="G2263"/>
  <c r="L2263"/>
  <c r="G2264"/>
  <c r="L2264"/>
  <c r="G2265"/>
  <c r="L2265"/>
  <c r="G2266"/>
  <c r="L2266"/>
  <c r="G2268"/>
  <c r="L2268"/>
  <c r="G2269"/>
  <c r="L2269"/>
  <c r="G2270"/>
  <c r="L2270"/>
  <c r="G2271"/>
  <c r="L2271"/>
  <c r="G2272"/>
  <c r="L2272"/>
  <c r="G2273"/>
  <c r="L2273"/>
  <c r="G2274"/>
  <c r="L2274"/>
  <c r="G2275"/>
  <c r="L2275"/>
  <c r="G2276"/>
  <c r="L2276"/>
  <c r="G2277"/>
  <c r="L2277"/>
  <c r="G2278"/>
  <c r="L2278"/>
  <c r="G2279"/>
  <c r="L2279"/>
  <c r="G2280"/>
  <c r="L2280"/>
  <c r="G2281"/>
  <c r="L2281"/>
  <c r="G2282"/>
  <c r="L2282"/>
  <c r="G2283"/>
  <c r="L2283"/>
  <c r="G2284"/>
  <c r="L2284"/>
  <c r="G2285"/>
  <c r="L2285"/>
  <c r="G2286"/>
  <c r="L2286"/>
  <c r="G2287"/>
  <c r="L2287"/>
  <c r="G2288"/>
  <c r="L2288"/>
  <c r="G2289"/>
  <c r="L2289"/>
  <c r="G2290"/>
  <c r="L2290"/>
  <c r="G2291"/>
  <c r="L2291"/>
  <c r="G2292"/>
  <c r="L2292"/>
  <c r="G2293"/>
  <c r="L2293"/>
  <c r="G2294"/>
  <c r="L2294"/>
  <c r="G2295"/>
  <c r="L2295"/>
  <c r="G2296"/>
  <c r="L2296"/>
  <c r="G2297"/>
  <c r="L2297"/>
  <c r="G2298"/>
  <c r="L2298"/>
  <c r="G2299"/>
  <c r="L2299"/>
  <c r="G2300"/>
  <c r="L2300"/>
  <c r="G2301"/>
  <c r="L2301"/>
  <c r="G2302"/>
  <c r="L2302"/>
  <c r="G2303"/>
  <c r="L2303"/>
  <c r="G2304"/>
  <c r="L2304"/>
  <c r="G2305"/>
  <c r="L2305"/>
  <c r="G2306"/>
  <c r="L2306"/>
  <c r="G2307"/>
  <c r="L2307"/>
  <c r="G2308"/>
  <c r="L2308"/>
  <c r="G2309"/>
  <c r="L2309"/>
  <c r="G2310"/>
  <c r="L2310"/>
  <c r="G2311"/>
  <c r="L2311"/>
  <c r="G2312"/>
  <c r="L2312"/>
  <c r="G2313"/>
  <c r="L2313"/>
  <c r="G2314"/>
  <c r="L2314"/>
  <c r="G2315"/>
  <c r="L2315"/>
  <c r="G2316"/>
  <c r="L2316"/>
  <c r="G2317"/>
  <c r="L2317"/>
  <c r="G2318"/>
  <c r="L2318"/>
  <c r="G2319"/>
  <c r="L2319"/>
  <c r="G2320"/>
  <c r="L2320"/>
  <c r="G2321"/>
  <c r="L2321"/>
  <c r="G2322"/>
  <c r="L2322"/>
  <c r="G2323"/>
  <c r="L2323"/>
  <c r="G2324"/>
  <c r="L2324"/>
  <c r="G2325"/>
  <c r="L2325"/>
  <c r="G2326"/>
  <c r="L2326"/>
  <c r="G2327"/>
  <c r="L2327"/>
  <c r="G2328"/>
  <c r="L2328"/>
  <c r="G2329"/>
  <c r="L2329"/>
  <c r="G2330"/>
  <c r="L2330"/>
  <c r="G2331"/>
  <c r="L2331"/>
  <c r="G2332"/>
  <c r="L2332"/>
  <c r="G2333"/>
  <c r="L2333"/>
  <c r="G2334"/>
  <c r="L2334"/>
  <c r="G2335"/>
  <c r="L2335"/>
  <c r="G2336"/>
  <c r="L2336"/>
  <c r="G2337"/>
  <c r="L2337"/>
  <c r="G2338"/>
  <c r="L2338"/>
  <c r="G2339"/>
  <c r="L2339"/>
  <c r="G2340"/>
  <c r="L2340"/>
  <c r="G2341"/>
  <c r="L2341"/>
  <c r="G2342"/>
  <c r="L2342"/>
  <c r="G2344"/>
  <c r="L2344"/>
  <c r="G2345"/>
  <c r="L2345"/>
  <c r="G2346"/>
  <c r="L2346"/>
  <c r="G2347"/>
  <c r="L2347"/>
  <c r="G2348"/>
  <c r="L2348"/>
  <c r="G2349"/>
  <c r="L2349"/>
  <c r="G2350"/>
  <c r="L2350"/>
  <c r="G2351"/>
  <c r="L2351"/>
  <c r="G2352"/>
  <c r="L2352"/>
  <c r="G2353"/>
  <c r="L2353"/>
  <c r="G2354"/>
  <c r="L2354"/>
  <c r="G2355"/>
  <c r="L2355"/>
  <c r="G2356"/>
  <c r="L2356"/>
  <c r="G2357"/>
  <c r="L2357"/>
  <c r="G2358"/>
  <c r="L2358"/>
  <c r="G2359"/>
  <c r="L2359"/>
  <c r="G2360"/>
  <c r="L2360"/>
  <c r="G2361"/>
  <c r="L2361"/>
  <c r="G2362"/>
  <c r="L2362"/>
  <c r="G2363"/>
  <c r="L2363"/>
  <c r="G2364"/>
  <c r="L2364"/>
  <c r="G2365"/>
  <c r="L2365"/>
  <c r="G2366"/>
  <c r="L2366"/>
  <c r="G2367"/>
  <c r="L2367"/>
  <c r="G2368"/>
  <c r="L2368"/>
  <c r="G2369"/>
  <c r="L2369"/>
  <c r="G2370"/>
  <c r="L2370"/>
  <c r="G2371"/>
  <c r="L2371"/>
  <c r="G2372"/>
  <c r="L2372"/>
  <c r="G2373"/>
  <c r="L2373"/>
  <c r="G2374"/>
  <c r="L2374"/>
  <c r="G2375"/>
  <c r="L2375"/>
  <c r="G2376"/>
  <c r="L2376"/>
  <c r="G2377"/>
  <c r="L2377"/>
  <c r="G2378"/>
  <c r="L2378"/>
  <c r="G2379"/>
  <c r="L2379"/>
  <c r="G2380"/>
  <c r="L2380"/>
  <c r="G2381"/>
  <c r="L2381"/>
  <c r="G2382"/>
  <c r="L2382"/>
  <c r="G2383"/>
  <c r="L2383"/>
  <c r="G2384"/>
  <c r="L2384"/>
  <c r="G2385"/>
  <c r="L2385"/>
  <c r="G2386"/>
  <c r="L2386"/>
  <c r="G2387"/>
  <c r="L2387"/>
  <c r="G2388"/>
  <c r="L2388"/>
  <c r="G2389"/>
  <c r="L2389"/>
  <c r="G2390"/>
  <c r="L2390"/>
  <c r="G2391"/>
  <c r="L2391"/>
  <c r="G2392"/>
  <c r="L2392"/>
  <c r="G2393"/>
  <c r="L2393"/>
  <c r="G2394"/>
  <c r="L2394"/>
  <c r="G2395"/>
  <c r="L2395"/>
  <c r="G2396"/>
  <c r="L2396"/>
  <c r="G2397"/>
  <c r="L2397"/>
  <c r="G2398"/>
  <c r="L2398"/>
  <c r="G2399"/>
  <c r="L2399"/>
  <c r="G2400"/>
  <c r="L2400"/>
  <c r="G2401"/>
  <c r="L2401"/>
  <c r="G2402"/>
  <c r="L2402"/>
  <c r="G2403"/>
  <c r="L2403"/>
  <c r="G2404"/>
  <c r="L2404"/>
  <c r="G2405"/>
  <c r="L2405"/>
  <c r="G2406"/>
  <c r="L2406"/>
  <c r="G2407"/>
  <c r="L2407"/>
  <c r="G2408"/>
  <c r="L2408"/>
  <c r="G2409"/>
  <c r="L2409"/>
  <c r="G2410"/>
  <c r="L2410"/>
  <c r="G2411"/>
  <c r="L2411"/>
  <c r="G2412"/>
  <c r="L2412"/>
  <c r="G2413"/>
  <c r="L2413"/>
  <c r="G2414"/>
  <c r="L2414"/>
  <c r="G2415"/>
  <c r="L2415"/>
  <c r="G2416"/>
  <c r="L2416"/>
</calcChain>
</file>

<file path=xl/comments1.xml><?xml version="1.0" encoding="utf-8"?>
<comments xmlns="http://schemas.openxmlformats.org/spreadsheetml/2006/main">
  <authors>
    <author>DSI</author>
  </authors>
  <commentList>
    <comment ref="N48" authorId="0">
      <text>
        <r>
          <rPr>
            <b/>
            <sz val="8"/>
            <color indexed="81"/>
            <rFont val="Tahoma"/>
            <family val="2"/>
          </rPr>
          <t>DSI:</t>
        </r>
        <r>
          <rPr>
            <sz val="8"/>
            <color indexed="81"/>
            <rFont val="Tahoma"/>
            <family val="2"/>
          </rPr>
          <t xml:space="preserve">
revised from the littérature Koc Min (see file Sandrine Andres - 25 April 2012 PNECs for France)
</t>
        </r>
      </text>
    </comment>
    <comment ref="L56" authorId="0">
      <text>
        <r>
          <rPr>
            <b/>
            <sz val="8"/>
            <color indexed="81"/>
            <rFont val="Tahoma"/>
            <family val="2"/>
          </rPr>
          <t>DSI:</t>
        </r>
        <r>
          <rPr>
            <sz val="8"/>
            <color indexed="81"/>
            <rFont val="Tahoma"/>
            <family val="2"/>
          </rPr>
          <t xml:space="preserve">
copied from "medium chain" because I did not find any better data
</t>
        </r>
      </text>
    </comment>
    <comment ref="N56" authorId="0">
      <text>
        <r>
          <rPr>
            <b/>
            <sz val="8"/>
            <color indexed="81"/>
            <rFont val="Tahoma"/>
            <family val="2"/>
          </rPr>
          <t>DSI:</t>
        </r>
        <r>
          <rPr>
            <sz val="8"/>
            <color indexed="81"/>
            <rFont val="Tahoma"/>
            <family val="2"/>
          </rPr>
          <t xml:space="preserve">
see comment below: I have used the same value found for medium chain chlorinated paraffins</t>
        </r>
      </text>
    </comment>
    <comment ref="L57" authorId="0">
      <text>
        <r>
          <rPr>
            <b/>
            <sz val="8"/>
            <color indexed="81"/>
            <rFont val="Tahoma"/>
            <family val="2"/>
          </rPr>
          <t>DSI: Ref. ECHA Chlorinated paraffins LogKoc</t>
        </r>
        <r>
          <rPr>
            <sz val="8"/>
            <color indexed="81"/>
            <rFont val="Tahoma"/>
            <family val="2"/>
          </rPr>
          <t xml:space="preserve">
http://apps.echa.europa.eu/registered/data/dossiers/DISS-9ebcd9d5-5f92-56b4-e044-00144f67d031/AGGR-823d7c8a-928f-49bc-80dc-261625cb3808_DISS-9ebcd9d5-5f92-56b4-e044-00144f67d031.html
Source: Fisk AT, Wiens SC, Webster GRB, Bergman A and Muir DCG, 1998
Envir. Toxicol. Chem 17: 2019-2026.
Log Koc values of 5.0 and 5.2 (and koc values of 103,846 and 175,333 L/kg) were determined in sediment for two C16 chlorinated paraffins (34 and 69% chlorinated). </t>
        </r>
      </text>
    </comment>
    <comment ref="N57" authorId="0">
      <text>
        <r>
          <rPr>
            <b/>
            <sz val="8"/>
            <color indexed="81"/>
            <rFont val="Tahoma"/>
            <family val="2"/>
          </rPr>
          <t>DSI:</t>
        </r>
        <r>
          <rPr>
            <sz val="8"/>
            <color indexed="81"/>
            <rFont val="Tahoma"/>
            <family val="2"/>
          </rPr>
          <t xml:space="preserve">
see comment under column L: I have taken the Koc min value among the two values identified int he reference
</t>
        </r>
      </text>
    </comment>
    <comment ref="L58" authorId="0">
      <text>
        <r>
          <rPr>
            <b/>
            <sz val="8"/>
            <color indexed="81"/>
            <rFont val="Tahoma"/>
            <family val="2"/>
          </rPr>
          <t xml:space="preserve">DSI:see reference above for medium chain chlorinated paraffins
</t>
        </r>
      </text>
    </comment>
    <comment ref="N58" authorId="0">
      <text>
        <r>
          <rPr>
            <b/>
            <sz val="8"/>
            <color indexed="81"/>
            <rFont val="Tahoma"/>
            <family val="2"/>
          </rPr>
          <t>DSI:</t>
        </r>
        <r>
          <rPr>
            <sz val="8"/>
            <color indexed="81"/>
            <rFont val="Tahoma"/>
            <family val="2"/>
          </rPr>
          <t xml:space="preserve">
see comment under column L: I have taken the Koc min value among the two values identified int he reference</t>
        </r>
      </text>
    </comment>
    <comment ref="H95" authorId="0">
      <text>
        <r>
          <rPr>
            <b/>
            <sz val="8"/>
            <color indexed="81"/>
            <rFont val="Tahoma"/>
            <family val="2"/>
          </rPr>
          <t>DSI:</t>
        </r>
        <r>
          <rPr>
            <sz val="8"/>
            <color indexed="81"/>
            <rFont val="Tahoma"/>
            <family val="2"/>
          </rPr>
          <t xml:space="preserve">
check this line; if there is no data why do you put all this info ??
</t>
        </r>
      </text>
    </comment>
    <comment ref="I95" authorId="0">
      <text>
        <r>
          <rPr>
            <b/>
            <sz val="8"/>
            <color indexed="81"/>
            <rFont val="Tahoma"/>
            <family val="2"/>
          </rPr>
          <t>DSI:</t>
        </r>
        <r>
          <rPr>
            <sz val="8"/>
            <color indexed="81"/>
            <rFont val="Tahoma"/>
            <family val="2"/>
          </rPr>
          <t xml:space="preserve">
check: this is wrong: if there are no data
</t>
        </r>
      </text>
    </comment>
    <comment ref="N349" authorId="0">
      <text>
        <r>
          <rPr>
            <b/>
            <sz val="8"/>
            <color indexed="81"/>
            <rFont val="Tahoma"/>
            <family val="2"/>
          </rPr>
          <t>DSI:</t>
        </r>
        <r>
          <rPr>
            <sz val="8"/>
            <color indexed="81"/>
            <rFont val="Tahoma"/>
            <family val="2"/>
          </rPr>
          <t xml:space="preserve">
Log Kow :
 from -3,08 to -2,07
Koc : 2 L/kg (calculated from log Kow of -2,07)
Koc : 14 L/kg (estimated) Ref: SRC: PcKocWin, 2002
</t>
        </r>
      </text>
    </comment>
    <comment ref="L508" authorId="0">
      <text>
        <r>
          <rPr>
            <b/>
            <sz val="8"/>
            <color indexed="81"/>
            <rFont val="Tahoma"/>
            <family val="2"/>
          </rPr>
          <t>DSI:</t>
        </r>
        <r>
          <rPr>
            <sz val="8"/>
            <color indexed="81"/>
            <rFont val="Tahoma"/>
            <family val="2"/>
          </rPr>
          <t xml:space="preserve">
Koc MAX from file relevant matrix (because I did not find better data)
</t>
        </r>
      </text>
    </comment>
  </commentList>
</comments>
</file>

<file path=xl/sharedStrings.xml><?xml version="1.0" encoding="utf-8"?>
<sst xmlns="http://schemas.openxmlformats.org/spreadsheetml/2006/main" count="24825" uniqueCount="3633">
  <si>
    <t>Intensity of the ion</t>
  </si>
  <si>
    <t>Proposed identification (name of the substance or n.i. for not identified)</t>
  </si>
  <si>
    <t>Other</t>
  </si>
  <si>
    <t>x</t>
  </si>
  <si>
    <t xml:space="preserve"> Intensity of the ion in the blank</t>
  </si>
  <si>
    <t>MS/MS available</t>
  </si>
  <si>
    <t>Molecular formula</t>
  </si>
  <si>
    <t>M-H-</t>
  </si>
  <si>
    <t>Target</t>
  </si>
  <si>
    <t>Suspect</t>
  </si>
  <si>
    <t>Unknown</t>
  </si>
  <si>
    <t>´=ion</t>
  </si>
  <si>
    <r>
      <t>M+H</t>
    </r>
    <r>
      <rPr>
        <vertAlign val="superscript"/>
        <sz val="11"/>
        <color theme="1"/>
        <rFont val="Calibri"/>
        <family val="2"/>
        <charset val="238"/>
        <scheme val="minor"/>
      </rPr>
      <t>+</t>
    </r>
  </si>
  <si>
    <t>M+</t>
  </si>
  <si>
    <t>M-</t>
  </si>
  <si>
    <t>M+Na+</t>
  </si>
  <si>
    <t>M+NH4+</t>
  </si>
  <si>
    <t>M+formic acid-</t>
  </si>
  <si>
    <t>´=MS/MS</t>
  </si>
  <si>
    <t>Yes</t>
  </si>
  <si>
    <t>No</t>
  </si>
  <si>
    <t>Identifier: SMILES</t>
  </si>
  <si>
    <t>´=class</t>
  </si>
  <si>
    <t>Non-Target</t>
  </si>
  <si>
    <t>Category</t>
  </si>
  <si>
    <t>´=frag</t>
  </si>
  <si>
    <t>CID</t>
  </si>
  <si>
    <t>ECD</t>
  </si>
  <si>
    <t>ETD</t>
  </si>
  <si>
    <t>NETD</t>
  </si>
  <si>
    <t>EDD</t>
  </si>
  <si>
    <t>SID</t>
  </si>
  <si>
    <t>HCD</t>
  </si>
  <si>
    <t>= mode</t>
  </si>
  <si>
    <t>split</t>
  </si>
  <si>
    <t>pulsed split</t>
  </si>
  <si>
    <t>splitless</t>
  </si>
  <si>
    <t>pulsed splitless</t>
  </si>
  <si>
    <t>LVI</t>
  </si>
  <si>
    <t>on-column</t>
  </si>
  <si>
    <t>N2</t>
  </si>
  <si>
    <t>H2</t>
  </si>
  <si>
    <t>He</t>
  </si>
  <si>
    <t>Ar</t>
  </si>
  <si>
    <t>= gas</t>
  </si>
  <si>
    <t>= inter2</t>
  </si>
  <si>
    <t>Serial No. in Method LC-MS(MS)/GC-MS(MS) worksheet</t>
  </si>
  <si>
    <t>= unit</t>
  </si>
  <si>
    <t>mg/l</t>
  </si>
  <si>
    <t>ng/l</t>
  </si>
  <si>
    <t>pg/l</t>
  </si>
  <si>
    <r>
      <rPr>
        <sz val="11"/>
        <color theme="1"/>
        <rFont val="Symbol"/>
        <family val="1"/>
        <charset val="2"/>
      </rPr>
      <t>u</t>
    </r>
    <r>
      <rPr>
        <sz val="11"/>
        <color theme="1"/>
        <rFont val="Calibri"/>
        <family val="2"/>
        <scheme val="minor"/>
      </rPr>
      <t>g/l</t>
    </r>
  </si>
  <si>
    <t xml:space="preserve">EI </t>
  </si>
  <si>
    <t>(=inter)</t>
  </si>
  <si>
    <t>PCI</t>
  </si>
  <si>
    <t>NCI</t>
  </si>
  <si>
    <t>ESI (P)</t>
  </si>
  <si>
    <t>ESI (N)</t>
  </si>
  <si>
    <t>APCI (P)</t>
  </si>
  <si>
    <t>APCI (N)</t>
  </si>
  <si>
    <t>APPI (P)</t>
  </si>
  <si>
    <t>APPI (N)</t>
  </si>
  <si>
    <t>1912-24-9</t>
  </si>
  <si>
    <t>CAS No.</t>
  </si>
  <si>
    <t>Mass of ion [m/z] (peak or component)</t>
  </si>
  <si>
    <t>Ion type</t>
  </si>
  <si>
    <t>Retention time [min]</t>
  </si>
  <si>
    <t>Base</t>
  </si>
  <si>
    <t>Estimated concentration  [ng/l]</t>
  </si>
  <si>
    <t>PNEC         [ng/L]</t>
  </si>
  <si>
    <t>JDS_22                          JDS_22                         JDS_22                                  JDS_22                                         JDS_22                                        JDS_22                                   JDS_22                       JDS_22                    JDS_22</t>
  </si>
  <si>
    <t>Cyclotrisiloxane, hexamethyl-</t>
  </si>
  <si>
    <t xml:space="preserve">Tetrachloroethylene </t>
  </si>
  <si>
    <t>Hexanoic acid</t>
  </si>
  <si>
    <t>Phenol</t>
  </si>
  <si>
    <t xml:space="preserve">2,4-Imidazolidinedione, 3-methyl- </t>
  </si>
  <si>
    <t>Heptanoic acid</t>
  </si>
  <si>
    <t>Phenol, 3-methyl-</t>
  </si>
  <si>
    <t>Cyclopentasiloxane, decamethyl-</t>
  </si>
  <si>
    <t>5-Isopropyl-3,3-dimethyl-2-methylene-2,3-dihydrofuran</t>
  </si>
  <si>
    <t>Octanoic Acid</t>
  </si>
  <si>
    <t>Cyclopropane, 1-ethyl-2-heptyl-</t>
  </si>
  <si>
    <t>Nonanoic acid</t>
  </si>
  <si>
    <t>Cyclohexasiloxane, dodecamethyl-</t>
  </si>
  <si>
    <t>Phenol, m-tert-butyl-</t>
  </si>
  <si>
    <t>Triacetin</t>
  </si>
  <si>
    <t>n-Decanoic acid</t>
  </si>
  <si>
    <t>Ethanone, 1,1'-(1,4-phenylene)bis-</t>
  </si>
  <si>
    <t>Dietyl Phthalate</t>
  </si>
  <si>
    <t>IS-Phenanthrene-D10</t>
  </si>
  <si>
    <t>Butyl-octyl-Phthalate</t>
  </si>
  <si>
    <t>DBP</t>
  </si>
  <si>
    <t>E-15-Heptadecenal</t>
  </si>
  <si>
    <t>Bisphenol A</t>
  </si>
  <si>
    <t>DEHP</t>
  </si>
  <si>
    <t>n.i.</t>
  </si>
  <si>
    <t>C6H18O3Si3</t>
  </si>
  <si>
    <t>C2Cl4</t>
  </si>
  <si>
    <t>n/a</t>
  </si>
  <si>
    <t>C6H12O2</t>
  </si>
  <si>
    <t>C6H6O</t>
  </si>
  <si>
    <t>C4H6N2O2</t>
  </si>
  <si>
    <t>C7H14O2</t>
  </si>
  <si>
    <t>C7H8O</t>
  </si>
  <si>
    <t>C10H30O5Si5</t>
  </si>
  <si>
    <t>C10H16O</t>
  </si>
  <si>
    <t>C8H16O2</t>
  </si>
  <si>
    <t>C12H24</t>
  </si>
  <si>
    <t>C9H18O2</t>
  </si>
  <si>
    <t>C12H36O6Si6</t>
  </si>
  <si>
    <t>C10H14O</t>
  </si>
  <si>
    <t>C9H14O6</t>
  </si>
  <si>
    <t>C10H20O2</t>
  </si>
  <si>
    <t>C10H10O2</t>
  </si>
  <si>
    <t>C12H14O4</t>
  </si>
  <si>
    <t>C14D10</t>
  </si>
  <si>
    <t>C20H30O4</t>
  </si>
  <si>
    <t>C16H22O4</t>
  </si>
  <si>
    <t>C17H32O</t>
  </si>
  <si>
    <t>C15H16O2</t>
  </si>
  <si>
    <t>C14HCl5D8</t>
  </si>
  <si>
    <t>C24H38O4</t>
  </si>
  <si>
    <t>541-05-9</t>
  </si>
  <si>
    <t>127-18-4</t>
  </si>
  <si>
    <t>142-62-1</t>
  </si>
  <si>
    <t>108-95-2</t>
  </si>
  <si>
    <t>6843-45-4</t>
  </si>
  <si>
    <t>111-14-8</t>
  </si>
  <si>
    <t>108-39-4</t>
  </si>
  <si>
    <t>541-02-6</t>
  </si>
  <si>
    <t>81250-44-4</t>
  </si>
  <si>
    <t>124-07-2</t>
  </si>
  <si>
    <t>74663-86-8</t>
  </si>
  <si>
    <t>112-05-0</t>
  </si>
  <si>
    <t>540-97-6</t>
  </si>
  <si>
    <t>585-34-2</t>
  </si>
  <si>
    <t>102-76-1</t>
  </si>
  <si>
    <t>334-48-5</t>
  </si>
  <si>
    <t>1009-61-6</t>
  </si>
  <si>
    <t>84-66-2</t>
  </si>
  <si>
    <t>1517-22-2</t>
  </si>
  <si>
    <t>84-78-6</t>
  </si>
  <si>
    <t>84-74-2</t>
  </si>
  <si>
    <t>1000130-97-9</t>
  </si>
  <si>
    <t>80-05-7</t>
  </si>
  <si>
    <t>93952-18-2</t>
  </si>
  <si>
    <t>117-81-7</t>
  </si>
  <si>
    <t>2-Pentenoic acid</t>
  </si>
  <si>
    <t>Hexanoic acid, 2-ethyl-</t>
  </si>
  <si>
    <t>.beta.-1,5-O-Dibenzoyl-ribofuranose</t>
  </si>
  <si>
    <t>2,6,6-Trimethyl-2-cyclohexene-1,4-dione</t>
  </si>
  <si>
    <t>Tributylamine</t>
  </si>
  <si>
    <t>Caprolactam</t>
  </si>
  <si>
    <t>Phthalic anhydride</t>
  </si>
  <si>
    <t>Benzaldehyde, 3-hydroxy-4-methoxy-</t>
  </si>
  <si>
    <t>Phenol, 2,4-bis(1,1-dimethylethyl)-</t>
  </si>
  <si>
    <t>Cyclopentaneacetic acid, 3-oxo-2-pentyl-, methyl ester</t>
  </si>
  <si>
    <t>Phosphoric acid, triphenyl ester</t>
  </si>
  <si>
    <t>Nonacosane</t>
  </si>
  <si>
    <t>C5H8O2</t>
  </si>
  <si>
    <t>C19H18O7</t>
  </si>
  <si>
    <t>C9H12O2</t>
  </si>
  <si>
    <t>C12H27N</t>
  </si>
  <si>
    <t>C6H11NO</t>
  </si>
  <si>
    <t>C8H4O3</t>
  </si>
  <si>
    <t>C8H8O3</t>
  </si>
  <si>
    <t>C14H22O</t>
  </si>
  <si>
    <t>C13H22O3</t>
  </si>
  <si>
    <t>C18H15O4P</t>
  </si>
  <si>
    <t>C29H60</t>
  </si>
  <si>
    <t>626-98-2</t>
  </si>
  <si>
    <t>149-57-5</t>
  </si>
  <si>
    <t>1000129-71-8</t>
  </si>
  <si>
    <t>1125-21-9</t>
  </si>
  <si>
    <t>102-82-9</t>
  </si>
  <si>
    <t>105-60-2</t>
  </si>
  <si>
    <t>85-44-9</t>
  </si>
  <si>
    <t>621-59-0</t>
  </si>
  <si>
    <t>96-76-4</t>
  </si>
  <si>
    <t>24851-98-7</t>
  </si>
  <si>
    <t>115-86-6</t>
  </si>
  <si>
    <t>630-03-5</t>
  </si>
  <si>
    <t>Hexasiloxane, tetradecamethyl-</t>
  </si>
  <si>
    <t>Naphthalene, 2-methyl-</t>
  </si>
  <si>
    <t>Cycloheptasiloxane, tetradecamethyl-</t>
  </si>
  <si>
    <t>Acenaphthene</t>
  </si>
  <si>
    <t>5-Tetradecene, (E)-</t>
  </si>
  <si>
    <t>Phenanthrene</t>
  </si>
  <si>
    <t>3-Hexadecene, (Z)-</t>
  </si>
  <si>
    <t>3-Dodecene, (E)-</t>
  </si>
  <si>
    <t>C14H42O5Si6</t>
  </si>
  <si>
    <t>C11H10</t>
  </si>
  <si>
    <t>C14H42O7Si7</t>
  </si>
  <si>
    <t>C12H10</t>
  </si>
  <si>
    <t>C14H28</t>
  </si>
  <si>
    <t>C14H10</t>
  </si>
  <si>
    <t>C16H32</t>
  </si>
  <si>
    <t>107-52-8</t>
  </si>
  <si>
    <t>91-57-6</t>
  </si>
  <si>
    <t>107-50-6</t>
  </si>
  <si>
    <t>83-32-9</t>
  </si>
  <si>
    <t>41446-66-6</t>
  </si>
  <si>
    <t>85-01-8</t>
  </si>
  <si>
    <t>34303-81-6</t>
  </si>
  <si>
    <t>7239-23-8</t>
  </si>
  <si>
    <t>JDS_24                          JDS_24                         JDS_24                                  JDS_24                                         JDS_24                                        JDS_24                                   JDS_24                       JDS_24                    JDS_24</t>
  </si>
  <si>
    <t>JDS_23                          JDS_23                         JDS_23                                  JDS_23                                         JDS_23                                        JDS_23                                   JDS_23                       JDS_23                    JDS_23</t>
  </si>
  <si>
    <t>JDS_29                          JDS_29                         JDS_29                                  JDS_29                                         JDS_29                                        JDS_29                                   JDS_29                       JDS_29                    JDS_29</t>
  </si>
  <si>
    <t>.alpha.-Methylstyrene</t>
  </si>
  <si>
    <t>5-Octadecene, (E)-</t>
  </si>
  <si>
    <t>C9H10</t>
  </si>
  <si>
    <t>C18H36</t>
  </si>
  <si>
    <t>98-83-9</t>
  </si>
  <si>
    <t>7206-21-5</t>
  </si>
  <si>
    <t>JDS_30                          JDS_30                         JDS_30                                  JDS_30                                         JDS_30                                        JDS_30                                   JDS_30                       JDS_30                    JDS_30</t>
  </si>
  <si>
    <t>Toluene</t>
  </si>
  <si>
    <t>1-Nonene</t>
  </si>
  <si>
    <t>1-Decene</t>
  </si>
  <si>
    <t>Decane</t>
  </si>
  <si>
    <t>Benzene, 1-ethenyl-3-methyl-</t>
  </si>
  <si>
    <t>Indene</t>
  </si>
  <si>
    <t>Benzene, (1-methyl-2-cyclopropen-1-yl)-</t>
  </si>
  <si>
    <t>2-Methylindene</t>
  </si>
  <si>
    <t>1H-Indene, 1,3-dimethyl-</t>
  </si>
  <si>
    <t>Naphthalene, 1-methyl-</t>
  </si>
  <si>
    <t>1-Tetradecene</t>
  </si>
  <si>
    <t>Naphthalene, 2,7-dimethyl-</t>
  </si>
  <si>
    <t>Pent-1-yn-3-ene, 4-methyl-3-phenyl-</t>
  </si>
  <si>
    <t>Fluorene</t>
  </si>
  <si>
    <t>C7H8</t>
  </si>
  <si>
    <t>C9H18</t>
  </si>
  <si>
    <t>C10H20</t>
  </si>
  <si>
    <t>C10H22</t>
  </si>
  <si>
    <t>C9H8</t>
  </si>
  <si>
    <t>C10H10</t>
  </si>
  <si>
    <t>C11H12</t>
  </si>
  <si>
    <t>C12H12</t>
  </si>
  <si>
    <t>C13H10</t>
  </si>
  <si>
    <t>108-88-3</t>
  </si>
  <si>
    <t>124-11-8</t>
  </si>
  <si>
    <t>872-05-9</t>
  </si>
  <si>
    <t>124-18-5</t>
  </si>
  <si>
    <t>100-80-1</t>
  </si>
  <si>
    <t>95-13-6</t>
  </si>
  <si>
    <t>65051-83-4</t>
  </si>
  <si>
    <t>2177-47-1</t>
  </si>
  <si>
    <t>2177-48-2</t>
  </si>
  <si>
    <t>90-12-0</t>
  </si>
  <si>
    <t>1120-36-1</t>
  </si>
  <si>
    <t>582-16-1</t>
  </si>
  <si>
    <t>65050-80-8</t>
  </si>
  <si>
    <t>86-73-7</t>
  </si>
  <si>
    <t>JDS_31                          JDS_31                         JDS_31                                  JDS_31                                         JDS_31                                        JDS_31                                   JDS_31                       JDS_31                    JDS_31</t>
  </si>
  <si>
    <t>C28H58</t>
  </si>
  <si>
    <t>630-02-4</t>
  </si>
  <si>
    <t>1-Undecene</t>
  </si>
  <si>
    <t>2-Ethyl-1-H-indene</t>
  </si>
  <si>
    <t>Naphthalene, 1,2-dimethyl-</t>
  </si>
  <si>
    <t>C11H22</t>
  </si>
  <si>
    <t>821-95-4</t>
  </si>
  <si>
    <t>17059-50-6</t>
  </si>
  <si>
    <t>573-98-8</t>
  </si>
  <si>
    <t>JDS_25                          JDS_25                         JDS_25                                  JDS_25                                         JDS_25                                        JDS_25                                   JDS_25                       JDS_25                    JDS_25</t>
  </si>
  <si>
    <t>JDS_26                          JDS_26                         JDS_26                                  JDS_26                                         JDS_26                                        JDS_26                                   JDS_26                       JDS_26                    JDS_26</t>
  </si>
  <si>
    <t>Diphenyl sulfide</t>
  </si>
  <si>
    <t>Tri(2-chloroethyl) phosphate</t>
  </si>
  <si>
    <t>Fluoranthene</t>
  </si>
  <si>
    <t>C12H10S</t>
  </si>
  <si>
    <t>C6H12Cl3O4P</t>
  </si>
  <si>
    <t>139-66-2</t>
  </si>
  <si>
    <t>115-96-8</t>
  </si>
  <si>
    <t>206-44-0</t>
  </si>
  <si>
    <t>JDS_27                          JDS_27                         JDS_27                                  JDS_27                                         JDS_27                                        JDS_27                                   JDS_27                       JDS_27                    JDS_27</t>
  </si>
  <si>
    <t>Cyclotetrasiloxane, octamethyl-</t>
  </si>
  <si>
    <t>Benz[e]acephenanthrylene</t>
  </si>
  <si>
    <t>C8H24O4Si4</t>
  </si>
  <si>
    <t>556-67-2</t>
  </si>
  <si>
    <t>205-99-2</t>
  </si>
  <si>
    <t>50-32-8</t>
  </si>
  <si>
    <t>JDS_28                          JDS_28                         JDS_28                                  JDS_28                                        JDS_28                                        JDS_28                                   JDS_28                       JDS_28                    JDS_28</t>
  </si>
  <si>
    <t>7-Hexadecene, (Z)-</t>
  </si>
  <si>
    <t>35507-09-6</t>
  </si>
  <si>
    <t>JDS_47                          JDS_47                         JDS_47                                  JDS_47                                        JDS_47                                        JDS_47                                   JDS_47                       JDS_47                    JDS_47</t>
  </si>
  <si>
    <t>Triethylamine</t>
  </si>
  <si>
    <t>Phenol, 4-methyl-</t>
  </si>
  <si>
    <t>Benzenecarboxylic acid</t>
  </si>
  <si>
    <t>Phenol, p-tert-butyl-</t>
  </si>
  <si>
    <t>p-Isopropenylphenol</t>
  </si>
  <si>
    <t>Butylated Hydroxytoluene</t>
  </si>
  <si>
    <t>Hexadecane</t>
  </si>
  <si>
    <t>Benzophenone</t>
  </si>
  <si>
    <t>Heptadecane</t>
  </si>
  <si>
    <t>Octadecane</t>
  </si>
  <si>
    <t>Eicosane</t>
  </si>
  <si>
    <t>Iminostilbene</t>
  </si>
  <si>
    <t>Heneicosane</t>
  </si>
  <si>
    <t>Docosane</t>
  </si>
  <si>
    <t>C6H15N</t>
  </si>
  <si>
    <t>C7H6O2</t>
  </si>
  <si>
    <t>C9H10O</t>
  </si>
  <si>
    <t>C15H24O</t>
  </si>
  <si>
    <t>C16H34</t>
  </si>
  <si>
    <t>C13H10O</t>
  </si>
  <si>
    <t>C17H36</t>
  </si>
  <si>
    <t>C18H38</t>
  </si>
  <si>
    <t>C20H42</t>
  </si>
  <si>
    <t>C14H11N</t>
  </si>
  <si>
    <t>C21H44</t>
  </si>
  <si>
    <t>C22H46</t>
  </si>
  <si>
    <t>121-44-8</t>
  </si>
  <si>
    <t>106-44-5</t>
  </si>
  <si>
    <t>65-85-0</t>
  </si>
  <si>
    <t>98-54-4</t>
  </si>
  <si>
    <t>4286-23-1</t>
  </si>
  <si>
    <t>128-37-0</t>
  </si>
  <si>
    <t>544-76-3</t>
  </si>
  <si>
    <t>119-61-9</t>
  </si>
  <si>
    <t>629-78-7</t>
  </si>
  <si>
    <t>593-45-3</t>
  </si>
  <si>
    <t>112-95-8</t>
  </si>
  <si>
    <t>256-96-2</t>
  </si>
  <si>
    <t>629-94-7</t>
  </si>
  <si>
    <t>629-97-0</t>
  </si>
  <si>
    <t>JDS_48                          JDS_48                         JDS_48                                  JDS_48                                        JDS_48                                        JDS_48                                   JDS_48                       JDS_48                    JDS_48</t>
  </si>
  <si>
    <t>Aniline</t>
  </si>
  <si>
    <t>1,2,3-Propanetriol, diacetate</t>
  </si>
  <si>
    <t>Tetradecane</t>
  </si>
  <si>
    <t>Benzoic acid, 4-ethoxy-, ethyl ester</t>
  </si>
  <si>
    <t>Tricosane</t>
  </si>
  <si>
    <t>Hexacosane</t>
  </si>
  <si>
    <t>Heptacosane</t>
  </si>
  <si>
    <t>62-53-3</t>
  </si>
  <si>
    <t>25395-31-7</t>
  </si>
  <si>
    <t>629-59-4</t>
  </si>
  <si>
    <t>23676-09-7</t>
  </si>
  <si>
    <t>638-67-5</t>
  </si>
  <si>
    <t>630-01-3</t>
  </si>
  <si>
    <t>593-49-7</t>
  </si>
  <si>
    <t>C6H7N</t>
  </si>
  <si>
    <t>C7H12O5</t>
  </si>
  <si>
    <t>C14H30</t>
  </si>
  <si>
    <t>C11H14O3</t>
  </si>
  <si>
    <t>C23H48</t>
  </si>
  <si>
    <t>C26H54</t>
  </si>
  <si>
    <t>C27H56</t>
  </si>
  <si>
    <t>JDS_49                          JDS_49                         JDS_49                                  JDS_49                                        JDS_49                                        JDS_49                                   JDS_49                       JDS_49                    JDS_49</t>
  </si>
  <si>
    <t>-</t>
  </si>
  <si>
    <t>7012-37-5</t>
  </si>
  <si>
    <t>JDS_50                          JDS_50                         JDS_50                                  JDS_50                                        JDS_50                                        JDS_50                                   JDS_50                       JDS_50                    JDS_50</t>
  </si>
  <si>
    <t>JDS_51                          JDS_51                         JDS_51                                  JDS_51                                        JDS_51                                        JDS_51                                   JDS_51                       JDS_51                    JDS_51</t>
  </si>
  <si>
    <t>1020-31-1</t>
  </si>
  <si>
    <t>C14H22O2</t>
  </si>
  <si>
    <t>JDS_52                          JDS_52                         JDS_52                                  JDS_52                                        JDS_52                                        JDS_52                                   JDS_52                       JDS_52                    JDS_52</t>
  </si>
  <si>
    <t>Tetracosane</t>
  </si>
  <si>
    <t>Pentacosane</t>
  </si>
  <si>
    <t>C24H50</t>
  </si>
  <si>
    <t>C25H52</t>
  </si>
  <si>
    <t>646-31-1</t>
  </si>
  <si>
    <t>629-99-2</t>
  </si>
  <si>
    <t>JDS_53                          JDS_53                         JDS_53                                  JDS_53                                        JDS_53                                        JDS_53                                   JDS_53                       JDS_53                    JDS_53</t>
  </si>
  <si>
    <t xml:space="preserve">Pentasiloxane, dodecamethyl- </t>
  </si>
  <si>
    <t>1,2-Benzenediol, 3,5-bis(1,1-dimethylethyl)-</t>
  </si>
  <si>
    <t>141-63-9</t>
  </si>
  <si>
    <t>JDS_54                          JDS_54                         JDS_54                                  JDS_54                                        JDS_54                                        JDS_54                                   JDS_54                       JDS_54                    JDS_54</t>
  </si>
  <si>
    <t>Benzene, cyclopropyl-</t>
  </si>
  <si>
    <t>Naphthalene</t>
  </si>
  <si>
    <t>Ethanol, 2-phenoxy-</t>
  </si>
  <si>
    <t>Benzothiazole</t>
  </si>
  <si>
    <t>Ethylparaben</t>
  </si>
  <si>
    <t xml:space="preserve">Citroflex A </t>
  </si>
  <si>
    <t>Triphenyl phosphate</t>
  </si>
  <si>
    <t>873-49-4</t>
  </si>
  <si>
    <t>91-20-3</t>
  </si>
  <si>
    <t>122-99-6</t>
  </si>
  <si>
    <t>95-16-9</t>
  </si>
  <si>
    <t>120-47-8</t>
  </si>
  <si>
    <t>77-90-7</t>
  </si>
  <si>
    <t>C10H8</t>
  </si>
  <si>
    <t>C8H10O2</t>
  </si>
  <si>
    <t>C7H5NS</t>
  </si>
  <si>
    <t>C9H10O3</t>
  </si>
  <si>
    <t>C20H34O8</t>
  </si>
  <si>
    <t>C12H36O4Si5</t>
  </si>
  <si>
    <t>JDS_55                          JDS_55                         JDS_55                                  JDS_55                                        JDS_55                                        JDS_55                                   JDS_55                       JDS_55                    JDS_55</t>
  </si>
  <si>
    <t>C16H17NO</t>
  </si>
  <si>
    <t>C15H18N2</t>
  </si>
  <si>
    <t>C28H43N</t>
  </si>
  <si>
    <t>957-51-7</t>
  </si>
  <si>
    <t>101-72-4</t>
  </si>
  <si>
    <t>101-67-7</t>
  </si>
  <si>
    <t>Fenam</t>
  </si>
  <si>
    <t>1,4-Benzenediamine, N-(1-methylethyl)-N'-phenyl-</t>
  </si>
  <si>
    <t>Benzenamine, 4-octyl-N-(4-octylphenyl)-</t>
  </si>
  <si>
    <t>JDS_56                          JDS_56                         JDS_56                                  JDS_56                                        JDS_56                                        JDS_56                                   JDS_56                       JDS_56                    JDS_56</t>
  </si>
  <si>
    <t>Limonene</t>
  </si>
  <si>
    <t>4-Isopropylphenylisocyanate</t>
  </si>
  <si>
    <t>Naphthalene, 2,6-dimethyl-</t>
  </si>
  <si>
    <t>Quinoline, 1,2-dihydro-2,2,4-trimethyl-</t>
  </si>
  <si>
    <t>1H-Purine-2,6-dione, 3,7-dihydro-1,3,7-trimethyl-</t>
  </si>
  <si>
    <t>138-86-3</t>
  </si>
  <si>
    <t>1000314-42-7</t>
  </si>
  <si>
    <t>581-42-0</t>
  </si>
  <si>
    <t>147-47-7</t>
  </si>
  <si>
    <t>58-08-2</t>
  </si>
  <si>
    <t>C10H16</t>
  </si>
  <si>
    <t>C10H11NO</t>
  </si>
  <si>
    <t>C12H15N</t>
  </si>
  <si>
    <t>C8H10N4O2</t>
  </si>
  <si>
    <t>JDS_57                          JDS_57                         JDS_57                                  JDS_57                                        JDS_57                                        JDS_57                                   JDS_57                       JDS_57                    JDS_57</t>
  </si>
  <si>
    <t>C16H20</t>
  </si>
  <si>
    <t>JDS_59                          JDS_59                         JDS_59                                  JDS_59                                        JDS_59                                        JDS_59                                   JDS_59                       JDS_59                    JDS_59</t>
  </si>
  <si>
    <t>JDS_60                          JDS_60                         JDS_60                                  JDS_60                                        JDS_60                                        JDS_60                                   JDS_60                       JDS_60                    JDS_60</t>
  </si>
  <si>
    <t>JDS_61                          JDS_61                         JDS_61                                  JDS_61                                        JDS_61                                        JDS_61                                   JDS_61                       JDS_61                    JDS_61</t>
  </si>
  <si>
    <t>Benzenamine, N,N-dimethyl-</t>
  </si>
  <si>
    <t>Benzenamine, N,N-diethyl-</t>
  </si>
  <si>
    <t>Acetophenone, 4'-hydroxy-</t>
  </si>
  <si>
    <t>Dodecanoic acid</t>
  </si>
  <si>
    <t>2(3H)-Benzothiazolone</t>
  </si>
  <si>
    <t>Benzene, 1,1'-sulfonylbis[4-chloro-</t>
  </si>
  <si>
    <t>121-69-7</t>
  </si>
  <si>
    <t>91-66-7</t>
  </si>
  <si>
    <t>99-93-4</t>
  </si>
  <si>
    <t>143-07-7</t>
  </si>
  <si>
    <t>934-34-9</t>
  </si>
  <si>
    <t>80-07-9</t>
  </si>
  <si>
    <t>C8H11N</t>
  </si>
  <si>
    <t>C10H15N</t>
  </si>
  <si>
    <t>C8H8O2</t>
  </si>
  <si>
    <t>C12H24O2</t>
  </si>
  <si>
    <t>C7H5NOS</t>
  </si>
  <si>
    <t>C12H8Cl2O2S</t>
  </si>
  <si>
    <t>JDS_62                          JDS_62                         JDS_62                                  JDS_62                                        JDS_62                                        JDS_62                                   JDS_62                       JDS_62                    JDS_62</t>
  </si>
  <si>
    <t>584-84-9</t>
  </si>
  <si>
    <t>C9H6N2O2</t>
  </si>
  <si>
    <t>Benzene, 2,4-diisocyanato-1-methyl-</t>
  </si>
  <si>
    <t xml:space="preserve">JDS_1                          JDS_1                       JDS_1                                 JDS_1                                        JDS_1                                         JDS_1                                    JDS_1                       JDS_1                     JDS_1 </t>
  </si>
  <si>
    <t>Nonanal</t>
  </si>
  <si>
    <t>X- Dodecene</t>
  </si>
  <si>
    <t>Dodecane</t>
  </si>
  <si>
    <t>Phenol, X-(1-methylethyl)-</t>
  </si>
  <si>
    <t>p-Isopropylphenol</t>
  </si>
  <si>
    <t>Biphenyl</t>
  </si>
  <si>
    <t>Heptasiloxane, hexadecamethyl-</t>
  </si>
  <si>
    <t>Phenol, X,X-bis(1,1-dimethylethyl)</t>
  </si>
  <si>
    <t>Some siloxane</t>
  </si>
  <si>
    <t>Methyl dihydrojasmonate</t>
  </si>
  <si>
    <t>Some Phthalate</t>
  </si>
  <si>
    <t>Hexadecanoic acid, methylester-</t>
  </si>
  <si>
    <t>1-Octadecanol</t>
  </si>
  <si>
    <t>2,2-Bis(p-acetoxyphenyl)propane</t>
  </si>
  <si>
    <t>IS-4,4-DDT D8</t>
  </si>
  <si>
    <t>C9H18O</t>
  </si>
  <si>
    <t>C12H26</t>
  </si>
  <si>
    <t>C9H12O</t>
  </si>
  <si>
    <t>C16H48O6Si7</t>
  </si>
  <si>
    <t>C17H34O2</t>
  </si>
  <si>
    <t>C18H38O</t>
  </si>
  <si>
    <t>C19H20O4</t>
  </si>
  <si>
    <t>541-06-2</t>
  </si>
  <si>
    <t>124-19-6</t>
  </si>
  <si>
    <t>112-40-3</t>
  </si>
  <si>
    <t>92-52-4</t>
  </si>
  <si>
    <t>541-01-5</t>
  </si>
  <si>
    <t>112-39-0</t>
  </si>
  <si>
    <t>112-92-5</t>
  </si>
  <si>
    <t>10192-62-8</t>
  </si>
  <si>
    <t xml:space="preserve">JDS_2                          JDS_2                   JDS_2                                JDS_2                                       JDS_2                                       JDS_2                                   JDS_2                        JDS_2                    JDS_2 </t>
  </si>
  <si>
    <t>X-Nonene</t>
  </si>
  <si>
    <t>X-Decene</t>
  </si>
  <si>
    <t>Undecene</t>
  </si>
  <si>
    <t>Phenol, X-methyl-</t>
  </si>
  <si>
    <t>1-H-Indene, X-methyl</t>
  </si>
  <si>
    <t>1-H-Indene, X,X-dimethyl</t>
  </si>
  <si>
    <t>X-Tridecene</t>
  </si>
  <si>
    <t>X-Tetradecene</t>
  </si>
  <si>
    <t>1,1-Biphenyl</t>
  </si>
  <si>
    <t>Phenol, 2,6-bis(1,1-methylethyl)-4-methyl</t>
  </si>
  <si>
    <t>4-tert-Octylphenol</t>
  </si>
  <si>
    <t>Phenol, X-octyl-</t>
  </si>
  <si>
    <t>Nonadecane</t>
  </si>
  <si>
    <t>Acetamide, diethylamino-N-(1-phenylethyl)-</t>
  </si>
  <si>
    <t>Dibutylphthalate</t>
  </si>
  <si>
    <t>C8H10O</t>
  </si>
  <si>
    <t>C13H26</t>
  </si>
  <si>
    <t>C19H40</t>
  </si>
  <si>
    <t>C15H24N2O</t>
  </si>
  <si>
    <t>2216-38-8</t>
  </si>
  <si>
    <t>140-66-9</t>
  </si>
  <si>
    <t>629-92-5</t>
  </si>
  <si>
    <t>77882-83-8</t>
  </si>
  <si>
    <t xml:space="preserve">JDS_3                          JDS_3                    JDS_3                               JDS_3                                       JDS_3                                       JDS_3                                   JDS_3                         JDS_3                    JDS_3 </t>
  </si>
  <si>
    <t>Oxime, methoxy-phenyl-</t>
  </si>
  <si>
    <t>1-H-Indene, X-methyl-</t>
  </si>
  <si>
    <t>1-H-Indene, X-methy-l</t>
  </si>
  <si>
    <t>C8H9NO2</t>
  </si>
  <si>
    <t xml:space="preserve">JDS_4                         JDS_4                    JDS_4                              JDS_4                                       JDS_4                                       JDS_4                                   JDS_4                         JDS_4                   JDS_4 </t>
  </si>
  <si>
    <t>Oxime, methoxy-phenyl</t>
  </si>
  <si>
    <t>Hexasiloxane, tertadecamethyl</t>
  </si>
  <si>
    <t>Some Siloxane</t>
  </si>
  <si>
    <t xml:space="preserve">JDS_5                        JDS_5                    JDS_5                              JDS_5                                        JDS_5                                        JDS_5                                  JDS_5                         JDS_5                    JDS_5  </t>
  </si>
  <si>
    <t>IS-Phenanthrene D 10</t>
  </si>
  <si>
    <t>C12H18N2O2</t>
  </si>
  <si>
    <t xml:space="preserve">JDS_6                        JDS_6                      JDS_6                               JDS_6                                          JDS_6                                         JDS_6                                    JDS_6                           JDS_6                      JDS_6    </t>
  </si>
  <si>
    <t>Cyclotetrasiloxane, octametyl-</t>
  </si>
  <si>
    <t>Hexane, 1,6-diisocyanato-</t>
  </si>
  <si>
    <t>Phenol, 2,6-bis(1,1-dimethylethyl)-4-methyl-</t>
  </si>
  <si>
    <t>Cyclohexane, X-isocyanato-X-(isocyanatomethyl)-X,X,X-trimethyl-</t>
  </si>
  <si>
    <t>1-Hexadecanol</t>
  </si>
  <si>
    <t>C8H12N2O2</t>
  </si>
  <si>
    <t>C16H34O</t>
  </si>
  <si>
    <t>C14H44O6Si7</t>
  </si>
  <si>
    <t>C16H50O7Si8</t>
  </si>
  <si>
    <t>822-06-0</t>
  </si>
  <si>
    <t>147-07-7</t>
  </si>
  <si>
    <t>36653-52-4</t>
  </si>
  <si>
    <t>19095-23-9</t>
  </si>
  <si>
    <t>19095-24-0</t>
  </si>
  <si>
    <t xml:space="preserve">JDS_7                        JDS_7                      JDS_7                                JDS_7                                          JDS_7                                          JDS_7                                     JDS_7                            JDS_7                      JDS_7    </t>
  </si>
  <si>
    <t xml:space="preserve">JDS_8                        JDS_8                     JDS_8                               JDS_8                                          JDS_8                                         JDS_8                                     JDS_8                            JDS_8                    JDS_8    </t>
  </si>
  <si>
    <t>Tridecane</t>
  </si>
  <si>
    <t>C13H28</t>
  </si>
  <si>
    <t>629-50-5</t>
  </si>
  <si>
    <t>5875-45-6</t>
  </si>
  <si>
    <t xml:space="preserve">JDS_9                        JDS_9                     JDS_9                                JDS_9                                           JDS_9                                          JDS_9                                      JDS_9                             JDS_9                     JDS_9     </t>
  </si>
  <si>
    <t>Octanoic acid</t>
  </si>
  <si>
    <t>Cyclohexane, x-isocyanato-x-(isocyanatomethyl)-x,x,x-trimethyl-</t>
  </si>
  <si>
    <t>Methyl, dihydrojasmonate</t>
  </si>
  <si>
    <t>Some phthalate</t>
  </si>
  <si>
    <t>C8H1602</t>
  </si>
  <si>
    <t xml:space="preserve">JDS_10                       JDS_10                       JDS_10                                  JDS_10                                             JDS_10                                           JDS_10                                        JDS_10                               JDS_10                       JDS_10    </t>
  </si>
  <si>
    <t>Phenol, x-methyl</t>
  </si>
  <si>
    <t>Methanol, (1-amino-2-benzimidazolyl)-</t>
  </si>
  <si>
    <t>Octacosane</t>
  </si>
  <si>
    <t>C8H9N3O</t>
  </si>
  <si>
    <t>156576-15-7</t>
  </si>
  <si>
    <t xml:space="preserve">JDS_11                       JDS_11                      JDS_11                                 JDS_11                                             JDS_11                                           JDS_11                                        JDS_11                               JDS_11                       JDS_11 </t>
  </si>
  <si>
    <t>x-Xylene</t>
  </si>
  <si>
    <t>Styrene</t>
  </si>
  <si>
    <t>Some LAB</t>
  </si>
  <si>
    <t>Phenol, X-methyl</t>
  </si>
  <si>
    <t>Acetophenone</t>
  </si>
  <si>
    <t>Undecane</t>
  </si>
  <si>
    <t>Benzene, X-butenyl-</t>
  </si>
  <si>
    <t>Benzene, X-methyl-X-(X-methylethenyl)-</t>
  </si>
  <si>
    <t>Benzoic acid</t>
  </si>
  <si>
    <t>Phenol, X-ethyl</t>
  </si>
  <si>
    <t>Phenol,x-tert-butyl-</t>
  </si>
  <si>
    <t>Naphthalene, X-methyl-</t>
  </si>
  <si>
    <t>Decanoic acid</t>
  </si>
  <si>
    <t>Hexa-X,X-dienylbenzene</t>
  </si>
  <si>
    <t>Quinoline, X-methyl</t>
  </si>
  <si>
    <t>(1-methylpenta-1,3-dienyl)benzene</t>
  </si>
  <si>
    <t>Naphthalene, X,X-dimethyl-</t>
  </si>
  <si>
    <t>Pentadecane</t>
  </si>
  <si>
    <t>Naphthalene, X-ethenyl-</t>
  </si>
  <si>
    <t>X-n-butyl-1H-Indene</t>
  </si>
  <si>
    <t>Biphenylene</t>
  </si>
  <si>
    <t>Pentanoic acid, 2,2,4-trimethyl-3-carboxyisopropyl, isobutylester</t>
  </si>
  <si>
    <t>Diethylphthalate</t>
  </si>
  <si>
    <t>X-Phenalene</t>
  </si>
  <si>
    <t>X-Fluorene</t>
  </si>
  <si>
    <t>1-Monolinoleoylglycerol trimethylsilyl ether</t>
  </si>
  <si>
    <t>C8H10</t>
  </si>
  <si>
    <t>C8H8</t>
  </si>
  <si>
    <t>C9H12</t>
  </si>
  <si>
    <t>C10H12</t>
  </si>
  <si>
    <t>C10H14</t>
  </si>
  <si>
    <t>C11H24</t>
  </si>
  <si>
    <t>C9H16</t>
  </si>
  <si>
    <t>C11H14</t>
  </si>
  <si>
    <t>C12H14</t>
  </si>
  <si>
    <t>C10H9N</t>
  </si>
  <si>
    <t>C15H32</t>
  </si>
  <si>
    <t>C13H16</t>
  </si>
  <si>
    <t>C12H8</t>
  </si>
  <si>
    <t>C16H30O4</t>
  </si>
  <si>
    <t>C27H54O4Si2</t>
  </si>
  <si>
    <t>100-42-5</t>
  </si>
  <si>
    <t>1120-21-4</t>
  </si>
  <si>
    <t>13152-05-1</t>
  </si>
  <si>
    <t>116669-49-9</t>
  </si>
  <si>
    <t>629-62-9</t>
  </si>
  <si>
    <t>259-79-0</t>
  </si>
  <si>
    <t>100014-07-5</t>
  </si>
  <si>
    <t>54284-45-6</t>
  </si>
  <si>
    <t>JDS_12                       JDS_12                      JDS_12                                  JDS_12                                              JDS_12                                            JDS_12                                        JDS_12                                JDS_12                        JDS_12</t>
  </si>
  <si>
    <t>Benzene, X-ethenyl-X-methyl</t>
  </si>
  <si>
    <t>Benzene (X-methyl-X-propenyl)-</t>
  </si>
  <si>
    <t>Benzene, pentyl-</t>
  </si>
  <si>
    <t>Phenol, x-tert-butyl-</t>
  </si>
  <si>
    <t>Naphthalene, 2-ethenyl-</t>
  </si>
  <si>
    <t>C11H16</t>
  </si>
  <si>
    <t>538-68-1</t>
  </si>
  <si>
    <t>99-89-8</t>
  </si>
  <si>
    <t>827-54-3</t>
  </si>
  <si>
    <t>JDS_13                       JDS_13                       JDS_13                                  JDS_13                                               JDS_13                                           JDS_13                                        JDS_13                                JDS_13                         JDS_13</t>
  </si>
  <si>
    <t>Pentadecane, 2,6,10,14-tetramethyl-</t>
  </si>
  <si>
    <t>Octanoic acid, hexadecyl ester</t>
  </si>
  <si>
    <t>1921-70-6</t>
  </si>
  <si>
    <t>29710-31-4</t>
  </si>
  <si>
    <t>C24H48O2</t>
  </si>
  <si>
    <t xml:space="preserve">JDS_14                       JDS_14                        JDS_14                                   JDS_14                                                JDS_14                                           JDS_14                                         JDS_14                                 JDS_14                          JDS_14 </t>
  </si>
  <si>
    <t>1,2,3-Propanetriol,triacetate</t>
  </si>
  <si>
    <t>JDS_15                      JDS_15                        JDS_15                                   JDS_15                                                JDS_15                                           JDS_15                                        JDS_15                                 JDS_15                          JDS_15</t>
  </si>
  <si>
    <t>Indane</t>
  </si>
  <si>
    <t>1-H-Indene, X,X-methyl</t>
  </si>
  <si>
    <t>9H-Fluorene, X-methyl-</t>
  </si>
  <si>
    <t>JDS_16                      JDS_16                        JDS_16                                   JDS_16                                                JDS_16                                           JDS_16                                        JDS_16                                JDS_16                          JDS_16</t>
  </si>
  <si>
    <t>C14H12</t>
  </si>
  <si>
    <t>496-11-7</t>
  </si>
  <si>
    <t xml:space="preserve">JDS_17                      JDS_17                          JDS_17                                     JDS_17                                                 JDS_17                                            JDS_17                                          JDS_17                                  JDS_17                            JDS_17  </t>
  </si>
  <si>
    <t>2,2- Bis(p-acetoxyphenyl)propane</t>
  </si>
  <si>
    <t>192-62-8</t>
  </si>
  <si>
    <t xml:space="preserve">JDS_18                      JDS_18                          JDS_18                                     JDS_18                                                 JDS_18                                           JDS_18                                         JDS_18                                  JDS_18                            JDS_18  </t>
  </si>
  <si>
    <t>X-Undecene</t>
  </si>
  <si>
    <t>Phenol, X-(X-methylethyl)-</t>
  </si>
  <si>
    <t>Some Alkene</t>
  </si>
  <si>
    <t xml:space="preserve">JDS_19                     JDS_19                           JDS_19                                    JDS_19                                                  JDS_19                                            JDS_19                                          JDS_19                                  JDS_19                             JDS_19  </t>
  </si>
  <si>
    <t>Fluorene, X-methyl-</t>
  </si>
  <si>
    <t xml:space="preserve">JDS_20                     JDS_20                            JDS_20                                     JDS_20                                                   JDS_20                                             JDS_20                                           JDS_20                                   JDS_20                             JDS_20  </t>
  </si>
  <si>
    <t xml:space="preserve">JDS_21                     JDS_21                            JDS_21                                     JDS_21                                                  JDS_21                                             JDS_21                                           JDS_21                                   JDS_21                             JDS_21  </t>
  </si>
  <si>
    <t>Benzenepropanal</t>
  </si>
  <si>
    <t>Azulene</t>
  </si>
  <si>
    <t>X-Hexadecene</t>
  </si>
  <si>
    <t>104-53-0</t>
  </si>
  <si>
    <t>275-51-4</t>
  </si>
  <si>
    <t>629-73-2</t>
  </si>
  <si>
    <t>Silane, Ethenyldimethoxymethyl-</t>
  </si>
  <si>
    <t>Silane, diethoxydimetyl-</t>
  </si>
  <si>
    <t>x-Methylstyrene</t>
  </si>
  <si>
    <t>2,6,6- Trimethyl-2-cyclohexene-1,4-dione</t>
  </si>
  <si>
    <t>1,2,3-Propanetriol, triacetate</t>
  </si>
  <si>
    <t>Ethanone, X-(X-aminophenyl)-</t>
  </si>
  <si>
    <t>Vanilin</t>
  </si>
  <si>
    <t>Dimethyl phthalate</t>
  </si>
  <si>
    <t>2,5,8,11,14-Pentaoxapentadecane</t>
  </si>
  <si>
    <t>Benzoic acid, 4-ethoxy, ethyl ester-</t>
  </si>
  <si>
    <t>Cyclotetradecane</t>
  </si>
  <si>
    <t>X,X-Diisopropylnaphthalene</t>
  </si>
  <si>
    <t>Hexadecane, 2,6,10,14-tetramethyl-</t>
  </si>
  <si>
    <t>Caffeine</t>
  </si>
  <si>
    <t>Galaxolide X</t>
  </si>
  <si>
    <t>X-Hexadecanol</t>
  </si>
  <si>
    <t>2,3-dichlorophenyl)-1 H-imidazole-2-thiol</t>
  </si>
  <si>
    <t>Pyrene</t>
  </si>
  <si>
    <t xml:space="preserve">JDS_38                     JDS_38                             JDS_38                                      JDS_38                                                   JDS_38                                             JDS_38                                            JDS_38                                    JDS_38                             JDS_38   </t>
  </si>
  <si>
    <t>C5H12O2Si</t>
  </si>
  <si>
    <t>C6H6O2Si</t>
  </si>
  <si>
    <t>C9H8NO</t>
  </si>
  <si>
    <t>C10H10O4</t>
  </si>
  <si>
    <t>C3H8O3</t>
  </si>
  <si>
    <t>C8H9NO</t>
  </si>
  <si>
    <t>C10H22O5</t>
  </si>
  <si>
    <t>C18H26O</t>
  </si>
  <si>
    <t>C9H6Cl2N2S</t>
  </si>
  <si>
    <t>16753-62-1</t>
  </si>
  <si>
    <t>78-62-6</t>
  </si>
  <si>
    <t>1125-29-9</t>
  </si>
  <si>
    <t>56-81-5</t>
  </si>
  <si>
    <t>121-33-5</t>
  </si>
  <si>
    <t>131-11-3</t>
  </si>
  <si>
    <t>143-24-8</t>
  </si>
  <si>
    <t>295-17-0</t>
  </si>
  <si>
    <t>638-36-8</t>
  </si>
  <si>
    <t>282730-10-3</t>
  </si>
  <si>
    <t>129-00-0</t>
  </si>
  <si>
    <t xml:space="preserve">JDS_39                     JDS_39                            JDS_39                                    JDS_39                                                  JDS_39                                             JDS_39                                            JDS_39                                    JDS_39                            JDS_39   </t>
  </si>
  <si>
    <t>Pentanoic acid</t>
  </si>
  <si>
    <t>Phenol, X-ethyl-Xmethyl-</t>
  </si>
  <si>
    <t>1-Decanamine, N,N-dimethyl-</t>
  </si>
  <si>
    <t>1-Dodecanamine, N,N-dimethyl-</t>
  </si>
  <si>
    <t>C5H10O2</t>
  </si>
  <si>
    <t>C14H31N</t>
  </si>
  <si>
    <t>109-52-4</t>
  </si>
  <si>
    <t>1120-24-7</t>
  </si>
  <si>
    <t>112-18-5</t>
  </si>
  <si>
    <t xml:space="preserve">JDS_40                     JDS_40                            JDS_40                                    JDS_40                                                  JDS_40                                             JDS_40                                           JDS_40                                   JDS_40                            JDS_40   </t>
  </si>
  <si>
    <t>X-Butenoic acid</t>
  </si>
  <si>
    <t>Ethanone, X-(X-methylphenyl)-</t>
  </si>
  <si>
    <t>X-Phenoxypropan-X-ol</t>
  </si>
  <si>
    <t>Quinoline</t>
  </si>
  <si>
    <t>Cycloocta1,3,6-triene, 2,3,5,5,8,8-hexamethyl-</t>
  </si>
  <si>
    <t>Tetradecanoic acid</t>
  </si>
  <si>
    <t>Anthracene</t>
  </si>
  <si>
    <t>Octadecanoic acid, butyl ester</t>
  </si>
  <si>
    <t>Benzo(b)fluoranthene</t>
  </si>
  <si>
    <t xml:space="preserve">JDS_41                    JDS_41                             JDS_41                                      JDS_41                                                    JDS_41                                             JDS_41                                             JDS_41                                    JDS_41                              JDS_41     </t>
  </si>
  <si>
    <t>C54H6O2</t>
  </si>
  <si>
    <t>C9H7N</t>
  </si>
  <si>
    <t>C14H22</t>
  </si>
  <si>
    <t>C14H28O2</t>
  </si>
  <si>
    <t>C22H44O2</t>
  </si>
  <si>
    <t>C25H50O2</t>
  </si>
  <si>
    <t>91-22-5</t>
  </si>
  <si>
    <t>544-63-8</t>
  </si>
  <si>
    <t>120-12-7</t>
  </si>
  <si>
    <t>123-95-5</t>
  </si>
  <si>
    <t>42231-43-6</t>
  </si>
  <si>
    <t>207-08-9</t>
  </si>
  <si>
    <t xml:space="preserve">JDS_42                    JDS_42                             JDS_42                                      JDS_42                                                    JDS_42                                            JDS_42                                            JDS_42                                    JDS_42                              JDS_42     </t>
  </si>
  <si>
    <t xml:space="preserve">JDS_43                   JDS_43                            JDS_43                                       JDS_43                                                   JDS_43                                             JDS_43                                            JDS_43                                    JDS_43                               JDS_43     </t>
  </si>
  <si>
    <t>Benzoic acid, 4-ethoxy, ethyl ester</t>
  </si>
  <si>
    <t>Triphenylphosphate</t>
  </si>
  <si>
    <t>Octane</t>
  </si>
  <si>
    <t>1-Hexanol-2-ethyl-</t>
  </si>
  <si>
    <t>X-Nonenal</t>
  </si>
  <si>
    <t>X-Decenol</t>
  </si>
  <si>
    <t>Cyclohexene, 1-chloro-4-(1-chloroethenyl)-</t>
  </si>
  <si>
    <t>2-n-Octylfuran</t>
  </si>
  <si>
    <t>Phenol, X-(1,1-dimethylethyl)-X-methyl-</t>
  </si>
  <si>
    <t>Phenol, X,X-bis(1-methylethyl)-</t>
  </si>
  <si>
    <t>X-Tetradecanol</t>
  </si>
  <si>
    <t>Benzoic acid, p-tert-butyl-</t>
  </si>
  <si>
    <t>5-Methyl-2,4-diisopropylphenol</t>
  </si>
  <si>
    <t>Phenol, 2,6-di-tert-butyl-4-methoxy-</t>
  </si>
  <si>
    <t>Ethanone, 1-(3,4-dimethoxyphenyl)-</t>
  </si>
  <si>
    <t xml:space="preserve">Ibuprofen </t>
  </si>
  <si>
    <t>3-Isopropyl-2-methoxy-5methylbenzoic acid</t>
  </si>
  <si>
    <t>Methaqualone metabolite II (hypnotic)</t>
  </si>
  <si>
    <t>Ethaqualone</t>
  </si>
  <si>
    <t>n-Hexadecanoic acid</t>
  </si>
  <si>
    <t>X Eicosyne</t>
  </si>
  <si>
    <t>X-Octadecenoic acid</t>
  </si>
  <si>
    <t>Octadecanoic acid</t>
  </si>
  <si>
    <t>2-Propenoic acid, 3-(4-methoxyphenyl)-, 2-ethylhexyl ester</t>
  </si>
  <si>
    <t xml:space="preserve">JDS_44                  JDS_44                            JDS_44                                       JDS_44                                                  JDS_44                                             JDS_44                                            JDS_44                                    JDS_44                              JDS_44    </t>
  </si>
  <si>
    <t>C8H18</t>
  </si>
  <si>
    <t>C8H18O</t>
  </si>
  <si>
    <t>C9H16O</t>
  </si>
  <si>
    <t>C10H20O</t>
  </si>
  <si>
    <t>C8H10Cl2</t>
  </si>
  <si>
    <t>C12H20O</t>
  </si>
  <si>
    <t>C11H16O</t>
  </si>
  <si>
    <t>C14H30O</t>
  </si>
  <si>
    <t>C11H14O2</t>
  </si>
  <si>
    <t>C13H20O</t>
  </si>
  <si>
    <t>C10H12O3</t>
  </si>
  <si>
    <t>C13H18O2</t>
  </si>
  <si>
    <t>C12H16O3</t>
  </si>
  <si>
    <t>C16H14N2O2</t>
  </si>
  <si>
    <t>C17H16N2O</t>
  </si>
  <si>
    <t>C16H32O2</t>
  </si>
  <si>
    <t>C20H38</t>
  </si>
  <si>
    <t>C18H34O2</t>
  </si>
  <si>
    <t>C18H36O2</t>
  </si>
  <si>
    <t>C18H26O3</t>
  </si>
  <si>
    <t>111-65-9</t>
  </si>
  <si>
    <t>104-76-7</t>
  </si>
  <si>
    <t>13547-06-3</t>
  </si>
  <si>
    <t>4179-38-8</t>
  </si>
  <si>
    <t>98-73-7</t>
  </si>
  <si>
    <t>40625-96-5</t>
  </si>
  <si>
    <t>128-39-2</t>
  </si>
  <si>
    <t>1131-62-0</t>
  </si>
  <si>
    <t xml:space="preserve">15687-27-1 </t>
  </si>
  <si>
    <t>7432-25-9</t>
  </si>
  <si>
    <t>57-10-3</t>
  </si>
  <si>
    <t>57-11-4</t>
  </si>
  <si>
    <t>5466-77-3</t>
  </si>
  <si>
    <t xml:space="preserve">JDS_45                  JDS_45                              JDS_45                                        JDS_45                                                    JDS_45                                              JDS_45                                             JDS_45                                      JDS_45                                JDS_45      </t>
  </si>
  <si>
    <t>2,5-Cyclohexadiene-1,4-dione, 2,6-bis(1,1-dimethylethyl)-</t>
  </si>
  <si>
    <t>Hexadecene</t>
  </si>
  <si>
    <t>Some Phytol</t>
  </si>
  <si>
    <t>C14H20O2</t>
  </si>
  <si>
    <t>C20H40O</t>
  </si>
  <si>
    <t>719-22-2</t>
  </si>
  <si>
    <t xml:space="preserve">JDS_46                  JDS_46                               JDS_46                                         JDS_46                                                     JDS_46                                             JDS_46                                            JDS_46                                      JDS_46                                 JDS_46      </t>
  </si>
  <si>
    <t>Benzoic acid, 4-hydroxy-3-methoxy-</t>
  </si>
  <si>
    <t>Phytol</t>
  </si>
  <si>
    <t>Eicosanol</t>
  </si>
  <si>
    <t>1-Docosanol</t>
  </si>
  <si>
    <t>C8H8O4</t>
  </si>
  <si>
    <t>C20H42O</t>
  </si>
  <si>
    <t>C22C46O</t>
  </si>
  <si>
    <t>121-34-6</t>
  </si>
  <si>
    <t xml:space="preserve">JDS_58                 JDS_58                                JDS_58                                           JDS_58                                                      JDS_58                                              JDS_58                                           JDS_58                                        JDS_58                                 JDS_58      </t>
  </si>
  <si>
    <t>Dimethyl sulfone</t>
  </si>
  <si>
    <t>Silane, ethenyldimethoxymethyl-</t>
  </si>
  <si>
    <t>Dipropylene glycol monomethyl ether</t>
  </si>
  <si>
    <t>X-Pentanol, X-methyl-</t>
  </si>
  <si>
    <t>Benzenemethanol, alpha-methyl-</t>
  </si>
  <si>
    <t>Pyridine, 2-(methylthio)-</t>
  </si>
  <si>
    <t>Benzeneacetonitrile</t>
  </si>
  <si>
    <t>Benzene, X-chloro-X-isocyanato-</t>
  </si>
  <si>
    <t>Bicyclo(4.1.0.)heptane, 3-methyl-7-pentyl-</t>
  </si>
  <si>
    <t>Cyclohexanone, 4-(1,1-dimethylethyl)-</t>
  </si>
  <si>
    <t>4,7-Methano-5H-inden-5-one, 3,3a,4,6,7,7a-hexahydro-</t>
  </si>
  <si>
    <t>Propanoic acid, 2-methyl-, 3-hydroxy-2,4,4-trimethylpentyl ester</t>
  </si>
  <si>
    <t>Benzene, 1,4-bis(1-methylethyl)-</t>
  </si>
  <si>
    <t>Benzene, 1-(1,1-dimethylethyl)-X-ethyl</t>
  </si>
  <si>
    <t>2H-1-Benzopyrane-2-one</t>
  </si>
  <si>
    <t>Tributyl phosphate</t>
  </si>
  <si>
    <t>x-Hydroxybiphenyl</t>
  </si>
  <si>
    <t>Benzenesulfonamide</t>
  </si>
  <si>
    <t>Diethyltoulamide</t>
  </si>
  <si>
    <t>Naphthalene, 1,2,3,4-tetrahydro-5-methoxy-</t>
  </si>
  <si>
    <t>N,N,N,N-Tetraacetylethylenediamine</t>
  </si>
  <si>
    <t>Propanoic acid, 2-methyl-, 3-(4-t-butyl)phenyl-</t>
  </si>
  <si>
    <t>Isocurcumenol</t>
  </si>
  <si>
    <t>Cotinine</t>
  </si>
  <si>
    <t>p-Ethyldiphenylmethane</t>
  </si>
  <si>
    <t>X-Ethylbenzophenone</t>
  </si>
  <si>
    <t>Silicone grease, Siliconfett</t>
  </si>
  <si>
    <t>7,9-di-tert-butyl-1-oxaspiro-(4,5)-deca-6,9-diene-2,8-dione</t>
  </si>
  <si>
    <t>n-hexadecanoic acid</t>
  </si>
  <si>
    <t>Hexadecanoic acid, butylester-</t>
  </si>
  <si>
    <t>67-71-0</t>
  </si>
  <si>
    <t>16134-56-8</t>
  </si>
  <si>
    <t>1517-69-7</t>
  </si>
  <si>
    <t>18438-38-5</t>
  </si>
  <si>
    <t>140-29-4</t>
  </si>
  <si>
    <t>41977-48-4</t>
  </si>
  <si>
    <t>98-53-3</t>
  </si>
  <si>
    <t>14888-58-5</t>
  </si>
  <si>
    <t>27367-34-3</t>
  </si>
  <si>
    <t>100-18-5</t>
  </si>
  <si>
    <t>91-64-5</t>
  </si>
  <si>
    <t>126-73-8</t>
  </si>
  <si>
    <t>98-10-2</t>
  </si>
  <si>
    <t>134-62-3</t>
  </si>
  <si>
    <t>1008-19-1</t>
  </si>
  <si>
    <t>10543-57-4</t>
  </si>
  <si>
    <t>100013-18-7</t>
  </si>
  <si>
    <t>486-56-6</t>
  </si>
  <si>
    <t>620-85-9</t>
  </si>
  <si>
    <t>82304-66-3</t>
  </si>
  <si>
    <t>111-06-8</t>
  </si>
  <si>
    <t>C2H6O2S</t>
  </si>
  <si>
    <t>C5H10O2Si2</t>
  </si>
  <si>
    <t>C7H16O3</t>
  </si>
  <si>
    <t>C6H14O</t>
  </si>
  <si>
    <t>C6H7NS</t>
  </si>
  <si>
    <t>C8H7N</t>
  </si>
  <si>
    <t>C7H4ClNO</t>
  </si>
  <si>
    <t>C13H24</t>
  </si>
  <si>
    <t>C10H18O</t>
  </si>
  <si>
    <t>C10H12O</t>
  </si>
  <si>
    <t>C12H24O3</t>
  </si>
  <si>
    <t>C12H18</t>
  </si>
  <si>
    <t>C9H6O2</t>
  </si>
  <si>
    <t>C12H27O4P</t>
  </si>
  <si>
    <t>C12H10O</t>
  </si>
  <si>
    <t>C6H7NO2S</t>
  </si>
  <si>
    <t>C12H17NO</t>
  </si>
  <si>
    <t>C11H14O</t>
  </si>
  <si>
    <t>C10H16N2O4</t>
  </si>
  <si>
    <t>C15H22O2</t>
  </si>
  <si>
    <t>C10H12N2O</t>
  </si>
  <si>
    <t>C15H16</t>
  </si>
  <si>
    <t>C15H14O</t>
  </si>
  <si>
    <t>C17H24O3</t>
  </si>
  <si>
    <t>C20H40O2</t>
  </si>
  <si>
    <t>C22H44O</t>
  </si>
  <si>
    <t>Butenoic acid</t>
  </si>
  <si>
    <t>1-Tetradecanamine, N,N-dimethyl-</t>
  </si>
  <si>
    <t xml:space="preserve">JDS_63                JDS_63                               JDS_63                                         JDS_63                                                     JDS_63                                              JDS_63                                           JDS_63                                        JDS_63                                 JDS_63      </t>
  </si>
  <si>
    <t>C4H6O2</t>
  </si>
  <si>
    <t>C16H35N</t>
  </si>
  <si>
    <t>12-44-8</t>
  </si>
  <si>
    <t>112-75-4</t>
  </si>
  <si>
    <t xml:space="preserve">JDS_64                JDS_64                              JDS_64                                       JDS_64                                                      JDS_64                                              JDS_64                                           JDS_64                                        JDS_64                                JDS_64       </t>
  </si>
  <si>
    <t>X,X-Benzenediol, X,X-bis(1,1-dimethylethyl)-</t>
  </si>
  <si>
    <t>i-Propyl 14-methyl-pentadecanoate</t>
  </si>
  <si>
    <t>C19H38O2</t>
  </si>
  <si>
    <t>100033-66-2</t>
  </si>
  <si>
    <t xml:space="preserve">JDS_65                JDS_65                              JDS_65                                       JDS_65                                                      JDS_65                                              JDS_65                                          JDS_65                                        JDS_65                                JDS_65      </t>
  </si>
  <si>
    <t>Benzene, isocyanato-</t>
  </si>
  <si>
    <t>C7H5NO</t>
  </si>
  <si>
    <t>103-71-9</t>
  </si>
  <si>
    <t xml:space="preserve">JDS_66                JDS_66                              JDS_66                                       JDS_66                                                      JDS_66                                              JDS_66                                          JDS_66                                        JDS_66                                JDS_66      </t>
  </si>
  <si>
    <t>1-Chloroundecane</t>
  </si>
  <si>
    <t>Tributyl acetylcitrate</t>
  </si>
  <si>
    <t>C11H23Cl</t>
  </si>
  <si>
    <t>2473-03-2</t>
  </si>
  <si>
    <t xml:space="preserve">JDS_67                JDS_67                             JDS_67                                       JDS_67                                                   JDS_67                                              JDS_67                                         JDS_67                                      JDS_67                                JDS_67      </t>
  </si>
  <si>
    <t xml:space="preserve">JDS_68                JDS_68                             JDS_68                                       JDS_68                                                   JDS_68                                              JDS_68                                          JDS_68                                     JDS_68                                JDS_68      </t>
  </si>
  <si>
    <t>Some chlorinated benzene</t>
  </si>
  <si>
    <t>Piperonal</t>
  </si>
  <si>
    <t>Benzoic acid, X-methoxy-</t>
  </si>
  <si>
    <t>Bibenzyl</t>
  </si>
  <si>
    <t>Octane, 1,1-oxybis-</t>
  </si>
  <si>
    <t>Phenol 4-(1,1,3,3-tetramethylbutyl)-</t>
  </si>
  <si>
    <t>C7H7Cl</t>
  </si>
  <si>
    <t>C8H6O3</t>
  </si>
  <si>
    <t>C14H14</t>
  </si>
  <si>
    <t>C22H46O</t>
  </si>
  <si>
    <t>120-57-0</t>
  </si>
  <si>
    <t>98-73-8</t>
  </si>
  <si>
    <t>103-29-7</t>
  </si>
  <si>
    <t>629-82-3</t>
  </si>
  <si>
    <t>661-19-8</t>
  </si>
  <si>
    <t xml:space="preserve">Tetradecanoic acid </t>
  </si>
  <si>
    <t>000000-00-0</t>
  </si>
  <si>
    <t>galaxolide 1 and 2</t>
  </si>
  <si>
    <t>129287-29-2</t>
  </si>
  <si>
    <t>C10H6Cl2N2O2</t>
  </si>
  <si>
    <t xml:space="preserve">3,4-dichloro-6-(2,4-dihydroxyphenyl)pyridazine </t>
  </si>
  <si>
    <t xml:space="preserve">JDS_32                    JDS_32                             JDS_32                                       JDS_32                                                   JDS_32                                              JDS_32                                            JDS_32                                    JDS_32                             JDS_32   </t>
  </si>
  <si>
    <t xml:space="preserve">JDS_33                    JDS_33                               JDS_33                                         JDS_33                                                    JDS_33                                               JDS_33                                             JDS_33                                     JDS_33                              JDS_33    </t>
  </si>
  <si>
    <t xml:space="preserve">JDS_34                    JDS_34                                 JDS_34                                           JDS_34                                                     JDS_34                                               JDS_34                                               JDS_34                                      JDS_34                                JDS_34     </t>
  </si>
  <si>
    <t>38640-62-9</t>
  </si>
  <si>
    <t>Diisopropylnaphthalene</t>
  </si>
  <si>
    <t>C20H27N</t>
  </si>
  <si>
    <t>octyl-diphenylamine</t>
  </si>
  <si>
    <t xml:space="preserve">JDS_35                    JDS_35                                 JDS_35                                           JDS_35                                                     JDS_35                                               JDS_35                                               JDS_35                                     JDS_35                                JDS_35    </t>
  </si>
  <si>
    <t xml:space="preserve">JDS_36                    JDS_36                                 JDS_36                                            JDS_36                                                      JDS_36                                               JDS_36                                                JDS_36                                      JDS_36                                 JDS_36     </t>
  </si>
  <si>
    <t xml:space="preserve">JDS_37                    JDS_37                                 JDS_37                                            JDS_37                                                      JDS_37                                               JDS_37                                               JDS_37                                      JDS_37                                JDS_37    </t>
  </si>
  <si>
    <t>Database code</t>
  </si>
  <si>
    <t>Individual substances (NORMAN list July2012)</t>
  </si>
  <si>
    <t>CAS#</t>
  </si>
  <si>
    <t>Sufficient effect data?</t>
  </si>
  <si>
    <t>PNEC or EQS water (μg/l)</t>
  </si>
  <si>
    <t>Applied AF</t>
  </si>
  <si>
    <t>Species</t>
  </si>
  <si>
    <t>Reference key study</t>
  </si>
  <si>
    <t>Lowest PNEC</t>
  </si>
  <si>
    <t>PNEC type</t>
  </si>
  <si>
    <t>revised</t>
  </si>
  <si>
    <t>log Koc</t>
  </si>
  <si>
    <t>Koc source</t>
  </si>
  <si>
    <t>Koc</t>
  </si>
  <si>
    <t>PNEC sed (μg/kg dry weight)</t>
  </si>
  <si>
    <t>Microcystin-LR</t>
  </si>
  <si>
    <t>101043-37-2</t>
  </si>
  <si>
    <t xml:space="preserve">no data </t>
  </si>
  <si>
    <t>no data</t>
  </si>
  <si>
    <t>Daphnia magna</t>
  </si>
  <si>
    <t>Daphnia QSAR</t>
  </si>
  <si>
    <t>Microcystin-RR</t>
  </si>
  <si>
    <t>111755-37-4</t>
  </si>
  <si>
    <t>Microcystin-YR</t>
  </si>
  <si>
    <t>101064-48-6</t>
  </si>
  <si>
    <t>Surfinol-104</t>
  </si>
  <si>
    <t>126-86-3</t>
  </si>
  <si>
    <t>P-PNEC</t>
  </si>
  <si>
    <t>Pimephales promelas</t>
  </si>
  <si>
    <t>Pimephales QSAR</t>
  </si>
  <si>
    <t>yes</t>
  </si>
  <si>
    <t>2,6-Di-tert-butylphenol</t>
  </si>
  <si>
    <t>r</t>
  </si>
  <si>
    <t>Tert-butyl-4-methoxyphenol (BHA)</t>
  </si>
  <si>
    <t>25013-16-5</t>
  </si>
  <si>
    <t>BHQ</t>
  </si>
  <si>
    <t>1948-33-0</t>
  </si>
  <si>
    <t>BHT</t>
  </si>
  <si>
    <t>Irgarol</t>
  </si>
  <si>
    <t>28159-98-0</t>
  </si>
  <si>
    <t>PNEC</t>
  </si>
  <si>
    <t>COM_2011_876 (WFD priority substances)</t>
  </si>
  <si>
    <t>yes?</t>
  </si>
  <si>
    <t>EQS chronic water (=AA-EQS)</t>
  </si>
  <si>
    <t>Dibutyltin compounds - Dibutyl tin ion</t>
  </si>
  <si>
    <t>1002-53-5</t>
  </si>
  <si>
    <t>Butyltin compounds - Monobutyl tin ion</t>
  </si>
  <si>
    <t>78763-54-9</t>
  </si>
  <si>
    <t>Tetrabutyl tin ion</t>
  </si>
  <si>
    <t>1461-25-2</t>
  </si>
  <si>
    <t>Triphenyltin compounds - Triphenyltin cation</t>
  </si>
  <si>
    <t>668-34-8</t>
  </si>
  <si>
    <t>EQS LAWA (DE)</t>
  </si>
  <si>
    <t>PNEC chronic water</t>
  </si>
  <si>
    <t>Trichloronitromethane (Chloropicrin)</t>
  </si>
  <si>
    <t>76-06-2</t>
  </si>
  <si>
    <t>Diethylenetriaminepentaacetic acid (DTPA )</t>
  </si>
  <si>
    <t>67-43-6</t>
  </si>
  <si>
    <t>Selenastrum capricornutum</t>
  </si>
  <si>
    <t>Selenastrum QSAR</t>
  </si>
  <si>
    <t>EDTA</t>
  </si>
  <si>
    <t>60-00-4</t>
  </si>
  <si>
    <t>NTA</t>
  </si>
  <si>
    <t>139-13-9</t>
  </si>
  <si>
    <t>?</t>
  </si>
  <si>
    <t>www.oekotoxzentrum.ch</t>
  </si>
  <si>
    <t>Oxadixyl</t>
  </si>
  <si>
    <t>77732-09-3</t>
  </si>
  <si>
    <t>TAED (Tetraacetylethylenediamine)</t>
  </si>
  <si>
    <t>Naphthalene sulphonic acid</t>
  </si>
  <si>
    <t>120-18-3</t>
  </si>
  <si>
    <t>Leuciscus idus</t>
  </si>
  <si>
    <t>Aquire 7481</t>
  </si>
  <si>
    <t>C10-C14-LAS</t>
  </si>
  <si>
    <t>69669-44-9</t>
  </si>
  <si>
    <t>C12-LAS</t>
  </si>
  <si>
    <t>25155-30-0</t>
  </si>
  <si>
    <t>4-Nonylphenol di-ethoxylate / 2-(2-(4-Nonylphenoxy)ethoxy)ethanol (NPE2O group)</t>
  </si>
  <si>
    <t>20427-84-3</t>
  </si>
  <si>
    <t>4-Nonylphenol mono-ethoxylate (NPE1O group)</t>
  </si>
  <si>
    <t>104-35-8</t>
  </si>
  <si>
    <t>4-Nonylphenoxy acetic acid (NPE1C)</t>
  </si>
  <si>
    <t>3115-49-9</t>
  </si>
  <si>
    <t>2-(2-(4-Nonylphenoxy)ethoxy)acetic acid (NPE2C)</t>
  </si>
  <si>
    <t>106807-78-7</t>
  </si>
  <si>
    <t>2-[2-[4-(1,1,3,3-tetramethylbutyl)phenoxy]ethoxy]ethanol / 4-Octylphenol di-ethoxylate (OPE2O)</t>
  </si>
  <si>
    <t>2315-61-9</t>
  </si>
  <si>
    <t>2-[4-(1,1,3,3-tetramethylbutyl)phenoxy]ethanol 
/  4-Octylphenol mono-ethoxylate (OPE1O)</t>
  </si>
  <si>
    <t>2315-67-5</t>
  </si>
  <si>
    <t>4-Octylphenoxy acetic acid (OPE1C)</t>
  </si>
  <si>
    <t>15234-85-2</t>
  </si>
  <si>
    <t>Cyanoformaldehyde</t>
  </si>
  <si>
    <t>4471-47-0</t>
  </si>
  <si>
    <t>Decabromodiphenyl ethane</t>
  </si>
  <si>
    <t>84852-53-9</t>
  </si>
  <si>
    <t>Ecosar</t>
  </si>
  <si>
    <t>Hexabromocyclododecane (HBCDD)</t>
  </si>
  <si>
    <t>25637-99-4</t>
  </si>
  <si>
    <t>NDMA</t>
  </si>
  <si>
    <t>62-75-9</t>
  </si>
  <si>
    <t>Benzylbutylphthalate (BBP)</t>
  </si>
  <si>
    <t>85-68-7</t>
  </si>
  <si>
    <t>Diethyl phthalate (DEP)</t>
  </si>
  <si>
    <t>Chlamydomonas reinhardtii</t>
  </si>
  <si>
    <t>Aquire 92100</t>
  </si>
  <si>
    <t>PNEC acute water</t>
  </si>
  <si>
    <t>Dimetylphthalate (DMP)</t>
  </si>
  <si>
    <t>Skeletonema costatum</t>
  </si>
  <si>
    <t>Aquire 83925</t>
  </si>
  <si>
    <t>Di-n-butylphthalate (DBP)</t>
  </si>
  <si>
    <t>Cyprinodon variegatus</t>
  </si>
  <si>
    <t>Aquire 15040</t>
  </si>
  <si>
    <t>Di-n-octylphthalate (DOP)</t>
  </si>
  <si>
    <t>117-84-0</t>
  </si>
  <si>
    <t>Tigriopus japonicus</t>
  </si>
  <si>
    <t>Aquire 111315</t>
  </si>
  <si>
    <t>2,4-Dihydroxybenzophenone</t>
  </si>
  <si>
    <t>131-56-6</t>
  </si>
  <si>
    <t>1,2,5,6,9,10-Hexabromocyclododecane (HBCD) (5 isomers - alpha to epsilon)</t>
  </si>
  <si>
    <t>3194-55-6</t>
  </si>
  <si>
    <t>2,2',3,4,4',5',6-Heptabromodiphenyl ether (BDE-183)</t>
  </si>
  <si>
    <t>207122-16-5</t>
  </si>
  <si>
    <t>2,2',4,4',5,5'-Hexabromodiphenyl ether (BDE-153)</t>
  </si>
  <si>
    <t>68631-49-2</t>
  </si>
  <si>
    <t>2,2',4,4',5,6'-Hexabromodiphenyl ether (BDE-154)</t>
  </si>
  <si>
    <t>207122-15-4</t>
  </si>
  <si>
    <t>2,2',4,4'-Tetrabromodiphenyl ether (BDE-47)</t>
  </si>
  <si>
    <t>5436-43-1</t>
  </si>
  <si>
    <t>2,2',3,3',4,4',5,5',6,6'-Decabromodiphenyl ether (BDE-209)</t>
  </si>
  <si>
    <t>1163-19-5</t>
  </si>
  <si>
    <t>Octabromodiphenyl ethers</t>
  </si>
  <si>
    <t>32536-52-0</t>
  </si>
  <si>
    <t>Tetrabromo bisphenol A bis (2,3 dibromopropylether)</t>
  </si>
  <si>
    <t>21850-44-2</t>
  </si>
  <si>
    <t>TCEP</t>
  </si>
  <si>
    <t>51805-45-9</t>
  </si>
  <si>
    <t>Tri-(dichlorisopropyl)phosphate</t>
  </si>
  <si>
    <t>13674-87-8</t>
  </si>
  <si>
    <t>Triethylphosphate</t>
  </si>
  <si>
    <t>78-40-0</t>
  </si>
  <si>
    <t>footprint</t>
  </si>
  <si>
    <t>von der Ohe et al. 2005</t>
  </si>
  <si>
    <t>Tris(2-chloroethyl) phosphate (TCEP)</t>
  </si>
  <si>
    <t>Long chain polychlorinated alkanes (l-PCAs, C&gt;17)</t>
  </si>
  <si>
    <t>noSMI059</t>
  </si>
  <si>
    <t>Medium chain polychlorinated alkanes (m-PCAs, C14-17)</t>
  </si>
  <si>
    <t>63449-39-8</t>
  </si>
  <si>
    <t>Technical polychlorinated alkanes products (Alkanes, chloro)</t>
  </si>
  <si>
    <t>61788-76-9</t>
  </si>
  <si>
    <t>Acetylcedrene</t>
  </si>
  <si>
    <t>32388-55-9</t>
  </si>
  <si>
    <t>Benzylacetate</t>
  </si>
  <si>
    <t>140-11-4</t>
  </si>
  <si>
    <t>Benzylsalicylate</t>
  </si>
  <si>
    <t>118-58-1</t>
  </si>
  <si>
    <t>Camphor</t>
  </si>
  <si>
    <t>76-22-2</t>
  </si>
  <si>
    <t>Danio rerio</t>
  </si>
  <si>
    <t>etox 13743</t>
  </si>
  <si>
    <t>g-Methylionone</t>
  </si>
  <si>
    <t>127-51-5</t>
  </si>
  <si>
    <t>Hexylcinnamaldehyde</t>
  </si>
  <si>
    <t>101-86-0</t>
  </si>
  <si>
    <t>Isoborneol</t>
  </si>
  <si>
    <t>124-76-5</t>
  </si>
  <si>
    <t>Isobornylacetate</t>
  </si>
  <si>
    <t>125-12-2</t>
  </si>
  <si>
    <t>Isoquinoline</t>
  </si>
  <si>
    <t>119-65-3</t>
  </si>
  <si>
    <t>Poecilia reticulata</t>
  </si>
  <si>
    <t>Aquire 5374</t>
  </si>
  <si>
    <t>Methyldihydrojasmonate (Methyl 3-oxo-2-pentylcyclopentaneacetate)</t>
  </si>
  <si>
    <t>Methylsalicylate</t>
  </si>
  <si>
    <t>119-36-8</t>
  </si>
  <si>
    <t xml:space="preserve">p-t-Bucinal (Lilial) </t>
  </si>
  <si>
    <t>80-54-6</t>
  </si>
  <si>
    <t>alpha-Terpineol</t>
  </si>
  <si>
    <t>98-55-5</t>
  </si>
  <si>
    <t>Oncorhynchus kisutch</t>
  </si>
  <si>
    <t>Aquire 19240</t>
  </si>
  <si>
    <t>Musk ketone</t>
  </si>
  <si>
    <t>81-14-1</t>
  </si>
  <si>
    <t>Tas JW, Balk F, Ford RA, and Van de Plassche WJ (1997). Environmental risk assessment of musk ketone and</t>
  </si>
  <si>
    <t>Musk xylene</t>
  </si>
  <si>
    <t>81-15-2</t>
  </si>
  <si>
    <t>Schramm KW, Kaune A, Beek B, Thumm W, Behechti A, Kettrup A, and Nicolova P (1996). Acute toxicities of five nitromusk compounds in Daphnia, Algae and photoluminescent bacteria. Wat. Res. 30, 2247-2250.</t>
  </si>
  <si>
    <t>AHTN (Tonalide)</t>
  </si>
  <si>
    <t>1506-02-1</t>
  </si>
  <si>
    <t>HHCB (Galaxolid)</t>
  </si>
  <si>
    <t>1222-05-5</t>
  </si>
  <si>
    <t>Acartia tonsa</t>
  </si>
  <si>
    <t>Occurrences and potential risks of 16 fragrances in five German sewage treatment plants and their receiving waters</t>
  </si>
  <si>
    <t>OTNE</t>
  </si>
  <si>
    <t>54464-57-2</t>
  </si>
  <si>
    <t xml:space="preserve">PNEC </t>
  </si>
  <si>
    <t>Methyl-tert-butyl ether (MTBE)</t>
  </si>
  <si>
    <t>1634-04-4</t>
  </si>
  <si>
    <t>German sewage treatment plants and their receiving waters</t>
  </si>
  <si>
    <t>2-(N-ethylperfluorooctanesulfonamido)-ethyl alcohol (N-Et-FOSE)</t>
  </si>
  <si>
    <t>1691-99-2</t>
  </si>
  <si>
    <t>Ursula Klaschka &amp; Peter Carsten von der Ohe &amp;</t>
  </si>
  <si>
    <t>2-(N-methylperfluorooctanesulfonamido)-ethyl alcohol (N-Me-FOSE)</t>
  </si>
  <si>
    <t>24448-09-7</t>
  </si>
  <si>
    <t>Anne Bschorer &amp; Sonja Krezmer &amp; Manfred Sengl &amp;</t>
  </si>
  <si>
    <t>6:2 Fluorotelomer sulfonate (6:2 FTS) (anion)</t>
  </si>
  <si>
    <t>425670-75-3</t>
  </si>
  <si>
    <t>Marion Letzel</t>
  </si>
  <si>
    <t>N-ethylperfluorooctanesulfonamide (N-EtFOSA)</t>
  </si>
  <si>
    <t>4151-50-2</t>
  </si>
  <si>
    <t>N-methylperfluorooctanesulfonamide (N-MeFOSA)</t>
  </si>
  <si>
    <t>31506-32-8</t>
  </si>
  <si>
    <t>N-methylperfluorooctanesulfonamidoethyl acrylate (N-MeFOSEA)</t>
  </si>
  <si>
    <t>25268-77-3</t>
  </si>
  <si>
    <t>Perfluorobutanesulfonate (PFBS) (anion)</t>
  </si>
  <si>
    <t>45187-15-3</t>
  </si>
  <si>
    <t>Perfluorodecane sulfonate (PFDS) (anion)</t>
  </si>
  <si>
    <t>126105-34-8</t>
  </si>
  <si>
    <t>Perfluorodecanoic acid (PFDA)</t>
  </si>
  <si>
    <t>335-76-2</t>
  </si>
  <si>
    <t>Perfluorododecanoic acid (PFDoA)</t>
  </si>
  <si>
    <t>307-55-1</t>
  </si>
  <si>
    <t>Perfluoroheptanoic acid (PFHpA)</t>
  </si>
  <si>
    <t>375-85-9</t>
  </si>
  <si>
    <t>Perfluorohexanoic acid (PFHxA)</t>
  </si>
  <si>
    <t>307-24-4</t>
  </si>
  <si>
    <t>Perfluorohexane sulfonate (PFHxS) (anion)</t>
  </si>
  <si>
    <t>108427-53-8</t>
  </si>
  <si>
    <t>Perfluorononanoic acid (PFNA)</t>
  </si>
  <si>
    <t>375-95-1</t>
  </si>
  <si>
    <t>Perfluorooctane sulfonamide (PFOSA)</t>
  </si>
  <si>
    <t>754-91-6</t>
  </si>
  <si>
    <t>Perfluorooctanesulfonyl fluoride (POSF)</t>
  </si>
  <si>
    <t>307-35-7</t>
  </si>
  <si>
    <t>Perfluorooctanoic acid (PFOA)</t>
  </si>
  <si>
    <t>335-67-1</t>
  </si>
  <si>
    <t>Perfluorotetradecanoic acid (PFTDA)</t>
  </si>
  <si>
    <t>376-06-7</t>
  </si>
  <si>
    <t>Perfluoro-n-undecanoic acid (PFUnA)</t>
  </si>
  <si>
    <t>2058-94-8</t>
  </si>
  <si>
    <t>4:2 FTOH</t>
  </si>
  <si>
    <t>2043-47-2</t>
  </si>
  <si>
    <t>6:2 FTOH</t>
  </si>
  <si>
    <t>647-42-7</t>
  </si>
  <si>
    <t>8:2 FTOH</t>
  </si>
  <si>
    <t>678-39-7</t>
  </si>
  <si>
    <t>10:2 FTOH</t>
  </si>
  <si>
    <t>865-86-1</t>
  </si>
  <si>
    <t>12:2 FTOH</t>
  </si>
  <si>
    <t>39239-77-5</t>
  </si>
  <si>
    <t>4-Methylbenzylidene camphor</t>
  </si>
  <si>
    <t>36861-47-9</t>
  </si>
  <si>
    <t>Aquire 10807</t>
  </si>
  <si>
    <t>Oxybenzone</t>
  </si>
  <si>
    <t>131-57-7</t>
  </si>
  <si>
    <t>Butyl methoxydibenzoylmethane</t>
  </si>
  <si>
    <t>87075-14-7</t>
  </si>
  <si>
    <t>Ethylhexyl methoxycinnamate</t>
  </si>
  <si>
    <t>Eusolex</t>
  </si>
  <si>
    <t>588-68-1</t>
  </si>
  <si>
    <t>Homosalate</t>
  </si>
  <si>
    <t>118-56-9</t>
  </si>
  <si>
    <t>N,N-Diethyltoluamide (DEET)</t>
  </si>
  <si>
    <t>Octocrylene</t>
  </si>
  <si>
    <t>80135-31-5</t>
  </si>
  <si>
    <t>Bayrepel</t>
  </si>
  <si>
    <t>658051-75-3</t>
  </si>
  <si>
    <t>Octamethylcyclotetrasiloxane (D4)</t>
  </si>
  <si>
    <t>Decamethylcyclopentasiloxane (D5)</t>
  </si>
  <si>
    <t>Dodecamethylcyclohexasiloxane (D6)</t>
  </si>
  <si>
    <t>Hexamethyldisiloxane (HM or HMDS)</t>
  </si>
  <si>
    <t>107-46-0</t>
  </si>
  <si>
    <t>Octamethyltrisiloxane (MDM)</t>
  </si>
  <si>
    <t>107-51-7</t>
  </si>
  <si>
    <t>Decamethyltetrasiloxane (MD2M)</t>
  </si>
  <si>
    <t>141-62-8</t>
  </si>
  <si>
    <t>Dodecamethylpentasiloxane (MD3M)</t>
  </si>
  <si>
    <t>Methyl-paraben</t>
  </si>
  <si>
    <t>99-76-3</t>
  </si>
  <si>
    <t>Ethyl-paraben</t>
  </si>
  <si>
    <t>Propyl-paraben</t>
  </si>
  <si>
    <t>94-13-3</t>
  </si>
  <si>
    <t>Isobutyl-paraben</t>
  </si>
  <si>
    <t>4247-02-3</t>
  </si>
  <si>
    <t>Aminotriazole</t>
  </si>
  <si>
    <t>61-82-5</t>
  </si>
  <si>
    <t>Bentazone</t>
  </si>
  <si>
    <t>25057-89-0</t>
  </si>
  <si>
    <t>Chaetoceros gracilis</t>
  </si>
  <si>
    <t>Aquire 114118</t>
  </si>
  <si>
    <t>Bromofos-ethyl</t>
  </si>
  <si>
    <t>4824-78-6</t>
  </si>
  <si>
    <t>Carbazole</t>
  </si>
  <si>
    <t>86-74-8</t>
  </si>
  <si>
    <t>etox 103235</t>
  </si>
  <si>
    <t>Carbendazim</t>
  </si>
  <si>
    <t>10605-21-7</t>
  </si>
  <si>
    <t>Carboxin</t>
  </si>
  <si>
    <t>5234-68-4</t>
  </si>
  <si>
    <t>Glyphosate</t>
  </si>
  <si>
    <t>1071-83-6</t>
  </si>
  <si>
    <t>Chloridazon</t>
  </si>
  <si>
    <t>1698-60-8</t>
  </si>
  <si>
    <t>Clopyralid</t>
  </si>
  <si>
    <t>1702-17-6</t>
  </si>
  <si>
    <t>Chlorpropham</t>
  </si>
  <si>
    <t>101-21-3</t>
  </si>
  <si>
    <t>Chlorotoluron</t>
  </si>
  <si>
    <t>15545-48-9</t>
  </si>
  <si>
    <t>PNEC proposal LAWA</t>
  </si>
  <si>
    <t>2,4 D</t>
  </si>
  <si>
    <t>94-75-7</t>
  </si>
  <si>
    <t>Spicodiaptomus chilospinus</t>
  </si>
  <si>
    <t>Aquire 5264</t>
  </si>
  <si>
    <t>Dicamba</t>
  </si>
  <si>
    <t>1918-00-9</t>
  </si>
  <si>
    <t>Desethylterbutylazin</t>
  </si>
  <si>
    <t>30125-63-4</t>
  </si>
  <si>
    <t>Desmedipham</t>
  </si>
  <si>
    <t>13684-56-5</t>
  </si>
  <si>
    <t>Desmetryn</t>
  </si>
  <si>
    <t>1014-69-3</t>
  </si>
  <si>
    <t>Diazinon</t>
  </si>
  <si>
    <t>333-41-5</t>
  </si>
  <si>
    <t>Gammarus fasciatus</t>
  </si>
  <si>
    <t>Dichlobenil</t>
  </si>
  <si>
    <t>1194-65-6</t>
  </si>
  <si>
    <t>Dichlorvos</t>
  </si>
  <si>
    <t>62-73-7</t>
  </si>
  <si>
    <t>Dinoterb</t>
  </si>
  <si>
    <t>1420-07-1</t>
  </si>
  <si>
    <t>Endosulfan-sulfate</t>
  </si>
  <si>
    <t>1031-07-8</t>
  </si>
  <si>
    <t>Ethoprophos</t>
  </si>
  <si>
    <t>13194-48-4</t>
  </si>
  <si>
    <t>Ethofumesate</t>
  </si>
  <si>
    <t>26225-79-6</t>
  </si>
  <si>
    <t>PNEC proposal Slovakia</t>
  </si>
  <si>
    <t>Fluroxypyr</t>
  </si>
  <si>
    <t>69377-81-7</t>
  </si>
  <si>
    <t>COMMPS2</t>
  </si>
  <si>
    <t>Eptenofos</t>
  </si>
  <si>
    <t>23560-59-0</t>
  </si>
  <si>
    <t>Iodofenphos</t>
  </si>
  <si>
    <t>18181-70-9</t>
  </si>
  <si>
    <t>Imidaclopride</t>
  </si>
  <si>
    <t>138261-41-3</t>
  </si>
  <si>
    <t>d-Limonene</t>
  </si>
  <si>
    <t>5989-27-5</t>
  </si>
  <si>
    <t>MCPA</t>
  </si>
  <si>
    <t>94-74-6</t>
  </si>
  <si>
    <t>4-(4-chloro-o-tolyloxy) butyric acid (2,4-mcpb)</t>
  </si>
  <si>
    <t>94-81-5</t>
  </si>
  <si>
    <t>Mecoprop (MCPP)</t>
  </si>
  <si>
    <t>7085-19-0</t>
  </si>
  <si>
    <t>Metalaxyl</t>
  </si>
  <si>
    <t>57837-19-1</t>
  </si>
  <si>
    <t>Methomyl</t>
  </si>
  <si>
    <t>16752-77-5</t>
  </si>
  <si>
    <t>Metamitron</t>
  </si>
  <si>
    <t>41394-05-2</t>
  </si>
  <si>
    <t>Mevinphos</t>
  </si>
  <si>
    <t>7786-34-7</t>
  </si>
  <si>
    <t>Phenmedipham</t>
  </si>
  <si>
    <t>13684-63-4</t>
  </si>
  <si>
    <t>Prometryn</t>
  </si>
  <si>
    <t>7287-19-6</t>
  </si>
  <si>
    <t>Secbumeton</t>
  </si>
  <si>
    <t>26259-45-0</t>
  </si>
  <si>
    <t>Terbutryn</t>
  </si>
  <si>
    <t>886-50-0</t>
  </si>
  <si>
    <t>terbuthylazine</t>
  </si>
  <si>
    <t>5915-41-3</t>
  </si>
  <si>
    <t>Thiabendazole</t>
  </si>
  <si>
    <t>148-79-8</t>
  </si>
  <si>
    <t>Triadimefon</t>
  </si>
  <si>
    <t>43121-43-3</t>
  </si>
  <si>
    <t>Triphenylphosphine oxide (TPPO)</t>
  </si>
  <si>
    <t>791-28-6</t>
  </si>
  <si>
    <t>Cypermethrin</t>
  </si>
  <si>
    <t>52315-07-8</t>
  </si>
  <si>
    <t>Deltamethrin</t>
  </si>
  <si>
    <t>52918-63-5</t>
  </si>
  <si>
    <t>Permethrin</t>
  </si>
  <si>
    <t>52645-53-1</t>
  </si>
  <si>
    <t>Sulfonyl urea</t>
  </si>
  <si>
    <t>35507-37-0</t>
  </si>
  <si>
    <t>6-Deisopropylatrazine / 1,3,5-Triazine-2,4-diamine, 6-chloro-N-ethyl-</t>
  </si>
  <si>
    <t>1007-28-9</t>
  </si>
  <si>
    <t>Desethylatrazine</t>
  </si>
  <si>
    <t>6190-65-4</t>
  </si>
  <si>
    <t>Dichlofluanid</t>
  </si>
  <si>
    <t>1085-98-9</t>
  </si>
  <si>
    <t>Triclosan</t>
  </si>
  <si>
    <t>3380-34-5</t>
  </si>
  <si>
    <t>Scenedesmus subspicatus</t>
  </si>
  <si>
    <t>Aquire 64961</t>
  </si>
  <si>
    <t>Methyl triclosan</t>
  </si>
  <si>
    <t>4640-01-1</t>
  </si>
  <si>
    <t>o-Benzyl-p-chlorophenol (Chlorophene)</t>
  </si>
  <si>
    <t>120-32-1</t>
  </si>
  <si>
    <t>Acetaminophen (Paracetamol)</t>
  </si>
  <si>
    <t>103-90-2</t>
  </si>
  <si>
    <t>crustacae</t>
  </si>
  <si>
    <t>van der Aa et al., 2011</t>
  </si>
  <si>
    <t>Acetylsalicylic acid (Aspirin)</t>
  </si>
  <si>
    <t>50-78-2</t>
  </si>
  <si>
    <t>Alclofenac</t>
  </si>
  <si>
    <t>22131-79-9</t>
  </si>
  <si>
    <t>Codeine</t>
  </si>
  <si>
    <t>76-57-3</t>
  </si>
  <si>
    <t>Hydrocodone</t>
  </si>
  <si>
    <t>125-29-1</t>
  </si>
  <si>
    <t>Phenazone</t>
  </si>
  <si>
    <t>60-80-0</t>
  </si>
  <si>
    <t>Propyphenazone</t>
  </si>
  <si>
    <t>479-92-5</t>
  </si>
  <si>
    <t>Aquire 40278</t>
  </si>
  <si>
    <t>Fenfluramine</t>
  </si>
  <si>
    <t>458-24-2</t>
  </si>
  <si>
    <t>Ivermectin</t>
  </si>
  <si>
    <t>70288-86-7</t>
  </si>
  <si>
    <t>Amoxicillin</t>
  </si>
  <si>
    <t>26787-78-0</t>
  </si>
  <si>
    <t>Ampicillin</t>
  </si>
  <si>
    <t>69-53-4</t>
  </si>
  <si>
    <t>Azithromycin</t>
  </si>
  <si>
    <t>83905-01-5</t>
  </si>
  <si>
    <t>Chloramphenicol</t>
  </si>
  <si>
    <t>56-75-7</t>
  </si>
  <si>
    <t>Chlortetracycline</t>
  </si>
  <si>
    <t>57-62-5</t>
  </si>
  <si>
    <t>Ciprofloxacin</t>
  </si>
  <si>
    <t>85721-33-1</t>
  </si>
  <si>
    <t>Clarithromycin</t>
  </si>
  <si>
    <t>81103-11-9</t>
  </si>
  <si>
    <t>Cloxacillin</t>
  </si>
  <si>
    <t>7081-44-9</t>
  </si>
  <si>
    <t>Danofloxacin</t>
  </si>
  <si>
    <t>112398-08-0</t>
  </si>
  <si>
    <t>Dicloxacillin</t>
  </si>
  <si>
    <t>3116-76-5</t>
  </si>
  <si>
    <t>Doxycycline (anhydrous)</t>
  </si>
  <si>
    <t>94088-85-4</t>
  </si>
  <si>
    <t>Doxycycline (monohydrate)</t>
  </si>
  <si>
    <t>564-25-0</t>
  </si>
  <si>
    <t>Enoxacin</t>
  </si>
  <si>
    <t>74011-58-8</t>
  </si>
  <si>
    <t>Enrofloxacin</t>
  </si>
  <si>
    <t>93106-60-6</t>
  </si>
  <si>
    <t>Erythromycin</t>
  </si>
  <si>
    <t>114-07-8</t>
  </si>
  <si>
    <t>Flumequine</t>
  </si>
  <si>
    <t>42835-25-6</t>
  </si>
  <si>
    <t>Josamycin</t>
  </si>
  <si>
    <t>16846-24-5</t>
  </si>
  <si>
    <t>Lincomycin</t>
  </si>
  <si>
    <t>859-18-7</t>
  </si>
  <si>
    <t>Methicillin</t>
  </si>
  <si>
    <t>61-32-5</t>
  </si>
  <si>
    <t>Minocycline</t>
  </si>
  <si>
    <t>13614-98-7</t>
  </si>
  <si>
    <t>Norfloxacin</t>
  </si>
  <si>
    <t>70458-96-7</t>
  </si>
  <si>
    <t>Novobiocin</t>
  </si>
  <si>
    <t>1476-53-5</t>
  </si>
  <si>
    <t>Ofloxacin</t>
  </si>
  <si>
    <t>82419-36-1</t>
  </si>
  <si>
    <t>extra species - check</t>
  </si>
  <si>
    <t>Oxacillin</t>
  </si>
  <si>
    <t>66-79-5</t>
  </si>
  <si>
    <t>Oxytetracycline</t>
  </si>
  <si>
    <t>79-57-2</t>
  </si>
  <si>
    <t>Penicillin G</t>
  </si>
  <si>
    <t>61-33-6</t>
  </si>
  <si>
    <t>Penicillin V</t>
  </si>
  <si>
    <t>87-08-1</t>
  </si>
  <si>
    <t>Roxithromycin</t>
  </si>
  <si>
    <t>80214-83-1</t>
  </si>
  <si>
    <t>Spiramycin</t>
  </si>
  <si>
    <t>8025-81-8</t>
  </si>
  <si>
    <t>Sulfadiazine</t>
  </si>
  <si>
    <t>68-35-9</t>
  </si>
  <si>
    <t>Sulfamerazine</t>
  </si>
  <si>
    <t>127-79-7</t>
  </si>
  <si>
    <t>Sulfamethazine</t>
  </si>
  <si>
    <t>57-68-1</t>
  </si>
  <si>
    <t>Sulfamethoxazole</t>
  </si>
  <si>
    <t>723-46-6</t>
  </si>
  <si>
    <t>Sulfapyridine</t>
  </si>
  <si>
    <t>144-83-2</t>
  </si>
  <si>
    <t>Tetracycline</t>
  </si>
  <si>
    <t>60-54-8</t>
  </si>
  <si>
    <t>Tiamulin</t>
  </si>
  <si>
    <t>55297-95-5</t>
  </si>
  <si>
    <t>Fluvoxamine</t>
  </si>
  <si>
    <t>54739-18-3</t>
  </si>
  <si>
    <t>Paroxetine</t>
  </si>
  <si>
    <t>61869-08-7</t>
  </si>
  <si>
    <t>Glibenclamide (Glyburide)</t>
  </si>
  <si>
    <t>10238-21-8</t>
  </si>
  <si>
    <t>Metformin</t>
  </si>
  <si>
    <t>657-24-9</t>
  </si>
  <si>
    <t>cyanobacteria</t>
  </si>
  <si>
    <t>Carbamazepine</t>
  </si>
  <si>
    <t>298-46-4</t>
  </si>
  <si>
    <t>Primidone</t>
  </si>
  <si>
    <t>125-33-7</t>
  </si>
  <si>
    <t>Loratadine</t>
  </si>
  <si>
    <t>79794-75-5</t>
  </si>
  <si>
    <t>Nadolol</t>
  </si>
  <si>
    <t>42200-33-9</t>
  </si>
  <si>
    <t>Verapamil</t>
  </si>
  <si>
    <t>52-53-9</t>
  </si>
  <si>
    <t>Aceclofenac</t>
  </si>
  <si>
    <t>89796-99-6</t>
  </si>
  <si>
    <t>Acemetacin</t>
  </si>
  <si>
    <t>53164-05-9</t>
  </si>
  <si>
    <t>Diclofenac</t>
  </si>
  <si>
    <t>15307-86-5</t>
  </si>
  <si>
    <t>Fenoprofen</t>
  </si>
  <si>
    <t>31879-05-7</t>
  </si>
  <si>
    <t>Fenoprofen calcium salt dihydrate</t>
  </si>
  <si>
    <t>53746-45-5</t>
  </si>
  <si>
    <t>Ibuprofen</t>
  </si>
  <si>
    <t>15687-27-1</t>
  </si>
  <si>
    <t>Indomethacin</t>
  </si>
  <si>
    <t>53-86-1</t>
  </si>
  <si>
    <t>Ketoprofen</t>
  </si>
  <si>
    <t>22071-15-4</t>
  </si>
  <si>
    <t>Meclofenamic acid</t>
  </si>
  <si>
    <t>644-62-2</t>
  </si>
  <si>
    <t>Mefenamic acid</t>
  </si>
  <si>
    <t>61-68-7</t>
  </si>
  <si>
    <t>Naproxen</t>
  </si>
  <si>
    <t>22204-53-1</t>
  </si>
  <si>
    <t>Phenylbutazone</t>
  </si>
  <si>
    <t>50-33-9</t>
  </si>
  <si>
    <t>Tolfenamic acid</t>
  </si>
  <si>
    <t>13710-19-5</t>
  </si>
  <si>
    <t>Cyclophosphamide</t>
  </si>
  <si>
    <t>50-18-0</t>
  </si>
  <si>
    <t>Daunorubicin</t>
  </si>
  <si>
    <t>20830-81-3</t>
  </si>
  <si>
    <t>Doxorubicin</t>
  </si>
  <si>
    <t>25316-40-9</t>
  </si>
  <si>
    <t>Epirubicin</t>
  </si>
  <si>
    <t>56420-45-2</t>
  </si>
  <si>
    <t>Fluorouracil</t>
  </si>
  <si>
    <t>51-21-8</t>
  </si>
  <si>
    <t>Ifosfamide</t>
  </si>
  <si>
    <t>3778-73-2</t>
  </si>
  <si>
    <t>Famotidine</t>
  </si>
  <si>
    <t>76824-35-6</t>
  </si>
  <si>
    <t>Lansoprazole</t>
  </si>
  <si>
    <t>103577-45-3</t>
  </si>
  <si>
    <t>Omeprazole</t>
  </si>
  <si>
    <t>73590-58-6</t>
  </si>
  <si>
    <t>Ranitidine</t>
  </si>
  <si>
    <t>66357-35-5</t>
  </si>
  <si>
    <t>Acyclovir</t>
  </si>
  <si>
    <t>59277-89-3</t>
  </si>
  <si>
    <t>Alprazolam</t>
  </si>
  <si>
    <t>28981-97-7</t>
  </si>
  <si>
    <t>Bromazepam</t>
  </si>
  <si>
    <t>1812-30-2</t>
  </si>
  <si>
    <t>Diazepam</t>
  </si>
  <si>
    <t>439-14-5</t>
  </si>
  <si>
    <t>Lorazepam</t>
  </si>
  <si>
    <t>846-49-1</t>
  </si>
  <si>
    <t>Medazepam</t>
  </si>
  <si>
    <t>2898-12-6</t>
  </si>
  <si>
    <t>Meprobamate</t>
  </si>
  <si>
    <t>57-53-4</t>
  </si>
  <si>
    <t>Nordiazepam</t>
  </si>
  <si>
    <t>1088-11-5</t>
  </si>
  <si>
    <t>Oxazepam</t>
  </si>
  <si>
    <t>604-75-1</t>
  </si>
  <si>
    <t>Temazepam</t>
  </si>
  <si>
    <t>846-50-4</t>
  </si>
  <si>
    <t>Acebutolol</t>
  </si>
  <si>
    <t>37517-30-9</t>
  </si>
  <si>
    <t>Atenolol</t>
  </si>
  <si>
    <t>29122-68-7</t>
  </si>
  <si>
    <t>Betaxolol</t>
  </si>
  <si>
    <t>63659-18-7</t>
  </si>
  <si>
    <t>Bisoprolol</t>
  </si>
  <si>
    <t>66722-44-9</t>
  </si>
  <si>
    <t>Carazolol</t>
  </si>
  <si>
    <t>57775-29-8</t>
  </si>
  <si>
    <t>Metoprolol</t>
  </si>
  <si>
    <t>37350-58-6</t>
  </si>
  <si>
    <t>Oxprenolol</t>
  </si>
  <si>
    <t>6452-71-7</t>
  </si>
  <si>
    <t>Pindolol</t>
  </si>
  <si>
    <t>13523-86-9</t>
  </si>
  <si>
    <t>Propranolol</t>
  </si>
  <si>
    <t>525-66-6</t>
  </si>
  <si>
    <t>Sotalol</t>
  </si>
  <si>
    <t>3930-20-9</t>
  </si>
  <si>
    <t>Timolol</t>
  </si>
  <si>
    <t>26839-75-8</t>
  </si>
  <si>
    <t>Pentoxifylline</t>
  </si>
  <si>
    <t>6493-05-6</t>
  </si>
  <si>
    <t>Albuterol</t>
  </si>
  <si>
    <t>18559-94-9</t>
  </si>
  <si>
    <t>Albuterol sulfate</t>
  </si>
  <si>
    <t>51022-70-9</t>
  </si>
  <si>
    <t>Clenbuterol</t>
  </si>
  <si>
    <t>37148-27-9</t>
  </si>
  <si>
    <t>Fenoterol</t>
  </si>
  <si>
    <t>13392-18-2</t>
  </si>
  <si>
    <t>Salbutamol</t>
  </si>
  <si>
    <t>35763-26-9</t>
  </si>
  <si>
    <t>Terbutaline</t>
  </si>
  <si>
    <t>23031-25-6</t>
  </si>
  <si>
    <t>ECHA website</t>
  </si>
  <si>
    <t>Furosemide</t>
  </si>
  <si>
    <t>54-31-9</t>
  </si>
  <si>
    <t>Hydrochlorothiazide</t>
  </si>
  <si>
    <t>58-93-5</t>
  </si>
  <si>
    <t>Bezafibrate</t>
  </si>
  <si>
    <t>41859-67-0</t>
  </si>
  <si>
    <t>Clofibric acid (metabolite of CLOFIBRATE)</t>
  </si>
  <si>
    <t>882-09-7</t>
  </si>
  <si>
    <t>Etofibrate</t>
  </si>
  <si>
    <t>56775-91-8</t>
  </si>
  <si>
    <t>Fenofibrate</t>
  </si>
  <si>
    <t>49562-28-9</t>
  </si>
  <si>
    <t>Fenofibric acid (metabolite of FENOFIBRATE)</t>
  </si>
  <si>
    <t>42017-89-0</t>
  </si>
  <si>
    <t>Gemfibrozil</t>
  </si>
  <si>
    <t>25812-30-0</t>
  </si>
  <si>
    <t>Lovastatin</t>
  </si>
  <si>
    <t>75330-75-5</t>
  </si>
  <si>
    <t>Mevastatin</t>
  </si>
  <si>
    <t>73573-88-3</t>
  </si>
  <si>
    <t>Pravastatin</t>
  </si>
  <si>
    <t>81093-37-0</t>
  </si>
  <si>
    <t>Simvastatin</t>
  </si>
  <si>
    <t>79902-63-9</t>
  </si>
  <si>
    <t>Acecarbromal</t>
  </si>
  <si>
    <t>77-66-7</t>
  </si>
  <si>
    <t>Allobarbital</t>
  </si>
  <si>
    <t>52-43-7</t>
  </si>
  <si>
    <t>Amobarbital</t>
  </si>
  <si>
    <t>57-43-2</t>
  </si>
  <si>
    <t>Butalbital</t>
  </si>
  <si>
    <t>77-26-9</t>
  </si>
  <si>
    <t>Hexobarbital</t>
  </si>
  <si>
    <t>56-29-1</t>
  </si>
  <si>
    <t>Pentobarbital</t>
  </si>
  <si>
    <t>76-74-4</t>
  </si>
  <si>
    <t>Aprobarbital</t>
  </si>
  <si>
    <t>77-02-1</t>
  </si>
  <si>
    <t>Secobarbital sodium</t>
  </si>
  <si>
    <t>309-43-3</t>
  </si>
  <si>
    <t>17-alpha-Estradiol</t>
  </si>
  <si>
    <t>57-91-0</t>
  </si>
  <si>
    <t>17-alpha-Ethinylestradiol</t>
  </si>
  <si>
    <t>57-63-6</t>
  </si>
  <si>
    <t>17-beta-Estradiol</t>
  </si>
  <si>
    <t>50-28-2</t>
  </si>
  <si>
    <t>Beta-sitosterol</t>
  </si>
  <si>
    <t>83-46-5</t>
  </si>
  <si>
    <t>Cholesterol</t>
  </si>
  <si>
    <t>57-88-5</t>
  </si>
  <si>
    <t>Diethylstilbestrol</t>
  </si>
  <si>
    <t>56-53-1</t>
  </si>
  <si>
    <t>Estriol</t>
  </si>
  <si>
    <t>50-27-1</t>
  </si>
  <si>
    <t>Estrone</t>
  </si>
  <si>
    <t>53-16-7</t>
  </si>
  <si>
    <t>Estrone sulphate</t>
  </si>
  <si>
    <t>481-97-0</t>
  </si>
  <si>
    <t>Mestranol</t>
  </si>
  <si>
    <t>72-33-3</t>
  </si>
  <si>
    <t>Amitryptiline</t>
  </si>
  <si>
    <t>50-48-6</t>
  </si>
  <si>
    <t>Doxepine</t>
  </si>
  <si>
    <t>1668-19-5</t>
  </si>
  <si>
    <t>Imapramine</t>
  </si>
  <si>
    <t>50-49-7</t>
  </si>
  <si>
    <t>Zolpidem</t>
  </si>
  <si>
    <t>82626-48-0</t>
  </si>
  <si>
    <t>Iomeprol</t>
  </si>
  <si>
    <t>78649-41-9</t>
  </si>
  <si>
    <t>Iopamidol</t>
  </si>
  <si>
    <t>60166-93-0</t>
  </si>
  <si>
    <t>4-Methyl-1H-benzotriazole</t>
  </si>
  <si>
    <t>29878-31-7</t>
  </si>
  <si>
    <t>5-Methyl-1H-benzotriazole (5-Tolyltriazole)</t>
  </si>
  <si>
    <t>136-85-6</t>
  </si>
  <si>
    <t>5,6-Dimethyl-1H-benzotriazole</t>
  </si>
  <si>
    <t>4184-79-6</t>
  </si>
  <si>
    <t>Methyl-1H-benzotriazole (Tolyltriazole)</t>
  </si>
  <si>
    <t>29385-43-1</t>
  </si>
  <si>
    <t>p-Cresol</t>
  </si>
  <si>
    <t>Aquire 553</t>
  </si>
  <si>
    <t>Cocaine</t>
  </si>
  <si>
    <t>50-36-2</t>
  </si>
  <si>
    <t>Dihydrocodeine</t>
  </si>
  <si>
    <t>125-28-0</t>
  </si>
  <si>
    <t>Heroin</t>
  </si>
  <si>
    <t>561-27-3</t>
  </si>
  <si>
    <t>Oxycodone</t>
  </si>
  <si>
    <t>76-42-6</t>
  </si>
  <si>
    <t>etox 93153</t>
  </si>
  <si>
    <t>2-Mercapto-benzothiazole</t>
  </si>
  <si>
    <t>149-30-4</t>
  </si>
  <si>
    <t>Benzothiazol-2-sulfonic acid</t>
  </si>
  <si>
    <t>941-57-1</t>
  </si>
  <si>
    <t>Diphenyltin compounds - Diphenyltin ion</t>
  </si>
  <si>
    <t>1135-99-5</t>
  </si>
  <si>
    <t>AHDI (Phantolide) 6-Acetyl-1,1,2,3,3,5-hexamethyldihydroindene</t>
  </si>
  <si>
    <t>15323-35-0</t>
  </si>
  <si>
    <t>ADBI (Celestolide)</t>
  </si>
  <si>
    <t>13171-00-1</t>
  </si>
  <si>
    <t>ATII (Traseolide)</t>
  </si>
  <si>
    <t>68140-48-7</t>
  </si>
  <si>
    <t>4-tert-Butylphenol</t>
  </si>
  <si>
    <t>Crangon septemspinosa</t>
  </si>
  <si>
    <t>Aquire 5810</t>
  </si>
  <si>
    <t>Tetrabromo bisphenol A (TBBPA)</t>
  </si>
  <si>
    <t>79-94-7</t>
  </si>
  <si>
    <t>Brooke, L.T.   1991.Results of Freshwater Exposures with the Chemicals Atrazine, Biphenyl, Butachlor, Carbaryl, Carbazole, Dibenzofuran, 3,3'-Dichlorobenzidine, Dichlorvos, 1,2-Epoxyethylbenzene (Styrene Oxide), Isophorone, Isopropalin, Oxy.  Ctr.for Lake</t>
  </si>
  <si>
    <t>Musk ambrette</t>
  </si>
  <si>
    <t>83-66-9</t>
  </si>
  <si>
    <t>Tetramethyl lead</t>
  </si>
  <si>
    <t>75-74-1</t>
  </si>
  <si>
    <t>Tetraethyl lead</t>
  </si>
  <si>
    <t>78-00-2</t>
  </si>
  <si>
    <t>Citalopram</t>
  </si>
  <si>
    <t>59729-32-7</t>
  </si>
  <si>
    <t>Escitalopram</t>
  </si>
  <si>
    <t>128196-01-0</t>
  </si>
  <si>
    <t>Sertraline</t>
  </si>
  <si>
    <t>79617-96-2</t>
  </si>
  <si>
    <t>Fluoxetine</t>
  </si>
  <si>
    <t>54910-89-3</t>
  </si>
  <si>
    <t>fish</t>
  </si>
  <si>
    <t>Prednisolone</t>
  </si>
  <si>
    <t>50-24-8</t>
  </si>
  <si>
    <t>10 ?</t>
  </si>
  <si>
    <t>Dexamethasone</t>
  </si>
  <si>
    <t>50-02-2</t>
  </si>
  <si>
    <t>Betamethasone</t>
  </si>
  <si>
    <t>378-44-9</t>
  </si>
  <si>
    <t>Clotrimazole</t>
  </si>
  <si>
    <t>23593-75-1</t>
  </si>
  <si>
    <t>1,2,3-Benzotriazole</t>
  </si>
  <si>
    <t>95-14-7</t>
  </si>
  <si>
    <t>Hydrazine</t>
  </si>
  <si>
    <t>302-01-2</t>
  </si>
  <si>
    <t>1,1,1,3,3-Pentachloropropanone</t>
  </si>
  <si>
    <t>1768-31-6</t>
  </si>
  <si>
    <t>1,1,1,3-Tetrachloropropanone</t>
  </si>
  <si>
    <t>16995-35-0</t>
  </si>
  <si>
    <t>1,1,3,3-Tetrachloropropanone</t>
  </si>
  <si>
    <t>632-21-3</t>
  </si>
  <si>
    <t>1,1,3-Trichloropropanone</t>
  </si>
  <si>
    <t>921-03-9</t>
  </si>
  <si>
    <t>1,1-Dibromopropanone</t>
  </si>
  <si>
    <t>867-54-9</t>
  </si>
  <si>
    <t>1,3-Dichloroketone</t>
  </si>
  <si>
    <t>534-07-6</t>
  </si>
  <si>
    <t>2,3,5-Tribromopyrrole</t>
  </si>
  <si>
    <t>74039-30-8</t>
  </si>
  <si>
    <t>2-Chloroacetamide</t>
  </si>
  <si>
    <t>79-07-2</t>
  </si>
  <si>
    <t>2-Chlorophenol</t>
  </si>
  <si>
    <t>95-57-8</t>
  </si>
  <si>
    <t>4-Chlorophenol</t>
  </si>
  <si>
    <t>106-48-9</t>
  </si>
  <si>
    <t>Bromoacetonitrile</t>
  </si>
  <si>
    <t>590-17-0</t>
  </si>
  <si>
    <t>Bromodichloroacetic acid</t>
  </si>
  <si>
    <t>71133-14-7</t>
  </si>
  <si>
    <t>Bromodichloronitromethane</t>
  </si>
  <si>
    <t>918-02-5</t>
  </si>
  <si>
    <t>Bromodiiodomethane</t>
  </si>
  <si>
    <t>557-95-9</t>
  </si>
  <si>
    <t>Bromochloroacetaldehyde</t>
  </si>
  <si>
    <t>98136-99-3</t>
  </si>
  <si>
    <t>Bromochloroacetamide</t>
  </si>
  <si>
    <t>62872-34-8</t>
  </si>
  <si>
    <t>Bromochloroacetic acid</t>
  </si>
  <si>
    <t>5589-96-8</t>
  </si>
  <si>
    <t>Bromochloroacetonitrile</t>
  </si>
  <si>
    <t>83463-62-1</t>
  </si>
  <si>
    <t>Bromochloroiodomethane</t>
  </si>
  <si>
    <t>34970-00-8</t>
  </si>
  <si>
    <t>Bromochloromethane</t>
  </si>
  <si>
    <t>74-97-5</t>
  </si>
  <si>
    <t>Bromochloronitromethane</t>
  </si>
  <si>
    <t>135531-25-8</t>
  </si>
  <si>
    <t>Bromoiodoacetamide</t>
  </si>
  <si>
    <t>62872-36-0</t>
  </si>
  <si>
    <t>Bromonitromethane</t>
  </si>
  <si>
    <t>563-70-2</t>
  </si>
  <si>
    <t>Dibromoacetamide</t>
  </si>
  <si>
    <t>598-70-9</t>
  </si>
  <si>
    <t>Dibromoacetonitrile</t>
  </si>
  <si>
    <t>3252-43-5</t>
  </si>
  <si>
    <t>Dibromodichloromethane</t>
  </si>
  <si>
    <t>594-18-3</t>
  </si>
  <si>
    <t>Dibromochloroacetic acid</t>
  </si>
  <si>
    <t>5278-95-5</t>
  </si>
  <si>
    <t>Dibromochloronitromethane</t>
  </si>
  <si>
    <t>1184-89-0</t>
  </si>
  <si>
    <t>Dibromoiodomethane</t>
  </si>
  <si>
    <t>593-94-2</t>
  </si>
  <si>
    <t>Dibromomethane</t>
  </si>
  <si>
    <t>74-95-3</t>
  </si>
  <si>
    <t>Dibromonitromethane</t>
  </si>
  <si>
    <t>598-91-4</t>
  </si>
  <si>
    <t>Dichloroacetaldehyde</t>
  </si>
  <si>
    <t>79-02-7</t>
  </si>
  <si>
    <t>2,2-Dichloroacetamide</t>
  </si>
  <si>
    <t>683-72-7</t>
  </si>
  <si>
    <t>Dichloroacetonitrile</t>
  </si>
  <si>
    <t>3018-12-0</t>
  </si>
  <si>
    <t>Dichloroiodomethane</t>
  </si>
  <si>
    <t>594-04-7</t>
  </si>
  <si>
    <t>Dichloronitromethane</t>
  </si>
  <si>
    <t>7119-89-3</t>
  </si>
  <si>
    <t>Diiodoacetamide</t>
  </si>
  <si>
    <t>5875-23-0</t>
  </si>
  <si>
    <t>Hexachloropropanone</t>
  </si>
  <si>
    <t>116-16-5</t>
  </si>
  <si>
    <t>Chloroacetaldehyde</t>
  </si>
  <si>
    <t>107-20-0</t>
  </si>
  <si>
    <t>Chloroacetonitrile</t>
  </si>
  <si>
    <t>107-14-2</t>
  </si>
  <si>
    <t>Chlorodiiodomethane</t>
  </si>
  <si>
    <t>638-79-9</t>
  </si>
  <si>
    <t>Acetamide, 2-chloro-2-iodo-</t>
  </si>
  <si>
    <t>62872-35-9</t>
  </si>
  <si>
    <t>Chloronitromethane</t>
  </si>
  <si>
    <t>1794-84-9</t>
  </si>
  <si>
    <t>Iodoacetamide</t>
  </si>
  <si>
    <t>144-48-9</t>
  </si>
  <si>
    <t>Iodoacetic acid</t>
  </si>
  <si>
    <t>64-69-7</t>
  </si>
  <si>
    <t>Iodoacetonitrile</t>
  </si>
  <si>
    <t>624-75-9</t>
  </si>
  <si>
    <t>Iodoform</t>
  </si>
  <si>
    <t>75-47-8</t>
  </si>
  <si>
    <t>Mucochloric acid</t>
  </si>
  <si>
    <t>87-56-9</t>
  </si>
  <si>
    <t>Mutagen X (MX)</t>
  </si>
  <si>
    <t>77439-76-0</t>
  </si>
  <si>
    <t>N-Bromoacetamide</t>
  </si>
  <si>
    <t>79-15-2</t>
  </si>
  <si>
    <t>NDBA</t>
  </si>
  <si>
    <t>924-16-3</t>
  </si>
  <si>
    <t>NMOR</t>
  </si>
  <si>
    <t>59-89-2</t>
  </si>
  <si>
    <t>N-nitrosodiethylamine (NDEA)</t>
  </si>
  <si>
    <t>55-18-5</t>
  </si>
  <si>
    <t>N-Nitrosodiphenylamine (NDPA)</t>
  </si>
  <si>
    <t>86-30-6</t>
  </si>
  <si>
    <t>N-nitrosomethylethylamine (NMEA)</t>
  </si>
  <si>
    <t>10595-95-6</t>
  </si>
  <si>
    <t>N-Nitrosopiperidine (NPIP)</t>
  </si>
  <si>
    <t>100-75-4</t>
  </si>
  <si>
    <t>N-Nitrosopyrrolidine (NPYR)</t>
  </si>
  <si>
    <t>930-55-2</t>
  </si>
  <si>
    <t>Tribromoacetaldehyde</t>
  </si>
  <si>
    <t>115-17-3</t>
  </si>
  <si>
    <t>Tribromoacetamide</t>
  </si>
  <si>
    <t>594-47-8</t>
  </si>
  <si>
    <t>Tribromoacetic acid</t>
  </si>
  <si>
    <t>75-96-7</t>
  </si>
  <si>
    <t>Tribromonitromethane</t>
  </si>
  <si>
    <t>464-10-8</t>
  </si>
  <si>
    <t>Trichloroacetamide</t>
  </si>
  <si>
    <t>594-65-0</t>
  </si>
  <si>
    <t>Trichloroacetonitrile</t>
  </si>
  <si>
    <t>545-06-2</t>
  </si>
  <si>
    <t>Tris(2-ethylhexyl)phosphoric acid</t>
  </si>
  <si>
    <t>78-42-2</t>
  </si>
  <si>
    <t>Tris(dichloropropyl)phosphate</t>
  </si>
  <si>
    <t>78-43-3</t>
  </si>
  <si>
    <t>Sucralose</t>
  </si>
  <si>
    <t>56038-13-2</t>
  </si>
  <si>
    <t>Triethylcitrate</t>
  </si>
  <si>
    <t>77-93-0</t>
  </si>
  <si>
    <t>2-Ethylthioacetic acid ethylester</t>
  </si>
  <si>
    <t>4455-13-4</t>
  </si>
  <si>
    <t>2-Methylthioacetic acid ethylester</t>
  </si>
  <si>
    <t>3-Methylthiopropionic acid</t>
  </si>
  <si>
    <t>646-01-5</t>
  </si>
  <si>
    <t xml:space="preserve">Cyclopentadecanolide </t>
  </si>
  <si>
    <t>106-02-5</t>
  </si>
  <si>
    <t>Dipropyltrisulfide</t>
  </si>
  <si>
    <t>6028-61-1</t>
  </si>
  <si>
    <t>Ethylene brassylate</t>
  </si>
  <si>
    <t>105-95-3</t>
  </si>
  <si>
    <t>Habanolide</t>
  </si>
  <si>
    <t>34902-57-3</t>
  </si>
  <si>
    <t>1,1,2-Trichloroethane</t>
  </si>
  <si>
    <t>79-00-5</t>
  </si>
  <si>
    <t>Pleuronectes platessa</t>
  </si>
  <si>
    <t>Aquire 15149</t>
  </si>
  <si>
    <t>1,3-Dinitropyrene</t>
  </si>
  <si>
    <t>75321-20-9</t>
  </si>
  <si>
    <t>1,6-Dinitropyrene</t>
  </si>
  <si>
    <t>42397-64-8</t>
  </si>
  <si>
    <t>1,8-Dinitropyrene</t>
  </si>
  <si>
    <t>42397-65-9</t>
  </si>
  <si>
    <t>2-(2-Naphthalenyl)benzothiophene</t>
  </si>
  <si>
    <t>17164-77-1</t>
  </si>
  <si>
    <t>3-Chloroaniline</t>
  </si>
  <si>
    <t>108-42-9</t>
  </si>
  <si>
    <t>4-Chloroaniline</t>
  </si>
  <si>
    <t>106-47-8</t>
  </si>
  <si>
    <t>3-Nitrobenzanthrone</t>
  </si>
  <si>
    <t>17117-34-9</t>
  </si>
  <si>
    <t>Acetaldehyde</t>
  </si>
  <si>
    <t>75-07-0</t>
  </si>
  <si>
    <t>7H-Benzo(de)anthracen-7-one (Benzanthrone)</t>
  </si>
  <si>
    <t>82-05-3</t>
  </si>
  <si>
    <t>Benzo(a)anthracene</t>
  </si>
  <si>
    <t>56-55-3</t>
  </si>
  <si>
    <t>etox 95598</t>
  </si>
  <si>
    <t>Aqurie 95280</t>
  </si>
  <si>
    <t>Dicyclohexylamin (DCHA)</t>
  </si>
  <si>
    <t>101-83-7</t>
  </si>
  <si>
    <t>Diphenylamine</t>
  </si>
  <si>
    <t>122-39-4</t>
  </si>
  <si>
    <t>Ethanol, 2-butoxy-, phosphate (3:1)</t>
  </si>
  <si>
    <t>78-51-3</t>
  </si>
  <si>
    <t>Oryzias latipes</t>
  </si>
  <si>
    <t>Aquire 12497</t>
  </si>
  <si>
    <t>Formaldehyde</t>
  </si>
  <si>
    <t>50-00-0</t>
  </si>
  <si>
    <t>Hexa(methoxymethyl)melamine</t>
  </si>
  <si>
    <t>68002-20-0</t>
  </si>
  <si>
    <t xml:space="preserve">Irganox 1076 </t>
  </si>
  <si>
    <t>2082-79-3</t>
  </si>
  <si>
    <t>N-methyl-Aniline</t>
  </si>
  <si>
    <t>100-61-8</t>
  </si>
  <si>
    <t>N-phenyl-naphthylamine</t>
  </si>
  <si>
    <t>90-30-2</t>
  </si>
  <si>
    <t>Polychlorinated biphenyls (PCBs) - Total</t>
  </si>
  <si>
    <t>1336-36-3</t>
  </si>
  <si>
    <t>Ceriodaphnia dubia</t>
  </si>
  <si>
    <t>Aquire 66284</t>
  </si>
  <si>
    <t>Tetrachloromethane</t>
  </si>
  <si>
    <t>56-23-5</t>
  </si>
  <si>
    <t>Crangon franciscorum</t>
  </si>
  <si>
    <t>Aquire 558</t>
  </si>
  <si>
    <t>Tris(2-chloro-1-methylethyl) phosphate (TCPP)</t>
  </si>
  <si>
    <t>13674-84-5</t>
  </si>
  <si>
    <t>Xylene (mixed isomers)</t>
  </si>
  <si>
    <t>1330-20-7</t>
  </si>
  <si>
    <t>(1-Hydroxy-iso-propyl)acetophenone</t>
  </si>
  <si>
    <t>1634-36-2</t>
  </si>
  <si>
    <t>1,1-Dichloro-2,2-diethoxyethane</t>
  </si>
  <si>
    <t>619-33-0</t>
  </si>
  <si>
    <t>1,1-Dimethyl-2-phenethylacetate</t>
  </si>
  <si>
    <t>151-05-3</t>
  </si>
  <si>
    <t>1,2,3-Trichloropropene (TRCP)</t>
  </si>
  <si>
    <t>96-19-5</t>
  </si>
  <si>
    <t>1,2,3-Trimethyl-1H-indene</t>
  </si>
  <si>
    <t>4773-83-5</t>
  </si>
  <si>
    <t>1,3,3-Trimethyl-2-oxoindol</t>
  </si>
  <si>
    <t>118-12-7</t>
  </si>
  <si>
    <t>1,3-Bis(1,1-dimethylethyl)-benzene</t>
  </si>
  <si>
    <t>1014-60-4</t>
  </si>
  <si>
    <t>1,4-Bis(phenylmethyl) benzene</t>
  </si>
  <si>
    <t>793-23-7</t>
  </si>
  <si>
    <t>1,4-Dichlorobenzene</t>
  </si>
  <si>
    <t>106-46-7</t>
  </si>
  <si>
    <t>1-Decanol</t>
  </si>
  <si>
    <t>112-30-1</t>
  </si>
  <si>
    <t>Leuciscus idus ssp. melanotus</t>
  </si>
  <si>
    <t>Aquire 547</t>
  </si>
  <si>
    <t>1H-Indole</t>
  </si>
  <si>
    <t>8047-67-4</t>
  </si>
  <si>
    <t>1-Octanol</t>
  </si>
  <si>
    <t>111-87-5</t>
  </si>
  <si>
    <t>Aquire 2997</t>
  </si>
  <si>
    <t>1-Phenyl-1,3,3-trimethylindane</t>
  </si>
  <si>
    <t>3910-35-8</t>
  </si>
  <si>
    <t>2-(Methylthio)benzothiazol</t>
  </si>
  <si>
    <t>615-22-5</t>
  </si>
  <si>
    <t>2,3-Diethyl-2,3-dimethylsuccinonitrile</t>
  </si>
  <si>
    <t>85688-81-9</t>
  </si>
  <si>
    <t>2,3-Dihydro-1-methyl-1H-indol</t>
  </si>
  <si>
    <t>61-70-1</t>
  </si>
  <si>
    <t>2,4,6-Tribromoanisole</t>
  </si>
  <si>
    <t>607-99-8</t>
  </si>
  <si>
    <t>2,4,6-Tribromophenol</t>
  </si>
  <si>
    <t>118-79-6</t>
  </si>
  <si>
    <t>2,4-Dibromoanisole</t>
  </si>
  <si>
    <t>21702-84-1</t>
  </si>
  <si>
    <t>2,4-Dibromophenol</t>
  </si>
  <si>
    <t>615-58-7</t>
  </si>
  <si>
    <t>2,4-Dichlorophenol</t>
  </si>
  <si>
    <t>120-83-2</t>
  </si>
  <si>
    <t>2,6-Diethoxytetrahydropyran</t>
  </si>
  <si>
    <t>3149-12-0</t>
  </si>
  <si>
    <t>2,6-Di-tert-butyl-4-hydroxy-4-methyl-2,5-cyclohexadien-1-one</t>
  </si>
  <si>
    <t>10396-80-2</t>
  </si>
  <si>
    <t>2,6-Di-tert-butylquinone</t>
  </si>
  <si>
    <t>Anabaena inaequalis</t>
  </si>
  <si>
    <t>Aquire 15991</t>
  </si>
  <si>
    <t>2-[(2-Chlorophenyl)amino]benzaldehyde</t>
  </si>
  <si>
    <t>71758-44-6</t>
  </si>
  <si>
    <t>2-Acetylacetophenone</t>
  </si>
  <si>
    <t>704-00-7</t>
  </si>
  <si>
    <t>2-Bromophenol</t>
  </si>
  <si>
    <t>95-56-7</t>
  </si>
  <si>
    <t>2-Methyl-1-phenylpropan-2-ol</t>
  </si>
  <si>
    <t>100-86-7</t>
  </si>
  <si>
    <t>2-Methylthioacetic acid</t>
  </si>
  <si>
    <t>2444-37-3</t>
  </si>
  <si>
    <t>2-Nitrophenol</t>
  </si>
  <si>
    <t>88-75-5</t>
  </si>
  <si>
    <t>3-(Bromo-4-methoxyphenyl)propionic acid</t>
  </si>
  <si>
    <t>1929-29-9</t>
  </si>
  <si>
    <t>3,5-Di-tert-butyl-4-hydroxyacetophenone</t>
  </si>
  <si>
    <t>14035-33-7</t>
  </si>
  <si>
    <t>4-Bromo-2-chlorophenol</t>
  </si>
  <si>
    <t>3964-56-5</t>
  </si>
  <si>
    <t>4-Bromoanisole</t>
  </si>
  <si>
    <t>104-92-7</t>
  </si>
  <si>
    <t>4-Bromophenol</t>
  </si>
  <si>
    <t>106-41-2</t>
  </si>
  <si>
    <t>4-Chloro-2-(trifluoromethyl)aniline</t>
  </si>
  <si>
    <t>445-03-4</t>
  </si>
  <si>
    <t>4-iso-Propenylacetophenone</t>
  </si>
  <si>
    <t>5359-04-6</t>
  </si>
  <si>
    <t>4-iso-Propylacetophenone</t>
  </si>
  <si>
    <t>645-13-6</t>
  </si>
  <si>
    <t>4-Methyl-phenanthrene</t>
  </si>
  <si>
    <t>832-64-4</t>
  </si>
  <si>
    <t>4-tert-Butylcyclohexanol (2 isomers)</t>
  </si>
  <si>
    <t>98-52-2</t>
  </si>
  <si>
    <t>Desmodesmus subspicatus</t>
  </si>
  <si>
    <t>etox 103467</t>
  </si>
  <si>
    <t>4-tert-Butylcyclohexanone (2 isomers)</t>
  </si>
  <si>
    <t>6-Phenyldodecane</t>
  </si>
  <si>
    <t>2719-62-2</t>
  </si>
  <si>
    <t>7,9-Di-tert-butyl-1-oxaspiro(4,5)deca-6,9-diene-2,8-dione</t>
  </si>
  <si>
    <t>Aminodiphenylsulfone</t>
  </si>
  <si>
    <t>4273-98-7</t>
  </si>
  <si>
    <t>Androstenone</t>
  </si>
  <si>
    <t>18339-16-7</t>
  </si>
  <si>
    <t>Anthrachinone</t>
  </si>
  <si>
    <t>84-65-1</t>
  </si>
  <si>
    <t>Bis(chloropropyl)ethers</t>
  </si>
  <si>
    <t>54460-96-7</t>
  </si>
  <si>
    <t>Cyanides</t>
  </si>
  <si>
    <t>57-12-5</t>
  </si>
  <si>
    <t>Cyanogen chloride</t>
  </si>
  <si>
    <t>506-77-4</t>
  </si>
  <si>
    <t>Cyclohexylisocyanate</t>
  </si>
  <si>
    <t>3173-53-3</t>
  </si>
  <si>
    <t>Decahydronaphtalene (Dekalin)</t>
  </si>
  <si>
    <t>91-17-8</t>
  </si>
  <si>
    <t>Dichloroaniline-2,3</t>
  </si>
  <si>
    <t>608-27-5</t>
  </si>
  <si>
    <t>Di-iso-propyldisulfide</t>
  </si>
  <si>
    <t>4253-89-8</t>
  </si>
  <si>
    <t>Di-iso-propylphenol</t>
  </si>
  <si>
    <t>2078-54-8</t>
  </si>
  <si>
    <t>Formylpiperidine</t>
  </si>
  <si>
    <t>2591-86-8</t>
  </si>
  <si>
    <t>Hydrogen cyanide</t>
  </si>
  <si>
    <t>74-90-8</t>
  </si>
  <si>
    <t>Chinoline</t>
  </si>
  <si>
    <t>Micropterus salmoides</t>
  </si>
  <si>
    <t>Aquire 10056</t>
  </si>
  <si>
    <t>Chinoxaline</t>
  </si>
  <si>
    <t>91-19-0</t>
  </si>
  <si>
    <t>Chlorodimethylphenol (Chloroxylenol)</t>
  </si>
  <si>
    <t>88-04-0</t>
  </si>
  <si>
    <t>Office of Pesticide Programs. 2000. Pesticide Ecotoxicity Database (Formerly: Environmental Effects Database (EEDB)).Environmental Fate and Effects Division, U.S.EPA, Washington, D.C.</t>
  </si>
  <si>
    <t>Chloromethylphenylsulfone</t>
  </si>
  <si>
    <t>7205-98-3</t>
  </si>
  <si>
    <t>Chloronitrobenzene (2 isomers)</t>
  </si>
  <si>
    <t>25167-93-5</t>
  </si>
  <si>
    <t>Ioxitalamic acid</t>
  </si>
  <si>
    <t>28179-44-4</t>
  </si>
  <si>
    <t>Metaldehyde</t>
  </si>
  <si>
    <t>108-62-3</t>
  </si>
  <si>
    <t>Methylbenzonitrile</t>
  </si>
  <si>
    <t>529-19-1</t>
  </si>
  <si>
    <t>Methylphenylisocyanate</t>
  </si>
  <si>
    <t>614-68-6</t>
  </si>
  <si>
    <t>Methylphenylsulfone</t>
  </si>
  <si>
    <t>3112-85-4</t>
  </si>
  <si>
    <t>N,N-Dibutylformamide</t>
  </si>
  <si>
    <t>761-65-9</t>
  </si>
  <si>
    <t>N,N-Diethyldithiocarbamic acid methyl ester</t>
  </si>
  <si>
    <t>686-07-7</t>
  </si>
  <si>
    <t>N,N'-Diethyl-N,N'-diphenylurea</t>
  </si>
  <si>
    <t>85-98-3</t>
  </si>
  <si>
    <t>N,N'-Di-iso-propylurea</t>
  </si>
  <si>
    <t>4128-37-4</t>
  </si>
  <si>
    <t>N-Acetylmorpholine</t>
  </si>
  <si>
    <t>1696-20-4</t>
  </si>
  <si>
    <t>N-Ethylaniline</t>
  </si>
  <si>
    <t>103-69-5</t>
  </si>
  <si>
    <t>N-Ethylphthalimide</t>
  </si>
  <si>
    <t>5022-29-7</t>
  </si>
  <si>
    <t>N-Ethyltoluenesulfonamide</t>
  </si>
  <si>
    <t>26914-52-3</t>
  </si>
  <si>
    <t>N-Formylmorpholine</t>
  </si>
  <si>
    <t>4394-85-8</t>
  </si>
  <si>
    <t>Nitrobenzene</t>
  </si>
  <si>
    <t>98-95-3</t>
  </si>
  <si>
    <t>N-Phenylbenzenesulfonamide</t>
  </si>
  <si>
    <t>1678-25-7</t>
  </si>
  <si>
    <t>p-Dicyclohexylbenzene</t>
  </si>
  <si>
    <t>1087-02-1</t>
  </si>
  <si>
    <t>Oncorhynchus mykiss</t>
  </si>
  <si>
    <t>Aquire 11725</t>
  </si>
  <si>
    <t>Phenylisocyanate</t>
  </si>
  <si>
    <t>Tetralinone</t>
  </si>
  <si>
    <t>529-34-0</t>
  </si>
  <si>
    <t>Tocopherolacetate</t>
  </si>
  <si>
    <t>7695-91-2</t>
  </si>
  <si>
    <t>2,3,4-Trichloroaniline</t>
  </si>
  <si>
    <t>634-67-3</t>
  </si>
  <si>
    <t>Zincpyrithione</t>
  </si>
  <si>
    <t>13463-41-7</t>
  </si>
  <si>
    <t>Perfluorooctane sulfonate (PFOS)</t>
  </si>
  <si>
    <t>1763-23-1</t>
  </si>
  <si>
    <t>DT</t>
  </si>
  <si>
    <t>Perfluorooctane sulfonate (PFOS) - anion</t>
  </si>
  <si>
    <t>45298-90-6</t>
  </si>
  <si>
    <t>4-Oxoisophorone</t>
  </si>
  <si>
    <t>Cineole</t>
  </si>
  <si>
    <t>8024-53-1</t>
  </si>
  <si>
    <t>Damascone</t>
  </si>
  <si>
    <t>23726-91-2</t>
  </si>
  <si>
    <t>Dihydromethyljasmonate</t>
  </si>
  <si>
    <t>37172-53-5</t>
  </si>
  <si>
    <t>Drometrizole</t>
  </si>
  <si>
    <t>2440-22-4</t>
  </si>
  <si>
    <t>Drometrizole trisiloxane (INCI)</t>
  </si>
  <si>
    <t>155633-54-8</t>
  </si>
  <si>
    <t xml:space="preserve">Methyl-iso-propylcyclohexenone, Carvone </t>
  </si>
  <si>
    <t>6485-40-1</t>
  </si>
  <si>
    <t>o-Terphenyl</t>
  </si>
  <si>
    <t>84-15-1</t>
  </si>
  <si>
    <t>p-Terphenyl</t>
  </si>
  <si>
    <t>92-94-4</t>
  </si>
  <si>
    <t>Viridine</t>
  </si>
  <si>
    <t>101-48-4</t>
  </si>
  <si>
    <t>1,3-Dichloropropene</t>
  </si>
  <si>
    <t>542-75-6</t>
  </si>
  <si>
    <t>2,3,4,6-Tetrachlorophenol</t>
  </si>
  <si>
    <t>58-90-2</t>
  </si>
  <si>
    <t>2,4,5-Trichlorophenol</t>
  </si>
  <si>
    <t>95-95-4</t>
  </si>
  <si>
    <t>2,4,6-Trichloroanisole</t>
  </si>
  <si>
    <t>87-40-1</t>
  </si>
  <si>
    <t>2,4,6-Trichlorophenol</t>
  </si>
  <si>
    <t>88-06-2</t>
  </si>
  <si>
    <t>2,4-Dichloroanisole</t>
  </si>
  <si>
    <t>553-82-2</t>
  </si>
  <si>
    <t>2,6-Dichloroanisole</t>
  </si>
  <si>
    <t>1984-65-2</t>
  </si>
  <si>
    <t>2-Aminobenzimidazole</t>
  </si>
  <si>
    <t>934-32-7</t>
  </si>
  <si>
    <t>2-Bromoanisole</t>
  </si>
  <si>
    <t>578-57-4</t>
  </si>
  <si>
    <t>2-Methylanthraquinone</t>
  </si>
  <si>
    <t>84-54-8</t>
  </si>
  <si>
    <t>4,4′-DDA</t>
  </si>
  <si>
    <t>83-05-6</t>
  </si>
  <si>
    <t>4,4′-DDMS</t>
  </si>
  <si>
    <t>2642-80-0</t>
  </si>
  <si>
    <t>4,4′-DDNU</t>
  </si>
  <si>
    <t>2642-81-1</t>
  </si>
  <si>
    <t>4,4′-DDOH</t>
  </si>
  <si>
    <t>2642-82-2</t>
  </si>
  <si>
    <t>Aclonifen</t>
  </si>
  <si>
    <t>74070-46-5</t>
  </si>
  <si>
    <t>Aldicarb</t>
  </si>
  <si>
    <t>116-06-3</t>
  </si>
  <si>
    <t>Aldicarb sulfone</t>
  </si>
  <si>
    <t>1646-88-4</t>
  </si>
  <si>
    <t>Ametryn</t>
  </si>
  <si>
    <t>834-12-8</t>
  </si>
  <si>
    <t>Amino Methyl Phosphoric Acid (AMPA)</t>
  </si>
  <si>
    <t>1066-51-9</t>
  </si>
  <si>
    <t>??</t>
  </si>
  <si>
    <t>Azinphos-ethyl</t>
  </si>
  <si>
    <t>2642-71-9</t>
  </si>
  <si>
    <t>Bifenox</t>
  </si>
  <si>
    <t>42576-02-3</t>
  </si>
  <si>
    <t>Bromacil</t>
  </si>
  <si>
    <t>314-40-9</t>
  </si>
  <si>
    <t>Bromoxynil octanoate</t>
  </si>
  <si>
    <t>1689-99-2</t>
  </si>
  <si>
    <t>Carbaryl</t>
  </si>
  <si>
    <t>63-25-2</t>
  </si>
  <si>
    <t>Cyanazine</t>
  </si>
  <si>
    <t>21725-46-2</t>
  </si>
  <si>
    <t>Cyanazine acid</t>
  </si>
  <si>
    <t>36576-43-9</t>
  </si>
  <si>
    <t>90-98-2</t>
  </si>
  <si>
    <t>Dicofol</t>
  </si>
  <si>
    <t>115-32-2</t>
  </si>
  <si>
    <t>Diflufenican</t>
  </si>
  <si>
    <t>83164-33-4</t>
  </si>
  <si>
    <t>10?</t>
  </si>
  <si>
    <t>Diisopropylamine</t>
  </si>
  <si>
    <t>108-18-9</t>
  </si>
  <si>
    <t>Dimethenamid</t>
  </si>
  <si>
    <t>87674-68-8</t>
  </si>
  <si>
    <t>Dimethoate</t>
  </si>
  <si>
    <t>60-51-5</t>
  </si>
  <si>
    <t>Echio (Ethion)</t>
  </si>
  <si>
    <t>563-12-2</t>
  </si>
  <si>
    <t>Fenarimol</t>
  </si>
  <si>
    <t>60168-88-9</t>
  </si>
  <si>
    <t>Fenthion</t>
  </si>
  <si>
    <t>55-38-9</t>
  </si>
  <si>
    <t>Flufenacet</t>
  </si>
  <si>
    <t>142459-58-3</t>
  </si>
  <si>
    <t>Flusilazole</t>
  </si>
  <si>
    <t>85509-19-9</t>
  </si>
  <si>
    <t>PNEC proposal INERIS</t>
  </si>
  <si>
    <t>Flutriafol</t>
  </si>
  <si>
    <t>76674-21-0</t>
  </si>
  <si>
    <t>Furathiocarb</t>
  </si>
  <si>
    <t>65907-30-4</t>
  </si>
  <si>
    <t>Heptachlor</t>
  </si>
  <si>
    <t>76-44-8</t>
  </si>
  <si>
    <t>Heptachlor epoxide</t>
  </si>
  <si>
    <t>1024-57-3</t>
  </si>
  <si>
    <t>Hexazinone</t>
  </si>
  <si>
    <t>51235-04-2</t>
  </si>
  <si>
    <t>Chlorothalonil</t>
  </si>
  <si>
    <t>1897-45-6</t>
  </si>
  <si>
    <t>Chloroxuron</t>
  </si>
  <si>
    <t>1982-47-4</t>
  </si>
  <si>
    <t>Chlorpyriphos methyl</t>
  </si>
  <si>
    <t>5598-13-0</t>
  </si>
  <si>
    <t>Chlorthal-dimethyl</t>
  </si>
  <si>
    <t>1861-32-1</t>
  </si>
  <si>
    <t>Linuron</t>
  </si>
  <si>
    <t>330-55-2</t>
  </si>
  <si>
    <t>Malathion</t>
  </si>
  <si>
    <t>121-75-5</t>
  </si>
  <si>
    <t>Mecoprop-p (MCPP-P)</t>
  </si>
  <si>
    <t>16484-77-8</t>
  </si>
  <si>
    <t>Metazachlor</t>
  </si>
  <si>
    <t>67129-08-2</t>
  </si>
  <si>
    <t>Methiocarb</t>
  </si>
  <si>
    <t>2032-65-7</t>
  </si>
  <si>
    <t>Methiocarb sulfoxide</t>
  </si>
  <si>
    <t>2635-10-1</t>
  </si>
  <si>
    <t>Methoxychlor</t>
  </si>
  <si>
    <t>72-43-5</t>
  </si>
  <si>
    <t>Metolachlor</t>
  </si>
  <si>
    <t>51218-45-2</t>
  </si>
  <si>
    <t>Metoxuron</t>
  </si>
  <si>
    <t>19937-59-8</t>
  </si>
  <si>
    <t>Molinate</t>
  </si>
  <si>
    <t>2212-67-1</t>
  </si>
  <si>
    <t>N-Ethyl-2-tolylsulfonamide</t>
  </si>
  <si>
    <t>825629-31-0</t>
  </si>
  <si>
    <t>Dichlorodiphenyldichloroethane - o,p' (o,p'-DDD / Mitotane)</t>
  </si>
  <si>
    <t>53-19-0</t>
  </si>
  <si>
    <t>Omethoate</t>
  </si>
  <si>
    <t>1113-02-6</t>
  </si>
  <si>
    <t>Orbencarb</t>
  </si>
  <si>
    <t>34622-58-7</t>
  </si>
  <si>
    <t>Oxadiazon</t>
  </si>
  <si>
    <t>19666-30-9</t>
  </si>
  <si>
    <t>Paclobutrazol</t>
  </si>
  <si>
    <t>76738-62-0</t>
  </si>
  <si>
    <t>Parathion</t>
  </si>
  <si>
    <t>56-38-2</t>
  </si>
  <si>
    <t>Parathion methyl</t>
  </si>
  <si>
    <t>298-00-0</t>
  </si>
  <si>
    <t>Pendimethalin</t>
  </si>
  <si>
    <t>40487-42-1</t>
  </si>
  <si>
    <t>Phoxime</t>
  </si>
  <si>
    <t>14816-18-3</t>
  </si>
  <si>
    <t>Pirimiphos-methyl</t>
  </si>
  <si>
    <t>29232-93-7</t>
  </si>
  <si>
    <t>Prochloraz</t>
  </si>
  <si>
    <t>67747-09-5</t>
  </si>
  <si>
    <t>BASF Sicherheitsdatenblatt gemäß Verordnung (EG) Nr.1907/2006 vom 04.07.2008</t>
  </si>
  <si>
    <t>Propachlor</t>
  </si>
  <si>
    <t>1918-16-7</t>
  </si>
  <si>
    <t>Propanil</t>
  </si>
  <si>
    <t>709-98-8</t>
  </si>
  <si>
    <t xml:space="preserve">Pereira, J.L., S.C. Antunes, B.B. Castro, C.R. Marques, A.M.M. Goncalves, F. Goncalves, and R. Pereira. 2009. Toxicity Evaluation of Three Pesticides on Non-Target Aquatic and Soil Organisms: Commercial Formulation Versus Active Ingredient. Ecotoxicology </t>
  </si>
  <si>
    <t>Propazine</t>
  </si>
  <si>
    <t>139-40-2</t>
  </si>
  <si>
    <t>Propiconazole</t>
  </si>
  <si>
    <t>60207-90-1</t>
  </si>
  <si>
    <t>Propyzamide</t>
  </si>
  <si>
    <t>23950-58-5</t>
  </si>
  <si>
    <t>Quinmerac</t>
  </si>
  <si>
    <t>90717-03-6</t>
  </si>
  <si>
    <t>Quinoxyfen</t>
  </si>
  <si>
    <t>124495-18-7</t>
  </si>
  <si>
    <t>Thiodicarb</t>
  </si>
  <si>
    <t>59669-26-0</t>
  </si>
  <si>
    <t>Tolclofos methyl</t>
  </si>
  <si>
    <t>57018-04-9</t>
  </si>
  <si>
    <t>Tolylfluanid</t>
  </si>
  <si>
    <t>731-27-1</t>
  </si>
  <si>
    <t>Triallate</t>
  </si>
  <si>
    <t>2303-17-5</t>
  </si>
  <si>
    <t>Triclocarban</t>
  </si>
  <si>
    <t>101-20-2</t>
  </si>
  <si>
    <t>Metrifonate (Trichlorfon)</t>
  </si>
  <si>
    <t>52-68-6</t>
  </si>
  <si>
    <t>Desmethylnaproxen (metabolite of NAPROXENE)</t>
  </si>
  <si>
    <t>60756-73-2</t>
  </si>
  <si>
    <t>Acetazolamide</t>
  </si>
  <si>
    <t>59-66-5</t>
  </si>
  <si>
    <t>Anthracen-1,4-dione</t>
  </si>
  <si>
    <t>635-12-1</t>
  </si>
  <si>
    <t>Apramycin</t>
  </si>
  <si>
    <t>37321-09-8</t>
  </si>
  <si>
    <t>Baclofen</t>
  </si>
  <si>
    <t>1134-47-0</t>
  </si>
  <si>
    <t>Baquiloprim</t>
  </si>
  <si>
    <t>102280-35-3</t>
  </si>
  <si>
    <t>Cefacetrile</t>
  </si>
  <si>
    <t>10206-21-0</t>
  </si>
  <si>
    <t>Cefalexin</t>
  </si>
  <si>
    <t>15686-71-2</t>
  </si>
  <si>
    <t>Cefalonium</t>
  </si>
  <si>
    <t>5575-21-3</t>
  </si>
  <si>
    <t>Cefapirin</t>
  </si>
  <si>
    <t>21593-23-7</t>
  </si>
  <si>
    <t>Cefazoline</t>
  </si>
  <si>
    <t>25953-19-9</t>
  </si>
  <si>
    <t>Cefoperazone</t>
  </si>
  <si>
    <t>62893-19-0</t>
  </si>
  <si>
    <t>Crotamiton</t>
  </si>
  <si>
    <t>483-63-6</t>
  </si>
  <si>
    <t>Dantrolene</t>
  </si>
  <si>
    <t>7261-97-4</t>
  </si>
  <si>
    <t>Dapsone</t>
  </si>
  <si>
    <t>80-08-0</t>
  </si>
  <si>
    <t>Difloxacin</t>
  </si>
  <si>
    <t>98106-17-3</t>
  </si>
  <si>
    <t>Domperidone</t>
  </si>
  <si>
    <t>57808-66-9</t>
  </si>
  <si>
    <t>Esomeprazole</t>
  </si>
  <si>
    <t>119141-88-7</t>
  </si>
  <si>
    <t>Ethosuximide</t>
  </si>
  <si>
    <t>77-67-8</t>
  </si>
  <si>
    <t>Flucloxacillin</t>
  </si>
  <si>
    <t>5250-39-5</t>
  </si>
  <si>
    <t>Gentamicin</t>
  </si>
  <si>
    <t>1403-66-3</t>
  </si>
  <si>
    <t>1,1,1-Trichloro-2,2-dihydroxyethane (Chloral hydrate)</t>
  </si>
  <si>
    <t>302-17-0</t>
  </si>
  <si>
    <t>Chilomonas</t>
  </si>
  <si>
    <t>Chlorobutanol</t>
  </si>
  <si>
    <t>57-15-8</t>
  </si>
  <si>
    <t>1-Hydroxy Ibuprofen</t>
  </si>
  <si>
    <t>53949-53-4</t>
  </si>
  <si>
    <t>2-Hydroxy Ibuprofen</t>
  </si>
  <si>
    <t>51146-55-5</t>
  </si>
  <si>
    <t>Kanamycin</t>
  </si>
  <si>
    <t>8063-07-8</t>
  </si>
  <si>
    <t>Lamotrigine</t>
  </si>
  <si>
    <t>84057-84-1</t>
  </si>
  <si>
    <t>Levetiracetam</t>
  </si>
  <si>
    <t>102767-28-2</t>
  </si>
  <si>
    <t>Lidocaine</t>
  </si>
  <si>
    <t>137-58-6</t>
  </si>
  <si>
    <t>Lithium carbonate</t>
  </si>
  <si>
    <t>554-13-2</t>
  </si>
  <si>
    <t>Marbofloxacin</t>
  </si>
  <si>
    <t>115550-35-1</t>
  </si>
  <si>
    <t>Mebeverine</t>
  </si>
  <si>
    <t>3625-06-7</t>
  </si>
  <si>
    <t>Methylphenobarbital</t>
  </si>
  <si>
    <t>115-38-8</t>
  </si>
  <si>
    <t>Nafcillin</t>
  </si>
  <si>
    <t>985-16-0</t>
  </si>
  <si>
    <t>Nandrolone</t>
  </si>
  <si>
    <t>434-22-0</t>
  </si>
  <si>
    <t>Neomycin B</t>
  </si>
  <si>
    <t>1404-04-2</t>
  </si>
  <si>
    <t>N-Methylphenacetine</t>
  </si>
  <si>
    <t>7298-73-9</t>
  </si>
  <si>
    <t>Oxolinic acid</t>
  </si>
  <si>
    <t>14698-29-4</t>
  </si>
  <si>
    <t>Phenobarbital</t>
  </si>
  <si>
    <t>50-06-6</t>
  </si>
  <si>
    <t>Phenytoine</t>
  </si>
  <si>
    <t>57-41-0</t>
  </si>
  <si>
    <t>Pipamperon</t>
  </si>
  <si>
    <t>1893-33-0</t>
  </si>
  <si>
    <t>Sarafloxacin</t>
  </si>
  <si>
    <t>98105-99-8</t>
  </si>
  <si>
    <t>Secobarbital</t>
  </si>
  <si>
    <t>76-73-3</t>
  </si>
  <si>
    <t>Spectinomycin</t>
  </si>
  <si>
    <t>1695-77-8</t>
  </si>
  <si>
    <t>Streptomycin</t>
  </si>
  <si>
    <t>57-92-1</t>
  </si>
  <si>
    <t>Sulfadimethoxin</t>
  </si>
  <si>
    <t>122-11-2</t>
  </si>
  <si>
    <t>Sulfadoxin</t>
  </si>
  <si>
    <t>2447-57-6</t>
  </si>
  <si>
    <t>Taloxa</t>
  </si>
  <si>
    <t>25451-15-4</t>
  </si>
  <si>
    <t>Tilmicosin</t>
  </si>
  <si>
    <t>108050-54-0</t>
  </si>
  <si>
    <t>Tramadol</t>
  </si>
  <si>
    <t>27203-92-5</t>
  </si>
  <si>
    <t>Trimethoprim</t>
  </si>
  <si>
    <t>738-70-5</t>
  </si>
  <si>
    <t>Yang, L.H., G.G. Ying, H.C. Su, J.L. Stauber, M.S. Adams, and M.T. Binet. 2008. Growth-Inhibiting Effects of 12 Antibacterial Agents and Their Mixtures on the Freshwater Microalga Pseudokirchneriella subcapitata. Environ. Toxicol. Chem.27: 1201-1208</t>
  </si>
  <si>
    <t>Tylosin</t>
  </si>
  <si>
    <t>1401-69-0</t>
  </si>
  <si>
    <t>Valnemulin</t>
  </si>
  <si>
    <t>101312-92-9</t>
  </si>
  <si>
    <t>Valproic acid</t>
  </si>
  <si>
    <t>99-66-1</t>
  </si>
  <si>
    <t>2-Ethylhexanoic acid 2-ethylhexyl ester</t>
  </si>
  <si>
    <t>7425-14-1</t>
  </si>
  <si>
    <t>Diisodecyl phthalate (DIDP)</t>
  </si>
  <si>
    <t>26761-40-0</t>
  </si>
  <si>
    <t>Diisononyl phthalate (DINP)</t>
  </si>
  <si>
    <t>28553-12-0</t>
  </si>
  <si>
    <t>DIPN</t>
  </si>
  <si>
    <t>Methanone, Irgacure 184</t>
  </si>
  <si>
    <t>947-19-3</t>
  </si>
  <si>
    <t>NBBS</t>
  </si>
  <si>
    <t>3622-84-2</t>
  </si>
  <si>
    <t>NMP</t>
  </si>
  <si>
    <t>872-50-4</t>
  </si>
  <si>
    <t>Green algae</t>
  </si>
  <si>
    <t>Tributylacetylcitrate</t>
  </si>
  <si>
    <t>Tri-iso-butylphosphate (TIBP)</t>
  </si>
  <si>
    <t>126-71-6</t>
  </si>
  <si>
    <t>TXIB</t>
  </si>
  <si>
    <t>6846-50-0</t>
  </si>
  <si>
    <t>2,4-Dinitrophenol (DNP)</t>
  </si>
  <si>
    <t>51-28-5</t>
  </si>
  <si>
    <t>Diatrizoate</t>
  </si>
  <si>
    <t>117-96-4</t>
  </si>
  <si>
    <t>to be checked : was forgotten</t>
  </si>
  <si>
    <t>M</t>
  </si>
  <si>
    <t>Dichlorodimethylphenol (2,4-Dichloro-meta-xylenol)</t>
  </si>
  <si>
    <t>133-53-9</t>
  </si>
  <si>
    <t>U</t>
  </si>
  <si>
    <t>Prometon</t>
  </si>
  <si>
    <t>1610-18-0</t>
  </si>
  <si>
    <t>E</t>
  </si>
  <si>
    <t>Oleandomycin</t>
  </si>
  <si>
    <t>3922-90-5</t>
  </si>
  <si>
    <t>WS!</t>
  </si>
  <si>
    <t>2,4,4'-tribromodiphenylether (BDE-28)</t>
  </si>
  <si>
    <t>41318-75-6</t>
  </si>
  <si>
    <t>Morphine</t>
  </si>
  <si>
    <t>57-27-2</t>
  </si>
  <si>
    <t>Diphenhydramine</t>
  </si>
  <si>
    <t>58-73-1</t>
  </si>
  <si>
    <t>2,2',4,5'-Tetrabromodiphenylether (BDE-49)</t>
  </si>
  <si>
    <t>60044-24-8</t>
  </si>
  <si>
    <t>2,2',3,3',4,4',5,5',6-Nonabromodiphenylether (BDE-206)</t>
  </si>
  <si>
    <t>63387-28-0</t>
  </si>
  <si>
    <t>K</t>
  </si>
  <si>
    <t>Iohexol</t>
  </si>
  <si>
    <t>66108-95-0</t>
  </si>
  <si>
    <t>Iopromide</t>
  </si>
  <si>
    <t>73334-07-3</t>
  </si>
  <si>
    <t>Microcystin-LA / Cyanoginosin-LA</t>
  </si>
  <si>
    <t>96180-79-9</t>
  </si>
  <si>
    <t>Compound Name</t>
  </si>
  <si>
    <t>Synonym</t>
  </si>
  <si>
    <t>CAS</t>
  </si>
  <si>
    <t>SMILES</t>
  </si>
  <si>
    <t>AF</t>
  </si>
  <si>
    <t>Keystudy</t>
  </si>
  <si>
    <t>Source</t>
  </si>
  <si>
    <t>Pentachlorobenzene</t>
  </si>
  <si>
    <t>608-93-5</t>
  </si>
  <si>
    <t>c(c(c(c(c1Cl)Cl)Cl)Cl)(c1)Cl</t>
  </si>
  <si>
    <t>DIRECTIVE 2011/876/EC OF THE EUROPEAN PARLIAMENT AND OF THE COUNCIL</t>
  </si>
  <si>
    <t>(4-(1,1,3,3-tetramethylbutyl)-phenol</t>
  </si>
  <si>
    <t>4-tert-octylphenol</t>
  </si>
  <si>
    <t>Oc(ccc(c1)C(CC(C)(C)C)(C)C)c1</t>
  </si>
  <si>
    <t xml:space="preserve">Hexachlorobenzene </t>
  </si>
  <si>
    <t>118-74-1</t>
  </si>
  <si>
    <t>c(c(c(c(c1Cl)Cl)Cl)Cl)(c1Cl)Cl</t>
  </si>
  <si>
    <t>DIRECTIVE 2008/105/EC OF THE EUROPEAN PARLIAMENT AND OF THE COUNCIL</t>
  </si>
  <si>
    <t>Octylphenol</t>
  </si>
  <si>
    <t>1806-26-4</t>
  </si>
  <si>
    <t>Oc(ccc(c1)CCCCCCCC)c1</t>
  </si>
  <si>
    <t>4-nonylphenol</t>
  </si>
  <si>
    <t>104-40-5</t>
  </si>
  <si>
    <t>Oc(ccc(c1)CCCCCCCCC)c1</t>
  </si>
  <si>
    <t>Di(2-ethylhexyl)phthalate (DEHP)</t>
  </si>
  <si>
    <t>1,2-benzenedicarboxylic acid, bis(2-ethylhexyl) ester</t>
  </si>
  <si>
    <t>O=C(OCC(CCCC)CC)c(c(ccc1)C(=O)OCC(CCCC)CC)c1</t>
  </si>
  <si>
    <t>c(c(c(c1ccc2)c2)ccc3)(c3)C1</t>
  </si>
  <si>
    <t>AA_EQS</t>
  </si>
  <si>
    <t>c(c(c(c(c1)ccc2)c2)ccc3)(c1)c3</t>
  </si>
  <si>
    <t>c(c(ccc1)cc(c2ccc3)c3)(c1)c2</t>
  </si>
  <si>
    <t>c(c(ccc1)ccc2)(c1c(c3ccc4)c4)c23</t>
  </si>
  <si>
    <t>c(c(c(cc1)ccc2)c2cc3)(c1ccc4)c34</t>
  </si>
  <si>
    <t>Aedes  aegypti</t>
  </si>
  <si>
    <t>Aquire 63236</t>
  </si>
  <si>
    <t>Benz[a]anthracene</t>
  </si>
  <si>
    <t>c(c(c(c(c1)ccc2)c2)cc(c3ccc4)c4)(c1)c3</t>
  </si>
  <si>
    <t>Chrysene</t>
  </si>
  <si>
    <t>218-01-9</t>
  </si>
  <si>
    <t>c1ccc2ccc3c4ccccc4ccc3c2c1</t>
  </si>
  <si>
    <t>c12ccccc1cc3c4ccccc4c5c3c2ccc5</t>
  </si>
  <si>
    <t>Benzo[k]fluoranthene</t>
  </si>
  <si>
    <t>c2ccc1cc3c(cc1c2)c4cccc5cccc3c45</t>
  </si>
  <si>
    <t>Benzo(a)pyrene</t>
  </si>
  <si>
    <t>c(c(c(cc1)ccc2)c2cc3)(c3cc(c4ccc5)c5)c14</t>
  </si>
  <si>
    <t>Indeno[1,2,3-cd]pyrene</t>
  </si>
  <si>
    <t>193-39-5</t>
  </si>
  <si>
    <t>c(c(c(c(ccc1)c2)c1cc3)c3cc4)(c2c(c5ccc6)c6)c45</t>
  </si>
  <si>
    <t>Benzo[ghi]perylene</t>
  </si>
  <si>
    <t>191-24-2</t>
  </si>
  <si>
    <t>c16cccc2ccc3ccc4ccc5cccc6c5c4c3c12</t>
  </si>
  <si>
    <t>Trifluralin</t>
  </si>
  <si>
    <t>1582-09-8</t>
  </si>
  <si>
    <t>CCCN(CCC)c1c(cc(cc1N(=O)(=O))C(F)(F)F)N(=O)(=O)</t>
  </si>
  <si>
    <t>Hexachlorocyclohexane-alpha</t>
  </si>
  <si>
    <t>α-Lindane</t>
  </si>
  <si>
    <t>319-84-6</t>
  </si>
  <si>
    <t>C(C(C(C(C1Cl)Cl)Cl)Cl)(C1Cl)Cl</t>
  </si>
  <si>
    <t>Simazine</t>
  </si>
  <si>
    <t>122-34-9</t>
  </si>
  <si>
    <t>n(c(nc(n1)NCC)NCC)c1Cl</t>
  </si>
  <si>
    <t>Hexachlorocyclohexane-beta</t>
  </si>
  <si>
    <t>β-Lindane</t>
  </si>
  <si>
    <t>319-85-7</t>
  </si>
  <si>
    <t>Atrazine</t>
  </si>
  <si>
    <t>n(c(nc(n1)NC(C)C)NCC)c1Cl</t>
  </si>
  <si>
    <t>Hexachlorocyclohexane-gamma</t>
  </si>
  <si>
    <t>γ-Lindane</t>
  </si>
  <si>
    <t>58-89-9</t>
  </si>
  <si>
    <t>Gammarus pulex</t>
  </si>
  <si>
    <t>etox 2207</t>
  </si>
  <si>
    <t>Hexachlorocyclohexane-delta</t>
  </si>
  <si>
    <t>δ-Lindane</t>
  </si>
  <si>
    <t>319-86-8</t>
  </si>
  <si>
    <t>Alachlor</t>
  </si>
  <si>
    <t>15972-60-8</t>
  </si>
  <si>
    <t>CCc1cccc(CC)c1N(COC)C(=O)CCl</t>
  </si>
  <si>
    <t>Chlorpyrifos-ethyl</t>
  </si>
  <si>
    <t>Chlorpyrifos</t>
  </si>
  <si>
    <t>2921-88-2</t>
  </si>
  <si>
    <t>CCOP(=S)(OCC)Oc1nc(Cl)c(Cl)cc1Cl</t>
  </si>
  <si>
    <t>Aldrin</t>
  </si>
  <si>
    <t>309-00-2</t>
  </si>
  <si>
    <t>ClC3=C(Cl)C4(Cl)C2C1CC(C=C1)C2C3(Cl)C4(Cl)Cl</t>
  </si>
  <si>
    <t>Isodrin</t>
  </si>
  <si>
    <t>465-73-6</t>
  </si>
  <si>
    <t>C(=C(C(C1(Cl)Cl)(C(C(C=CC23)C2)C34)Cl)Cl)(C14Cl)Cl</t>
  </si>
  <si>
    <t>Chlorfenvinphos</t>
  </si>
  <si>
    <t>Chlorfenvinfos</t>
  </si>
  <si>
    <t>470-90-6</t>
  </si>
  <si>
    <t>CCOP(=O)(OCC)OC(=CCl)c1ccc(Cl)cc1Cl</t>
  </si>
  <si>
    <t>Endosulfan-alpha</t>
  </si>
  <si>
    <t>Endosulfan I</t>
  </si>
  <si>
    <t>115-29-7</t>
  </si>
  <si>
    <t>ClC1=C(Cl)C2(Cl)C(Cl)(Cl)C1(Cl)C3C2COS(=O)OC3</t>
  </si>
  <si>
    <t>DDE-4,4'</t>
  </si>
  <si>
    <t>p, p'-DDE</t>
  </si>
  <si>
    <t>72-55-9</t>
  </si>
  <si>
    <t>ClC(Cl)=C(c1ccc(Cl)cc1)c2ccc(Cl)cc2</t>
  </si>
  <si>
    <t>Dieldrin</t>
  </si>
  <si>
    <t>60-57-1</t>
  </si>
  <si>
    <t>ClC4=C(Cl)C5(Cl)C3C1CC(C2OC12)C3C4(Cl)C5(Cl)Cl</t>
  </si>
  <si>
    <t>Endrin</t>
  </si>
  <si>
    <t>72-20-8</t>
  </si>
  <si>
    <t>Endosulfan-beta</t>
  </si>
  <si>
    <t>19670-15-6</t>
  </si>
  <si>
    <t>ClC2=C(Cl)C3(Cl)C1COS(=O)OCC1C2(Cl)C3(Cl)Cl</t>
  </si>
  <si>
    <t>DDD-4,4'</t>
  </si>
  <si>
    <t>p,p'-DDD</t>
  </si>
  <si>
    <t>72-54-8</t>
  </si>
  <si>
    <t>ClC(Cl)C(c1ccc(Cl)cc1)c2ccc(Cl)cc2</t>
  </si>
  <si>
    <t>DDT-2,4'</t>
  </si>
  <si>
    <t xml:space="preserve">789-02-6 </t>
  </si>
  <si>
    <t>Clc1ccc(cc1)C(c2ccccc2Cl)C(Cl)(Cl)Cl</t>
  </si>
  <si>
    <t>DDT-4,4'</t>
  </si>
  <si>
    <t>p,p'-DDT</t>
  </si>
  <si>
    <t>50-29-3</t>
  </si>
  <si>
    <t>c(ccc(c1)Cl)(c1)C(c(ccc(c2)Cl)c2)C(Cl)(Cl)Cl</t>
  </si>
  <si>
    <t>Dichloromethane</t>
  </si>
  <si>
    <t>75-09-2</t>
  </si>
  <si>
    <t>ClCCl</t>
  </si>
  <si>
    <t>Trichloromethane</t>
  </si>
  <si>
    <t>Chloroform</t>
  </si>
  <si>
    <t>67-66-3</t>
  </si>
  <si>
    <t>C(Cl)(Cl)Cl</t>
  </si>
  <si>
    <t>ClC(Cl)(Cl)Cl</t>
  </si>
  <si>
    <t>Benzene</t>
  </si>
  <si>
    <t>71-43-2</t>
  </si>
  <si>
    <t>c(cccc1)c1</t>
  </si>
  <si>
    <t>1,2-Dichloroethane</t>
  </si>
  <si>
    <t>107-06-2</t>
  </si>
  <si>
    <t>CLCCCL</t>
  </si>
  <si>
    <t>Trichlorethylene</t>
  </si>
  <si>
    <t>79-01-6</t>
  </si>
  <si>
    <t>C(=CCl)(Cl)Cl</t>
  </si>
  <si>
    <t>Tetrachloroethylene</t>
  </si>
  <si>
    <t>Perchloroethylene</t>
  </si>
  <si>
    <t>C(=C(Cl)Cl)(Cl)Cl</t>
  </si>
  <si>
    <t>1,3,5-Trichlorobenzene</t>
  </si>
  <si>
    <t>108-70-3</t>
  </si>
  <si>
    <t>c(cc(cc1Cl)Cl)(c1)Cl</t>
  </si>
  <si>
    <t>1,2,4-Trichlorobenzene</t>
  </si>
  <si>
    <t>120-82-1</t>
  </si>
  <si>
    <t>c(ccc(c1Cl)Cl)(c1)Cl</t>
  </si>
  <si>
    <t>Hexachlorobutadiene</t>
  </si>
  <si>
    <t>87-68-3</t>
  </si>
  <si>
    <t>C(=C(C(=C(Cl)Cl)Cl)Cl)(Cl)Cl</t>
  </si>
  <si>
    <t>c(c(ccc1)ccc2)(c1)c2</t>
  </si>
  <si>
    <t>1,2,3-trichlorobenzene</t>
  </si>
  <si>
    <t>87-61-6</t>
  </si>
  <si>
    <t>c(c(c(cc1)Cl)Cl)(c1)Cl</t>
  </si>
  <si>
    <t>etox 4777</t>
  </si>
  <si>
    <t>PCB-28</t>
  </si>
  <si>
    <t>Clc1cc(Cl)ccc1c2ccc(Cl)cc2</t>
  </si>
  <si>
    <t>PCB-52</t>
  </si>
  <si>
    <t>35693-99-3</t>
  </si>
  <si>
    <t>c1c(Cl)ccc(Cl)c1c2c(Cl)ccc(Cl)c2</t>
  </si>
  <si>
    <t>PCB-101</t>
  </si>
  <si>
    <t>37680-73-2</t>
  </si>
  <si>
    <t>Clc1ccc(Cl)c(c1)c2cc(Cl)c(Cl)cc2Cl</t>
  </si>
  <si>
    <t>PCB-118</t>
  </si>
  <si>
    <t>31508-00-6</t>
  </si>
  <si>
    <t>Clc1ccc(cc1Cl)c2cc(Cl)c(Cl)cc2Cl</t>
  </si>
  <si>
    <t>QSAR Fish</t>
  </si>
  <si>
    <t>PCB-153</t>
  </si>
  <si>
    <t>35065-27-1</t>
  </si>
  <si>
    <t>Clc1cc(Cl)c(cc1Cl)c2cc(Cl)c(Cl)cc2Cl</t>
  </si>
  <si>
    <t>Aquire 16467</t>
  </si>
  <si>
    <t>PCB-138</t>
  </si>
  <si>
    <t>35065-28-2</t>
  </si>
  <si>
    <t>Clc1cc(Cl)c(cc1Cl)c2ccc(Cl)c(Cl)c2Cl</t>
  </si>
  <si>
    <t>PCB-180</t>
  </si>
  <si>
    <t>35065-29-3</t>
  </si>
  <si>
    <t>Clc1c(c(cc(c1Cl)c2cc(c(cc2Cl)Cl)Cl)Cl)Cl</t>
  </si>
  <si>
    <t>QSAR Daphnia</t>
  </si>
  <si>
    <t>PCB-194</t>
  </si>
  <si>
    <t>35694-08-7</t>
  </si>
  <si>
    <t>Clc1cc(c(Cl)c(Cl)c1Cl)c2cc(Cl)c(Cl)c(Cl)c2Cl</t>
  </si>
  <si>
    <t>TBT</t>
  </si>
  <si>
    <t>Tributyltin</t>
  </si>
  <si>
    <t>688-73-3</t>
  </si>
  <si>
    <t>CCCC[Sn](CCCC)CCCC</t>
  </si>
  <si>
    <t>Artemia salina</t>
  </si>
  <si>
    <t>Aquire 69579</t>
  </si>
  <si>
    <t>cis-Chlordane</t>
  </si>
  <si>
    <t>5103-71-9</t>
  </si>
  <si>
    <t>ClC1CC2C(C1Cl)C3(Cl)C(=C(Cl)C2(Cl)C3(Cl)Cl)Cl</t>
  </si>
  <si>
    <t>Lepomis macrochirus</t>
  </si>
  <si>
    <t>Aquire 6615</t>
  </si>
  <si>
    <t>Nonylphenol (techn)</t>
  </si>
  <si>
    <t>25154-52-3</t>
  </si>
  <si>
    <t>Oc1ccc(cc1)CCCCCCCCC</t>
  </si>
  <si>
    <t>Hyalella azteca</t>
  </si>
  <si>
    <t>Aquire 20506</t>
  </si>
  <si>
    <t>c(c(ccc1)ccc2)(c1CC3)c23</t>
  </si>
  <si>
    <t>6134_wat</t>
  </si>
  <si>
    <t>Acenaphtylene</t>
  </si>
  <si>
    <t>208-96-8</t>
  </si>
  <si>
    <t>c1ccc2cccc3c2c1C=C3</t>
  </si>
  <si>
    <t>6138_wat</t>
  </si>
  <si>
    <t>1,2-benzenedicarboxylic acid, dibutyl ester</t>
  </si>
  <si>
    <t>O=C(OCCCC)c(c(ccc1)C(=O)OCCCC)c1</t>
  </si>
  <si>
    <t>6086_wat</t>
  </si>
  <si>
    <t>Oc(ccc(c1)C)c1</t>
  </si>
  <si>
    <t>6133_wat</t>
  </si>
  <si>
    <t>O=P(Oc(cccc1)c1)(Oc(cccc2)c2)Oc(cccc3)c3</t>
  </si>
  <si>
    <t>etox 79153</t>
  </si>
  <si>
    <t>6128_wat</t>
  </si>
  <si>
    <t>1,2-benzenedicarboxylic acid, diethyl ester</t>
  </si>
  <si>
    <t>Di-ethyl-phthalate (DEP)</t>
  </si>
  <si>
    <t>O=C(OCC)c(c(ccc1)C(=O)OCC)c1</t>
  </si>
  <si>
    <t>Di-methylpropyl-phthalate</t>
  </si>
  <si>
    <t>DIBP</t>
  </si>
  <si>
    <t>84-69-5</t>
  </si>
  <si>
    <t>O=C(OCC(C)C)c(c(ccc1)C(=O)OCC(C)C)c1</t>
  </si>
  <si>
    <t>Aquire 12447</t>
  </si>
  <si>
    <t>6087_wat</t>
  </si>
  <si>
    <t>1,2-benzothiazole</t>
  </si>
  <si>
    <t>c1ccc2ncsc2c1</t>
  </si>
  <si>
    <t>Benzothiazole, 2-(methylthio)-</t>
  </si>
  <si>
    <t>N(c(c(S1)ccc2)c2)=C1SC</t>
  </si>
  <si>
    <t>QSAR Algae</t>
  </si>
  <si>
    <t>1H-purine-2,6-dione, 3,7-dihydro-</t>
  </si>
  <si>
    <t>CN1C(=O)N(C)c2ncn(C)c2C1(=O)</t>
  </si>
  <si>
    <t>Cyanophycota</t>
  </si>
  <si>
    <t>Aquire 157644</t>
  </si>
  <si>
    <t>Benzeneethanol, α,α-dimethyl-</t>
  </si>
  <si>
    <t>OC(Cc(cccc1)c1)(C)C</t>
  </si>
  <si>
    <t>Diphenyl ether</t>
  </si>
  <si>
    <t>101-84-8</t>
  </si>
  <si>
    <t>O(c(cccc1)c1)c(cccc2)c2</t>
  </si>
  <si>
    <t>Aquire 1584</t>
  </si>
  <si>
    <t>6139_wat</t>
  </si>
  <si>
    <t>N,N,N',N'-tetraacetylethylenediamine</t>
  </si>
  <si>
    <t>TAED</t>
  </si>
  <si>
    <t xml:space="preserve">10543-57-4 </t>
  </si>
  <si>
    <t>O=C(N(C(=O)C)CCN(C(=O)C)C(=O)C)C</t>
  </si>
  <si>
    <t>6127_wat</t>
  </si>
  <si>
    <t>beta-Citronellol</t>
  </si>
  <si>
    <t>Citronellol</t>
  </si>
  <si>
    <t>106-22-9</t>
  </si>
  <si>
    <t>OCCC(CCC=C(C)C)C</t>
  </si>
  <si>
    <t>6137_wat</t>
  </si>
  <si>
    <t>Hexadecanoic acid, butyl ester</t>
  </si>
  <si>
    <t>O=C(OCCCC)CCCCCCCCCCCCCCC</t>
  </si>
  <si>
    <t>Hexadecanoic acid, methyl ester</t>
  </si>
  <si>
    <t>O=C(OC)CCCCCCCCCCCCCCC</t>
  </si>
  <si>
    <t>6129_wat</t>
  </si>
  <si>
    <t>C(CCCCCCCCCC)C</t>
  </si>
  <si>
    <t>1-dodecene</t>
  </si>
  <si>
    <t xml:space="preserve">112-41-4 </t>
  </si>
  <si>
    <t>C(=C)CCCCCCCCCC</t>
  </si>
  <si>
    <t>Octadecene</t>
  </si>
  <si>
    <t>112-88-9</t>
  </si>
  <si>
    <t>C(=C)CCCCCCCCCCCCCCCC</t>
  </si>
  <si>
    <t>Benzoic acid, 2-hydroxy-, phenylmethyl  ester</t>
  </si>
  <si>
    <t>Benzyl salicylate</t>
  </si>
  <si>
    <t>O=C(OCc(cccc1)c1)c(c(O)ccc2)c2</t>
  </si>
  <si>
    <t>1h-indole</t>
  </si>
  <si>
    <t>120-72-9</t>
  </si>
  <si>
    <t>c1ccc2c(c1)cc[nH]2</t>
  </si>
  <si>
    <t xml:space="preserve">122-99-6 </t>
  </si>
  <si>
    <t>O(c(cccc1)c1)CCO</t>
  </si>
  <si>
    <t>Rasbora heteromorpha</t>
  </si>
  <si>
    <t>Aquire 542</t>
  </si>
  <si>
    <t>6130_wat</t>
  </si>
  <si>
    <t>OC(C(C(C1C2)(C)C)(C2)C)C1</t>
  </si>
  <si>
    <t>alpha-Isomethyl ionone</t>
  </si>
  <si>
    <t xml:space="preserve">127-51-5 </t>
  </si>
  <si>
    <t>CC1=CCCC(C1\C=C(/C)\C(=O)C)(C)C</t>
  </si>
  <si>
    <t xml:space="preserve">143-07-7 </t>
  </si>
  <si>
    <t>O=C(O)CCCCCCCCCCC</t>
  </si>
  <si>
    <t>150-86-7</t>
  </si>
  <si>
    <t>OCC=C(CCCC(CCCC(CCCC(C)C)C)C)C</t>
  </si>
  <si>
    <t>6231_sed</t>
  </si>
  <si>
    <t>O=C(O)C(c(ccc(c1)CC(C)C)c1)C</t>
  </si>
  <si>
    <t>etox 41507</t>
  </si>
  <si>
    <t>Stigmastanol</t>
  </si>
  <si>
    <t xml:space="preserve">19466-47-8 </t>
  </si>
  <si>
    <t>C12(C)C3CCC4(C)C(C(C)CCC(CC)C(C)C)CCC4C3CCC1CC(O)CC2</t>
  </si>
  <si>
    <t>6136_wat</t>
  </si>
  <si>
    <t>3,5-di-tert-butyl-4-hydroxyphenylpropionic acid</t>
  </si>
  <si>
    <t>20170-32-5</t>
  </si>
  <si>
    <t>O=C(O)CCc(cc(c(O)c1C(C)(C)C)C(C)(C)C)c1</t>
  </si>
  <si>
    <t>Pentanoic acid, 2,2,4-trimethyl-3-hydroxy-, isobutyl ester</t>
  </si>
  <si>
    <t xml:space="preserve">244074-78-0 </t>
  </si>
  <si>
    <t>O=C(OCC(C)C)C(C)(C)C(O)C(C)C</t>
  </si>
  <si>
    <t>Dihydro methyl jasmonate</t>
  </si>
  <si>
    <t>Kharismal</t>
  </si>
  <si>
    <t>O=C(OC)CC1C(C(=O)CC1)CCCCC</t>
  </si>
  <si>
    <t>6126_wat</t>
  </si>
  <si>
    <t>2,6-dimethylphenyl isocyanate</t>
  </si>
  <si>
    <t>28556-81-2</t>
  </si>
  <si>
    <t>O=C=Nc(c(ccc1)C)c1C</t>
  </si>
  <si>
    <t>Triethylene glycol monododecyl ether</t>
  </si>
  <si>
    <t>3055-94-5</t>
  </si>
  <si>
    <t>O(CCCCCCCCCCCC)CCOCCOCCO</t>
  </si>
  <si>
    <t>Heptaethylene glycol monododecyl ether</t>
  </si>
  <si>
    <t>3055-97-8</t>
  </si>
  <si>
    <t>O(CCOCCOCCOCCOCCOCCOCCO)CCCCCCCCCCCC</t>
  </si>
  <si>
    <t>Octaethylene glycol monododecyl ether</t>
  </si>
  <si>
    <t xml:space="preserve">3055-98-9 </t>
  </si>
  <si>
    <t>O(CCOCCOCCCCCCCCCCCC)CCOCCOCCOCCOCCOCCO</t>
  </si>
  <si>
    <t xml:space="preserve">334-48-5 </t>
  </si>
  <si>
    <t>CCCCCCCCCC(=O)O</t>
  </si>
  <si>
    <t>1-hexadecanol</t>
  </si>
  <si>
    <t>36653-82-4</t>
  </si>
  <si>
    <t>OCCCCCCCCCCCCCCCC</t>
  </si>
  <si>
    <t>Dicyclopentenyl alcohol</t>
  </si>
  <si>
    <t>4,7-Methano-1H-indenol, hexahydro-</t>
  </si>
  <si>
    <t xml:space="preserve">37275-49-3 </t>
  </si>
  <si>
    <t>OC3CC1CC3C2C/C=C\C12</t>
  </si>
  <si>
    <t>2,5-bornanedione</t>
  </si>
  <si>
    <t>Bicyclo[2.2.1]heptane-2,5-dione, 1,7,7-trimethyl-</t>
  </si>
  <si>
    <t>4230-32-4</t>
  </si>
  <si>
    <t>O=C(CC1(C2=O)C)C(C2)C1(C)C</t>
  </si>
  <si>
    <t>2-pyrrolidinone, 1-methyl-5-(3-pyridinyl)-</t>
  </si>
  <si>
    <t>O=C2N(C)[C@H](c1cnccc1)CC2</t>
  </si>
  <si>
    <t>Androstane-17-one, 3-hydroxy-</t>
  </si>
  <si>
    <t>53-42-9</t>
  </si>
  <si>
    <t>O=C(CC1)C(CCC2C(CCC3O)(C4C3)C)(C1C2CC4)C</t>
  </si>
  <si>
    <t>O=C(O)CCCCCCCCCCCCC</t>
  </si>
  <si>
    <t>C(CCCCCCCCCCCCCC)C</t>
  </si>
  <si>
    <t>Pinctada imbricata</t>
  </si>
  <si>
    <t>Aquire 100579</t>
  </si>
  <si>
    <t>2-ethylhexyl - 4-methoxycinnamate</t>
  </si>
  <si>
    <t>O=C(OCCCCC(C)CC)\C=C\c1ccc(OC)cc1</t>
  </si>
  <si>
    <t>6121_wat</t>
  </si>
  <si>
    <t>Hexadecanoic acid</t>
  </si>
  <si>
    <t>O=C(O)CCCCCCCCCCCCCCC</t>
  </si>
  <si>
    <t xml:space="preserve">57-11-4 </t>
  </si>
  <si>
    <t>O=C(O)CCCCCCCCCCCCCCCCC</t>
  </si>
  <si>
    <t>Dimethyl tetrasulphide</t>
  </si>
  <si>
    <t>5756-24-1</t>
  </si>
  <si>
    <t>S(SSSC)C</t>
  </si>
  <si>
    <t xml:space="preserve">Cholest-5-en-3-ol (3.beta.)- </t>
  </si>
  <si>
    <t>O[C@@H]4C/C3=C/C[C@@H]1[C@H](CC[C@]2([C@H]1CC[C@@H]2[C@H](C)CCCC(C)C)C)[C@@]3(C)CC4</t>
  </si>
  <si>
    <t>6088_wat</t>
  </si>
  <si>
    <t xml:space="preserve">593-45-3 </t>
  </si>
  <si>
    <t>C(CCCCCCCCCCCCCCCC)C</t>
  </si>
  <si>
    <t>CCCCCCCCCCCCCCCCCCCCCCCCCCC</t>
  </si>
  <si>
    <t>2H-indol-2-one, 1,3-dihydro-</t>
  </si>
  <si>
    <t>59-48-3</t>
  </si>
  <si>
    <t>c1ccc2CC(=O)Nc2c1</t>
  </si>
  <si>
    <t>Benzeneethanol</t>
  </si>
  <si>
    <t>Phenylethyl Alcohol</t>
  </si>
  <si>
    <t>60-12-8</t>
  </si>
  <si>
    <t>OCCc(cccc1)c1</t>
  </si>
  <si>
    <t>C(CCCCCCCCCCC)C</t>
  </si>
  <si>
    <t xml:space="preserve">629-59-4 </t>
  </si>
  <si>
    <t>C(CCCCCCCCCCCC)C</t>
  </si>
  <si>
    <t xml:space="preserve">629-62-9 </t>
  </si>
  <si>
    <t>C(CCCCCCCCCCCCC)C</t>
  </si>
  <si>
    <t>1-hexadecene</t>
  </si>
  <si>
    <t>C(=C)CCCCCCCCCCCCCC</t>
  </si>
  <si>
    <t>C(CCCCCCCCCCCCCCC)C</t>
  </si>
  <si>
    <t>C(CCCCCCCCCCCCCCCCC)C</t>
  </si>
  <si>
    <t xml:space="preserve">629-94-7 </t>
  </si>
  <si>
    <t>C(CCCCCCCCCCCCCCCCCCC)C</t>
  </si>
  <si>
    <t>C(CCCCCCCCCCCCCCCCCCCC)C</t>
  </si>
  <si>
    <t>C(CCCCCCCCCCCCCCCCCCCCCCC)C</t>
  </si>
  <si>
    <t>C(CCCCCCCCCCCCCCCCCCCCCCCC)C</t>
  </si>
  <si>
    <t xml:space="preserve">Tetracosane </t>
  </si>
  <si>
    <t>C(CCCCCCCCCCCCCCCCCCCCCC)C</t>
  </si>
  <si>
    <t>Heptadecene</t>
  </si>
  <si>
    <t>6765-39-5</t>
  </si>
  <si>
    <t>C(=C)CCCCCCCCCCCCCCC</t>
  </si>
  <si>
    <t>6233_sed</t>
  </si>
  <si>
    <t>2,6-di-tert-butylquinone</t>
  </si>
  <si>
    <t>O=C1C(C(C)(C)C)=CC(=O)C=C1C(C)(C)C</t>
  </si>
  <si>
    <t>Propanoic acid, 2-methyl-,3-hydroxy-2,4,4-trimethylpentyl ester</t>
  </si>
  <si>
    <t>74367-34-3</t>
  </si>
  <si>
    <t>O=C(OCC(C)C(O)C(C)(C)C)C(C)C</t>
  </si>
  <si>
    <t>O=C1CC2CCC1(C)C2(C)C</t>
  </si>
  <si>
    <t>1,2,3-propanetricarboxylic acid, 2-hydroxy-, triethyl ester</t>
  </si>
  <si>
    <t>O=C(OCC)C(O)(CC(=O)OCC)CC(=O)OCC</t>
  </si>
  <si>
    <t>6090_wat</t>
  </si>
  <si>
    <t>Camphene</t>
  </si>
  <si>
    <t>79-92-5</t>
  </si>
  <si>
    <t>C(C(CC1C2)C2)(C1(C)C)=C</t>
  </si>
  <si>
    <t>Americamysis bahia</t>
  </si>
  <si>
    <t>Aquire 9607</t>
  </si>
  <si>
    <t>9-octadecenoic acid</t>
  </si>
  <si>
    <t>112-80-1</t>
  </si>
  <si>
    <t>O=C(O)CCCCCCCC=CCCCCCCCC</t>
  </si>
  <si>
    <t>6125_wat</t>
  </si>
  <si>
    <t>Cholestanol</t>
  </si>
  <si>
    <t xml:space="preserve">80-97-7 </t>
  </si>
  <si>
    <t>OC(CCC(C1CCC2C(C(C(C3)C(CCCC(C)C)C)(CC4)C)C3)(C24)C)C1</t>
  </si>
  <si>
    <t>6132_wat</t>
  </si>
  <si>
    <t>beta-Sitosterol</t>
  </si>
  <si>
    <t>Stigmast-5-en-3-ol, (3.beta.)</t>
  </si>
  <si>
    <t>OC(CC(=CCC1C(CC2)C3(C2C(CCC(C(C)C)CC)C)C)C4(C)C1CC3)CC4</t>
  </si>
  <si>
    <t>Stigmast-5-en-3-ol</t>
  </si>
  <si>
    <t xml:space="preserve">gamma.-Sitosterol </t>
  </si>
  <si>
    <t>83-47-6</t>
  </si>
  <si>
    <t>7-acetyl-6-ethyl-1,1,4,4-tetramethyl tetralin</t>
  </si>
  <si>
    <t>Musk 36A</t>
  </si>
  <si>
    <t xml:space="preserve">88-29-9 </t>
  </si>
  <si>
    <t>O=C(c(c(cc(c1C(CC2)(C)C)C2(C)C)CC)c1)C</t>
  </si>
  <si>
    <t>6089_wat</t>
  </si>
  <si>
    <t>1,1'-biphenyl</t>
  </si>
  <si>
    <t>c(c(cccc1)c1)(cccc2)c2</t>
  </si>
  <si>
    <t>6228_sed</t>
  </si>
  <si>
    <t xml:space="preserve">96-76-4 </t>
  </si>
  <si>
    <t>Oc(c(cc(c1)C(C)(C)C)C(C)(C)C)c1</t>
  </si>
  <si>
    <t>Cyclohexanol, 4-(1,1-dimethylethyl)-</t>
  </si>
  <si>
    <t>tert-Butylcyclohexanol (2 isomers)</t>
  </si>
  <si>
    <t>OC1CCC(C(C)(C)C)CC1</t>
  </si>
  <si>
    <t>CC1=CCC(CC1)C(C)(C)O</t>
  </si>
  <si>
    <t>Benzeneethanol, a-methyl-3-(1-methylethyl)-</t>
  </si>
  <si>
    <t>54518-11-5</t>
  </si>
  <si>
    <t>c(cc(c1)C(C)C)cc1CC(O)C</t>
  </si>
  <si>
    <t>1H-benzotriazol</t>
  </si>
  <si>
    <t>N1C2=C(C=CC=C2)N=N1</t>
  </si>
  <si>
    <t>DEET</t>
  </si>
  <si>
    <t>Diethyltoluamide</t>
  </si>
  <si>
    <t>O=C(N(CC)CC)c(cccc1C)c1</t>
  </si>
  <si>
    <t>n-Butylbenzenesulfonamide</t>
  </si>
  <si>
    <t>O=S(=O)(NCCCC)c1ccccc1</t>
  </si>
  <si>
    <t>ECOSAR</t>
  </si>
  <si>
    <t xml:space="preserve">p-Chlorcresol </t>
  </si>
  <si>
    <t>Phenol, 4-chloro-3-methyl-</t>
  </si>
  <si>
    <t>59-50-7</t>
  </si>
  <si>
    <t>Oc(ccc(c1C)Cl)c1</t>
  </si>
  <si>
    <t>Aquire 344</t>
  </si>
  <si>
    <t>O=C1C(C(C)C)=C(C)N(C)N1c2ccccc2</t>
  </si>
  <si>
    <t>Tri(butoxyethyl)phosphate</t>
  </si>
  <si>
    <t>O=P(OCCOCCCC)(OCCOCCCC)OCCOCCCC</t>
  </si>
  <si>
    <t>6122_wat</t>
  </si>
  <si>
    <t>O(c(c(O)cc(c1)Cl)c1)c(c(cc(c2)Cl)Cl)c2</t>
  </si>
  <si>
    <t>Exo-ketoborneol</t>
  </si>
  <si>
    <t>1000100-80-9</t>
  </si>
  <si>
    <t>O=C1CC2C(C)(C1(C)C(O)C2)C</t>
  </si>
  <si>
    <t>Propylphenazone</t>
  </si>
  <si>
    <t>1,5-Dimethyl-2-phenyl-4-propyl-1,2-dihydro-3H-pyrazol-3-one</t>
  </si>
  <si>
    <t>1000248-51-9</t>
  </si>
  <si>
    <t>O=C2\C(=C(/N(N2c1ccccc1)C)C)CCC</t>
  </si>
  <si>
    <t>Butyl 9-octadecenoate</t>
  </si>
  <si>
    <t>1000336-74-7</t>
  </si>
  <si>
    <t>O=C(OCCCC)CCCCCCC/C=C/CCCCCCCC</t>
  </si>
  <si>
    <t>6234_sed</t>
  </si>
  <si>
    <t>2,1,3-benzothiadiazol-5-amine</t>
  </si>
  <si>
    <t>1000337-12-1</t>
  </si>
  <si>
    <t>n1snc2cc(ccc12)N</t>
  </si>
  <si>
    <t>1-heptanol, 2-propyl-</t>
  </si>
  <si>
    <t>10042-59-8</t>
  </si>
  <si>
    <t>OCC(CCCCC)CCC</t>
  </si>
  <si>
    <t>Phenanthrene, 1,2,3,4-tetrahydro-</t>
  </si>
  <si>
    <t>1013-08-7</t>
  </si>
  <si>
    <t>c12ccc3c(c1cccc2)CCCC3</t>
  </si>
  <si>
    <t>Benzene, 1,2,4-trimethyl-5-(1-methylethyl)-</t>
  </si>
  <si>
    <t>10222-95-4</t>
  </si>
  <si>
    <t>c(c(c(c1)C)C)c(C)c1C(C)C</t>
  </si>
  <si>
    <t>Dodecanoic acid, 1-methylethyl ester</t>
  </si>
  <si>
    <t>10233-13-3</t>
  </si>
  <si>
    <t>O=C(OC(C)C)CCCCCCCCCCC</t>
  </si>
  <si>
    <t>Triallyl isocyanurate</t>
  </si>
  <si>
    <t>1025-15-6</t>
  </si>
  <si>
    <t>O=C(N(C(=O)N(C1(=O))CC=C)CC=C)N1CC=C</t>
  </si>
  <si>
    <t xml:space="preserve">102-76-1 </t>
  </si>
  <si>
    <t>CC(=O)OC(COC(=O)C)COC(C)=O</t>
  </si>
  <si>
    <t>N(CCCC)(CCCC)CCCC</t>
  </si>
  <si>
    <t>Benzyl methyl ketone</t>
  </si>
  <si>
    <t>103-79-7</t>
  </si>
  <si>
    <t>O=C(Cc(cccc1)c1)C</t>
  </si>
  <si>
    <t>Benzenepropanol, ?-methyl-, acetate</t>
  </si>
  <si>
    <t>10415-88-0</t>
  </si>
  <si>
    <t>O=C(OC(CCc(cccc1)c1)C)C</t>
  </si>
  <si>
    <t>2(3H)-furanone, dihydro-5-pentyl-</t>
  </si>
  <si>
    <t>104-61-0</t>
  </si>
  <si>
    <t>O=C(OC(C1)CCCCC)C1</t>
  </si>
  <si>
    <t>O=C(NCCCC1)C1</t>
  </si>
  <si>
    <t>Hexaethylene glycol dimethyl ether</t>
  </si>
  <si>
    <t>1072-40-8</t>
  </si>
  <si>
    <t>COCCOCCOCCOCCOCCOCCOC</t>
  </si>
  <si>
    <t>Stigmastan-6,22-dien, 3,5-dedihydro-</t>
  </si>
  <si>
    <t>107304-12-1</t>
  </si>
  <si>
    <t>C(=C/C(C)C4CCC3C2\C=C/C15C(CCC1(C2CCC34C)C)C5)\C(CC)C(C)C</t>
  </si>
  <si>
    <t>6131_wat</t>
  </si>
  <si>
    <t>C[Si]1(C)O[Si](C)(C)O[Si](C)(C)O[Si](O[Si](C)(C)O[Si](C)(C)O[Si](C)(C)O1)(C)C</t>
  </si>
  <si>
    <t>C[Si](C)(C)O[Si](C)(C)O[Si](C)(C)O[Si](C)(C)O[Si](C)(C)O[Si](C)(C)C</t>
  </si>
  <si>
    <t>Benzenesulfonamide, N-ethyl-2-methyl-</t>
  </si>
  <si>
    <t>1077-56-1</t>
  </si>
  <si>
    <t>O=S(=O)(NCC)c(c(ccc1)C)c1</t>
  </si>
  <si>
    <t xml:space="preserve">Phenol, 3,5-dimethyl- </t>
  </si>
  <si>
    <t>108-68-9</t>
  </si>
  <si>
    <t>Oc(cc(cc1C)C)c1</t>
  </si>
  <si>
    <t xml:space="preserve">Heptanoic acid </t>
  </si>
  <si>
    <t>O=C(O)CCCCCC</t>
  </si>
  <si>
    <t>C(CCCCCCCCC)C</t>
  </si>
  <si>
    <t>O=C(O)CCCCCCCC</t>
  </si>
  <si>
    <t>Microcystis aeruginosa</t>
  </si>
  <si>
    <t>Aquire 119146</t>
  </si>
  <si>
    <t>1-dodecanamine, N,N-dimethyl-</t>
  </si>
  <si>
    <t>N(CCCCCCCCCCCC)(C)C</t>
  </si>
  <si>
    <t xml:space="preserve">2,5,8,11-tetraoxadodecane </t>
  </si>
  <si>
    <t>112-49-2</t>
  </si>
  <si>
    <t>O(CCOCCOC)CCOC</t>
  </si>
  <si>
    <t>C(CCCCCCCCCCCCCCCCCC)C</t>
  </si>
  <si>
    <t>Phenol, 3,5-bis(1,1-dimethylethyl)-</t>
  </si>
  <si>
    <t>1138-52-9</t>
  </si>
  <si>
    <t>Oc(cc(cc1C(C)(C)C)C(C)(C)C)c1</t>
  </si>
  <si>
    <t>Benzeneethanol, β-1-octynyl-</t>
  </si>
  <si>
    <t>2-Phenyl-3-decyn-1-ol</t>
  </si>
  <si>
    <t>114274-97-4</t>
  </si>
  <si>
    <t xml:space="preserve">OCC(C#CCCCCCC)c1ccccc1 </t>
  </si>
  <si>
    <t>2-ethylhexyl salicylate</t>
  </si>
  <si>
    <t>118-60-5</t>
  </si>
  <si>
    <t>O=C(OCC(CCCC)CC)c(c(O)ccc1)c1</t>
  </si>
  <si>
    <t>O=C(c1ccccc1)c2ccccc2</t>
  </si>
  <si>
    <t>C1(C=NC=C2)=C2C=CC=C1</t>
  </si>
  <si>
    <t>6135_wat</t>
  </si>
  <si>
    <t>Quinoline, 2,4-dimethyl-</t>
  </si>
  <si>
    <t>1198-37-4</t>
  </si>
  <si>
    <t>n(c(c(c(c1)C)ccc2)c2)c1C</t>
  </si>
  <si>
    <t>Phenol, 4-(3-methyl-2-butenyl)-</t>
  </si>
  <si>
    <t>1200-09-5</t>
  </si>
  <si>
    <t>Oc1ccc(CC=C(C)C)cc1</t>
  </si>
  <si>
    <t>Phenol, 2,4-bis(1,1-dimethylpropyl)-</t>
  </si>
  <si>
    <t>120-95-6</t>
  </si>
  <si>
    <t>Oc(c(cc(c1)C(CC)(C)C)C(CC)(C)C)c1</t>
  </si>
  <si>
    <t>beta-Myrcene</t>
  </si>
  <si>
    <t>123-35-3</t>
  </si>
  <si>
    <t>C(C=C)(=C)CCC=C(C)C</t>
  </si>
  <si>
    <t>C(CCCCCCCC)C</t>
  </si>
  <si>
    <t>etox 79286</t>
  </si>
  <si>
    <t xml:space="preserve">Phenol, 2,6-bis(1,1-dimethylethyl)-4-methyl- </t>
  </si>
  <si>
    <t>Butylated Hydroxytoluene (BHT)</t>
  </si>
  <si>
    <t>CC1=CC(=C(C(=C1)C(C)(C)C)O)C(C)(C)C</t>
  </si>
  <si>
    <t>Phenol, 2,6-bis(1,1-dimethylethyl)-</t>
  </si>
  <si>
    <t>Oc(c(ccc1)C(C)(C)C)c1C(C)(C)C</t>
  </si>
  <si>
    <t>5,8-decadien-2-one, 5,9-dimethyl-, (E)-</t>
  </si>
  <si>
    <t xml:space="preserve">130876-99-2 </t>
  </si>
  <si>
    <t>O=C(CC/C(=C/C\C=C(/C)C)C)C</t>
  </si>
  <si>
    <t>DMP</t>
  </si>
  <si>
    <t>O=C(OC)c(c(ccc1)C(=O)OC)c1</t>
  </si>
  <si>
    <t>1,2-Benzenedicarboxylic acid, monobutyl ester</t>
  </si>
  <si>
    <t>131-70-4</t>
  </si>
  <si>
    <t>O=C(OCCCC)c(c(ccc1)C(=O)O)c1</t>
  </si>
  <si>
    <t>6119_wat</t>
  </si>
  <si>
    <t>Dibenzofuran</t>
  </si>
  <si>
    <t>132-64-9</t>
  </si>
  <si>
    <t>o(c(c(c1cccc2)ccc3)c3)c12</t>
  </si>
  <si>
    <t>Aquire 5184</t>
  </si>
  <si>
    <t>Dibenzothiophene</t>
  </si>
  <si>
    <t>132-65-0</t>
  </si>
  <si>
    <t>s(c(c(c1cccc2)ccc3)c3)c12</t>
  </si>
  <si>
    <t>Methyl anthranilate</t>
  </si>
  <si>
    <t>134-20-3</t>
  </si>
  <si>
    <t>O=C(OC)c(c(N)ccc1)c1</t>
  </si>
  <si>
    <t>Aquire 13362</t>
  </si>
  <si>
    <t>Methanone, (4-methylphenyl)phenyl-</t>
  </si>
  <si>
    <t>134-84-9</t>
  </si>
  <si>
    <t>O=C(c(cccc1)c1)c(ccc(c2)C)c2</t>
  </si>
  <si>
    <t>Cyclohexanol, 2-(1,1-dimethylethyl)-</t>
  </si>
  <si>
    <t xml:space="preserve">13491-79-7 </t>
  </si>
  <si>
    <t>OC(C(C(C)(C)C)CCC1)C1</t>
  </si>
  <si>
    <t>2-naphthalenol</t>
  </si>
  <si>
    <t xml:space="preserve">135-19-3 </t>
  </si>
  <si>
    <t>Oc(ccc(c1ccc2)c2)c1</t>
  </si>
  <si>
    <t>Gammarus minus</t>
  </si>
  <si>
    <t xml:space="preserve">1H-benzotriazole, 5-methyl- </t>
  </si>
  <si>
    <t>TTri</t>
  </si>
  <si>
    <t>N(=NNc1ccc(c2)C)c12</t>
  </si>
  <si>
    <t>O=C(Nc(c(ccc1)C)c1C)CN(CC)CC</t>
  </si>
  <si>
    <t>2-butenedioic acid (E)-, bis(2-ethylhexyl) ester</t>
  </si>
  <si>
    <t>141-02-6</t>
  </si>
  <si>
    <t>O=C(OCC(CCCC)CC)C=CC(=O)OCC(CCCC)CC</t>
  </si>
  <si>
    <t>Benzoic acid, 3,5-bis(1,1-dimethylethyl)-4-hydroxy-</t>
  </si>
  <si>
    <t>1421-49-4</t>
  </si>
  <si>
    <t>O=C(O)c(cc(c(O)c1C(C)(C)C)C(C)(C)C)c1</t>
  </si>
  <si>
    <t>2-hexadecene, 3,7,11,15-tetramethyl-</t>
  </si>
  <si>
    <t>14237-73-1</t>
  </si>
  <si>
    <t>C=C(/C)CCCCCCCCCCCCCCCC</t>
  </si>
  <si>
    <t>Benzo[b]thiophene, 5-methyl-</t>
  </si>
  <si>
    <t>14315-14-1</t>
  </si>
  <si>
    <t>S(C=C1)c(ccc2C)c1c2</t>
  </si>
  <si>
    <t>3-methylbenzothiophene</t>
  </si>
  <si>
    <t>1455-18-1</t>
  </si>
  <si>
    <t>c12SC=C(C)c1cccc2</t>
  </si>
  <si>
    <t>Aquire 17864</t>
  </si>
  <si>
    <t>Ethanone, 1-(2,3,4-trimethylphenyl)-</t>
  </si>
  <si>
    <t>1-(2,3,4-Trimethylphenyl)ethanone</t>
  </si>
  <si>
    <t>1467-36-3</t>
  </si>
  <si>
    <t>O=C(c1ccc(c(c1C)C)C)C</t>
  </si>
  <si>
    <t>1-phenyl-2-propanol</t>
  </si>
  <si>
    <t>14898-87-4</t>
  </si>
  <si>
    <t>OC(Cc1ccccc1)C</t>
  </si>
  <si>
    <t>O=C(O)C(CCCC)CC</t>
  </si>
  <si>
    <t>Benzeneethanol, ?,?-dimethyl-, acetate</t>
  </si>
  <si>
    <t>O=C(OC(Cc(cccc1)c1)(C)C)C</t>
  </si>
  <si>
    <t>2(4H)-benzofuranone, 5,6,7,7a-tetrahydro-4,4,7a-trimethyl-</t>
  </si>
  <si>
    <t>15356-74-8</t>
  </si>
  <si>
    <t>O=C(OC1(CC2)C)C=C1C(C2)(C)C</t>
  </si>
  <si>
    <t>OCc2nc1ccccc1n2N</t>
  </si>
  <si>
    <t>1-docosene</t>
  </si>
  <si>
    <t>1599-67-3</t>
  </si>
  <si>
    <t>C(=C)CCCCCCCCCCCCCCCCCCCC</t>
  </si>
  <si>
    <t>2-pyridinamine, 5-methyl-</t>
  </si>
  <si>
    <t>1603-41-4</t>
  </si>
  <si>
    <t>n(c(N)ccc1C)c1</t>
  </si>
  <si>
    <t>p-Toluic acid, 2-ethylhexyl ester</t>
  </si>
  <si>
    <t>16397-65-2</t>
  </si>
  <si>
    <t>O=C(OCC(CC)CCCC)c1ccc(cc1)C</t>
  </si>
  <si>
    <t>6120_wat</t>
  </si>
  <si>
    <t>1-indanone, 5,6-dimethyl-</t>
  </si>
  <si>
    <t>16440-97-4</t>
  </si>
  <si>
    <t>O=C(CC1)c(cc(c2C)C)c1c2</t>
  </si>
  <si>
    <t>2,4(1H,3H)-pyrimidinedione, dihydro-3-methyl-</t>
  </si>
  <si>
    <t xml:space="preserve">1672-04-4 </t>
  </si>
  <si>
    <t>O=C1N(C(=O)CCN1)C</t>
  </si>
  <si>
    <t>Cholest-4-ene</t>
  </si>
  <si>
    <t>16732-86-8</t>
  </si>
  <si>
    <t>C12(C)C3CCC4(C)C(C(C)CCCC(C)C)CCC4C3CCC2=CCCC1</t>
  </si>
  <si>
    <t>Dehydroabietic acid</t>
  </si>
  <si>
    <t>1740-19-8</t>
  </si>
  <si>
    <t>O=C(O)C(C(C(c(c(cc(c1)C(C)C)C2)c1)(CC3)C)C2)(C3)C</t>
  </si>
  <si>
    <t>Aquire 608</t>
  </si>
  <si>
    <t>Benzene, 1-(1,1-dimethylethyl)-4-ethenyl-</t>
  </si>
  <si>
    <t>1746-23-2</t>
  </si>
  <si>
    <t>c(ccc(c1)C=C)(c1)C(C)(C)C</t>
  </si>
  <si>
    <t>8-methylcoumarin</t>
  </si>
  <si>
    <t>1807-36-9</t>
  </si>
  <si>
    <t>O=C/2Oc1c(cccc1\C=C\2)C</t>
  </si>
  <si>
    <t>2-oxabicyclo[2.2.2]octan-6-ol, 1,3,3-trimethyl-</t>
  </si>
  <si>
    <t>18679-48-6</t>
  </si>
  <si>
    <t>OC2CC1CCC2(OC1(C)C)C</t>
  </si>
  <si>
    <t>1-tricosene</t>
  </si>
  <si>
    <t>18835-32-0</t>
  </si>
  <si>
    <t>CCCCCCCCCCCCCCCCCCCCCC=C</t>
  </si>
  <si>
    <t>6232_sed</t>
  </si>
  <si>
    <t>Heptasiloxane, 1,1,3,3,5,5,7,7,9,9,11,11,13,13-tetradecamethyl-</t>
  </si>
  <si>
    <t>O([Si](O[Si](O[SiH](C)C)(C)C)(C)C)[Si](O[Si](O[Si](O[SiH](C)C)(C)C)(C)C)(C)C</t>
  </si>
  <si>
    <t>2-propanol, 1-[2-(2-methoxy-1-methylethoxy)-1-methylethoxy]-</t>
  </si>
  <si>
    <t xml:space="preserve">20324-33-8 </t>
  </si>
  <si>
    <t>O(CC(OCC(OCC(O)C)C)C)C</t>
  </si>
  <si>
    <t>Benzene, (1,1-dimethylpropyl)-</t>
  </si>
  <si>
    <t>2049-95-8</t>
  </si>
  <si>
    <t>c(cccc1)(c1)C(CC)(C)C</t>
  </si>
  <si>
    <t>Amyl salicylate</t>
  </si>
  <si>
    <t>2050-08-0</t>
  </si>
  <si>
    <t>O=C(OCCCCC)c(c(O)ccc1)c1</t>
  </si>
  <si>
    <t>7H-benzo[c]fluorene</t>
  </si>
  <si>
    <t>205-12-9</t>
  </si>
  <si>
    <t>c1ccc2Cc3ccc4ccccc4c3c2c1</t>
  </si>
  <si>
    <t>1,15-Hexadecadiene</t>
  </si>
  <si>
    <t>21964-51-2</t>
  </si>
  <si>
    <t>C=C\CCCCCCCCCCCC\C=C</t>
  </si>
  <si>
    <t>6230_sed</t>
  </si>
  <si>
    <t>Menthol</t>
  </si>
  <si>
    <t>2216-51-5</t>
  </si>
  <si>
    <t>OC(C(CCC1C)C(C)C)C1</t>
  </si>
  <si>
    <t>Aquire 12859</t>
  </si>
  <si>
    <t>Cyclohexene, 4-(1,1-dimethylethyl)-</t>
  </si>
  <si>
    <t>2228-98-0</t>
  </si>
  <si>
    <t>C(=CCC1C(C)(C)C)CC1</t>
  </si>
  <si>
    <t>Benzonitrile, m-amino-</t>
  </si>
  <si>
    <t>2237-30-1</t>
  </si>
  <si>
    <t>Nc1cccc(C#N)c1</t>
  </si>
  <si>
    <t>Benzene, 4-hexenyl-</t>
  </si>
  <si>
    <t>23086-43-3</t>
  </si>
  <si>
    <t>c(ccc1CCCC=CC)cc1</t>
  </si>
  <si>
    <t>4-phenyl-2-butanol</t>
  </si>
  <si>
    <t>2344-70-9</t>
  </si>
  <si>
    <t>OC(C)CCc1ccccc1</t>
  </si>
  <si>
    <t>Pyrene, 1-methyl-</t>
  </si>
  <si>
    <t xml:space="preserve">2381-21-7 </t>
  </si>
  <si>
    <t>c12c3c4cccc3ccc1c(C)ccc2C=C4</t>
  </si>
  <si>
    <t>24063-71-6</t>
  </si>
  <si>
    <t>OC/31OC2(C(C(=C)\C1)CCC2C)CC\3=C(/C)C</t>
  </si>
  <si>
    <t>Ethanone, 1,1'-(2,6-dimethyl-3,5-pyridinediyl)bis-</t>
  </si>
  <si>
    <t>24234-61-5</t>
  </si>
  <si>
    <t>O=C(c1cc(c(nc1C)C)C(=O)C)C</t>
  </si>
  <si>
    <t>1,7-naphthyridine</t>
  </si>
  <si>
    <t>253-69-0</t>
  </si>
  <si>
    <t>c2cnc1cnccc1c2</t>
  </si>
  <si>
    <t>2,6-di-t-butyl-4-methylene-2,5-cyclohexadiene-1-one</t>
  </si>
  <si>
    <t>2607-52-5</t>
  </si>
  <si>
    <t>O=C/1/C(=C\C(C=C\1C(C)(C)C)=C)C(C)(C)C</t>
  </si>
  <si>
    <t>p,p'-dioctyldiphenylamine</t>
  </si>
  <si>
    <t>26603-23-6</t>
  </si>
  <si>
    <t>CCCCCCCCc1ccc(cc1)Nc2ccc(cc2)CCCCCCCC</t>
  </si>
  <si>
    <t>5H-1-pyrindine</t>
  </si>
  <si>
    <t xml:space="preserve">270-91-7 </t>
  </si>
  <si>
    <t>n1cccc2c1\C=C/C2</t>
  </si>
  <si>
    <t>Benzamide, N,N-diethyl-4-methyl-</t>
  </si>
  <si>
    <t>2728-05-4</t>
  </si>
  <si>
    <t>c1cc(C)ccc1C(=O)N(CC)CC</t>
  </si>
  <si>
    <t>l-(+)-Ascorbic acid 2,6-dihexadecanoate</t>
  </si>
  <si>
    <t>28474-90-0</t>
  </si>
  <si>
    <t>O=C1O[C@@H](C(/OC(=O)CCCCCCCCCCCCCCC)=C1/O)[C@@H](OC(=O)CCCCCCCCCCCCCCC)CO</t>
  </si>
  <si>
    <t>Benzene, 2-ethyl-1,3-dimethyl-</t>
  </si>
  <si>
    <t>2870-04-4</t>
  </si>
  <si>
    <t>c(c(c(cc1)C)CC)(c1)C</t>
  </si>
  <si>
    <t>Cyclohexadecane</t>
  </si>
  <si>
    <t>295-65-8</t>
  </si>
  <si>
    <t>C(CCCCCCCC1)CCCCCCC1</t>
  </si>
  <si>
    <t>6118_wat</t>
  </si>
  <si>
    <t>Hexadecanoic acid, 2-(octadecyloxy)ethyl ester</t>
  </si>
  <si>
    <t>29899-13-6</t>
  </si>
  <si>
    <t>O=C(OCCOCCCCCCCCCCCCCCCCCC)CCCCCCCCCCCCCCC</t>
  </si>
  <si>
    <t>2-propanol, 1-(2-butoxy-1-methylethoxy)-</t>
  </si>
  <si>
    <t>29911-28-2</t>
  </si>
  <si>
    <t>O(CC(OCC(O)C)C)CCCC</t>
  </si>
  <si>
    <t>9-octadecenamide</t>
  </si>
  <si>
    <t>301-02-0</t>
  </si>
  <si>
    <t>O=C(N)CCCCCCCC=CCCCCCCCC</t>
  </si>
  <si>
    <t>Hexadecanoic acid, 1,1-dimethylethyl ester</t>
  </si>
  <si>
    <t>31158-91-5</t>
  </si>
  <si>
    <t>O=C(OC(C)(C)C)CCCCCCCCCCCCCCC</t>
  </si>
  <si>
    <t>4-tert-butylcyclohexyl acetate</t>
  </si>
  <si>
    <t>32210-23-4</t>
  </si>
  <si>
    <t>O=C(OC(CCC(C(C)(C)C)C1)C1)C</t>
  </si>
  <si>
    <t>1H-indole, 6-methyl-</t>
  </si>
  <si>
    <t>3420-02-8</t>
  </si>
  <si>
    <t>N(C=C1)c(cc(c2)C)c1c2</t>
  </si>
  <si>
    <t>3-hexadecene</t>
  </si>
  <si>
    <t>C(CC)=CCCCCCCCCCCCC</t>
  </si>
  <si>
    <t>1-propanone, 1-(2,4-dimethylphenyl)-</t>
  </si>
  <si>
    <t>35031-55-1</t>
  </si>
  <si>
    <t>O=C(c1ccc(cc1C)C)CC</t>
  </si>
  <si>
    <t>Benzeneacetic acid, 4-(1,1-dimethylethyl)-, methyl ester</t>
  </si>
  <si>
    <t>3549-23-3</t>
  </si>
  <si>
    <t>O=C(OC)Cc(ccc(c1)C(C)(C)C)c1</t>
  </si>
  <si>
    <t>Cholestan-3-ol, (3á,5á)-</t>
  </si>
  <si>
    <t>Coprostanol</t>
  </si>
  <si>
    <t>360-68-9</t>
  </si>
  <si>
    <t>C12(C)C3CCC4(C)C(C(C)CCCC(C)C)CCC4C3CCC1CC(O)CC2</t>
  </si>
  <si>
    <t xml:space="preserve">Ethanone, 1-(3,4-dimethylphenyl)- </t>
  </si>
  <si>
    <t>3637-01-2</t>
  </si>
  <si>
    <t>O=C(c(ccc(c1C)C)c1)C</t>
  </si>
  <si>
    <t xml:space="preserve">Carbamodithioic acid, dimethyl-, methyl ester </t>
  </si>
  <si>
    <t>3735-92-0</t>
  </si>
  <si>
    <t>S=C(SC)N(C)C</t>
  </si>
  <si>
    <t>Phenol, 2-ethyl-4-methyl-</t>
  </si>
  <si>
    <t xml:space="preserve">3855-26-3 </t>
  </si>
  <si>
    <t>c(cc(O)c1CC)c(c1)C</t>
  </si>
  <si>
    <t>Tricyclo[5.2.1.0(2,6)]dec-3-en-10-ol</t>
  </si>
  <si>
    <t>39852-87-4</t>
  </si>
  <si>
    <t>OC3C1CCC3C2C/C=C\C12</t>
  </si>
  <si>
    <t>Phenol, 2,6-bis(1,1-dimethylethyl)-4-ethyl-</t>
  </si>
  <si>
    <t>4130-42-1</t>
  </si>
  <si>
    <t>Oc(c(cc(c1)CC)C(C)(C)C)c1C(C)(C)C</t>
  </si>
  <si>
    <t>5-tetradecene, (E)-</t>
  </si>
  <si>
    <t>C(=CCCCCCCCC)CCCC</t>
  </si>
  <si>
    <t>Benzene, (1-methyldodecyl)-</t>
  </si>
  <si>
    <t>4534-53-6</t>
  </si>
  <si>
    <t>c1ccccc1C(C)CCCCCCCCCCC</t>
  </si>
  <si>
    <t>Methane, diethoxy-</t>
  </si>
  <si>
    <t>462-95-3</t>
  </si>
  <si>
    <t>O(CC)COCC</t>
  </si>
  <si>
    <t>Cholest-5-en-3-ol, (3.alpha.)-</t>
  </si>
  <si>
    <t>474-77-1</t>
  </si>
  <si>
    <t>C12(C)C3CCC4(C)C(C(C)CCCC(C)C)CCC4C3CC=C1CC(O)CC2</t>
  </si>
  <si>
    <t>Naphthalene, 1,2,3,4-tetrahydro-1,1,6-trimethyl-</t>
  </si>
  <si>
    <t>475-03-6</t>
  </si>
  <si>
    <t>c(c(ccc1C)C(CC2)(C)C)(c1)C2</t>
  </si>
  <si>
    <t>9H-fluoren-9-one</t>
  </si>
  <si>
    <t xml:space="preserve">486-25-9 </t>
  </si>
  <si>
    <t>O=C(c(c(c1cccc2)ccc3)c3)c12</t>
  </si>
  <si>
    <t>Phenol, 2,4,5-trimethyl-</t>
  </si>
  <si>
    <t xml:space="preserve">496-78-6 </t>
  </si>
  <si>
    <t>Oc(c(cc(c1C)C)C)c1</t>
  </si>
  <si>
    <t>Benzenepropanoic acid</t>
  </si>
  <si>
    <t>501-52-0</t>
  </si>
  <si>
    <t>O=C(O)CCc(cccc1)c1</t>
  </si>
  <si>
    <t>Phenol, 4-(2-propenyl)-</t>
  </si>
  <si>
    <t>501-92-8</t>
  </si>
  <si>
    <t>C=CCc1ccc(cc1)O</t>
  </si>
  <si>
    <t>Cholestan-3-ol, (3.alpha.,5.beta.)-</t>
  </si>
  <si>
    <t>516-92-7</t>
  </si>
  <si>
    <t>OC(CC(CCC1C(CC2)C3(C2C(CCCC(C)C)C)C)C4(C)C1CC3)CC4</t>
  </si>
  <si>
    <t>Phenol, 2,3-dimethyl-</t>
  </si>
  <si>
    <t xml:space="preserve">526-75-0 </t>
  </si>
  <si>
    <t>Oc(c(c(cc1)C)C)c1</t>
  </si>
  <si>
    <t>Aquire 17456</t>
  </si>
  <si>
    <t>1-naphthalenol, 5,6,7,8-tetrahydro-</t>
  </si>
  <si>
    <t>529-35-1</t>
  </si>
  <si>
    <t>c1c(O)c2CCCCc2cc1</t>
  </si>
  <si>
    <t xml:space="preserve">Acetophenone, 4'-isopropenyl- </t>
  </si>
  <si>
    <t>c(cc(c1)C(=C)C)c(c1)C(=O)C</t>
  </si>
  <si>
    <t>Phenol, 4,4'-methylenebis[2,6-dimethyl-</t>
  </si>
  <si>
    <t>5384-21-4</t>
  </si>
  <si>
    <t>Oc(c(cc1Cc(cc(c2O)C)cc2C)C)c(c1)C</t>
  </si>
  <si>
    <t>1H-indene, 1-(phenylmethylene)-</t>
  </si>
  <si>
    <t>5394-86-5</t>
  </si>
  <si>
    <t>c(ccc1C2=Cc(ccc3)cc3)cc1C=C2</t>
  </si>
  <si>
    <t>p-Amidinobenzamide</t>
  </si>
  <si>
    <t>54050-86-1</t>
  </si>
  <si>
    <t>O=C(N)c1ccc(C(=[N@H])N)cc1.Cl</t>
  </si>
  <si>
    <t>O1[Si](O[Si](O[Si](O[Si](O[Si](O[Si]1(C)C)(C)C)(C)C)(C)C)(C)C)(C)C</t>
  </si>
  <si>
    <t>C[Si](C)(C)O[Si](C)(C)O[Si](C)(C)O[Si](C)(C)O[Si](C)(C)O[Si](C)(C)O[Si](C)(C)C</t>
  </si>
  <si>
    <t>Pyridine, 3-(1-methyl-2-pyrrolidinyl)-, (S)-</t>
  </si>
  <si>
    <t>Nicotine</t>
  </si>
  <si>
    <t>54-11-5</t>
  </si>
  <si>
    <t>n(cccc1C(N(CC2)C)C2)c1</t>
  </si>
  <si>
    <t>Daphnia pulex</t>
  </si>
  <si>
    <t>Aquire 390</t>
  </si>
  <si>
    <t>Thiophene, 2,5-bis(2-methylpropyl)-</t>
  </si>
  <si>
    <t>54845-33-9</t>
  </si>
  <si>
    <t>S(C(=C1)CC(C)C)C(=C1)CC(C)C</t>
  </si>
  <si>
    <t>Thiophene, 2-butyl-5-(2-methylpropyl)-</t>
  </si>
  <si>
    <t>54845-35-1</t>
  </si>
  <si>
    <t>S(C(=C1)CCCC)C(=C1)CC(C)C</t>
  </si>
  <si>
    <t>Viridiflorol</t>
  </si>
  <si>
    <t>552-02-3</t>
  </si>
  <si>
    <t>C12C3C(C)(C)C3CC(C)CC1CC(O)(C)C2</t>
  </si>
  <si>
    <t>2,4,6-cycloheptatrien-1-one, 2-hydroxy-5-(3-methyl-2-butenyl)-4-(1-methylethenyl)-</t>
  </si>
  <si>
    <t>552-96-5</t>
  </si>
  <si>
    <t>O=C1C(O)=CC=C(CC=C(C)C)C(C(=C)C)=C1</t>
  </si>
  <si>
    <t>Ergost-22-en-3-ol, (3.alpha.,5.beta.,22E)-</t>
  </si>
  <si>
    <t>55527-92-9</t>
  </si>
  <si>
    <t>CC(C)[C@@H](C)/C=C/[C@@H](C)[C@H]4CC[C@@H]3[C@]4(C)CC[C@H]2[C@H]3CC[C@@H]1C[C@H](O)CC[C@@]12C</t>
  </si>
  <si>
    <t xml:space="preserve">1-propanol, 2-(2-methoxy-1-methylethoxy)- </t>
  </si>
  <si>
    <t>55956-21-3</t>
  </si>
  <si>
    <t>OCC(OC(C)COC)C</t>
  </si>
  <si>
    <t>Friedelin</t>
  </si>
  <si>
    <t>559-74-0</t>
  </si>
  <si>
    <t>C12C3(C)CCC4(C)C5CCC(=O)C(C)C5(C)CCC4C3(C)CCC1(C)CCC(C)(C)C2</t>
  </si>
  <si>
    <t>1H-indenol</t>
  </si>
  <si>
    <t xml:space="preserve">56631-57-3 </t>
  </si>
  <si>
    <t>OC/2c1ccccc1\C=C\2</t>
  </si>
  <si>
    <t>2,6-naphthalenedione, octahydro-1,1,8a-trimethyl-, trans-</t>
  </si>
  <si>
    <t>57289-17-5</t>
  </si>
  <si>
    <t>O=C(CCC1(C(C2=O)(C)C)C)CC1CC2</t>
  </si>
  <si>
    <t>Cyclopenta(def)phenanthrenone</t>
  </si>
  <si>
    <t>5737-13-3</t>
  </si>
  <si>
    <t>O=C1c4cccc3c4c2c(cc3)cccc12</t>
  </si>
  <si>
    <t>Naphthalene, 1,6-dimethyl-</t>
  </si>
  <si>
    <t xml:space="preserve">575-43-9 </t>
  </si>
  <si>
    <t>Cc2ccc1c(C)cccc1c2</t>
  </si>
  <si>
    <t>c(cc(ccc1C)c2c1)c(c2)C</t>
  </si>
  <si>
    <t>Oc(cccc1C(C)(C)C)c1</t>
  </si>
  <si>
    <t>Limonyl alcohol</t>
  </si>
  <si>
    <t>586-27-6</t>
  </si>
  <si>
    <t>C1(C(C)C)=CC(O)C(C)CC1</t>
  </si>
  <si>
    <t>Phenol, 2,5-bis(1,1-dimethylethyl)-</t>
  </si>
  <si>
    <t>2,5-Di-tert-butylphenol</t>
  </si>
  <si>
    <t>Oc(c(ccc1C(C)(C)C)C(C)(C)C)c1</t>
  </si>
  <si>
    <t xml:space="preserve">Naphthalene, 1-(phenylmethoxy)- </t>
  </si>
  <si>
    <t>607-58-9</t>
  </si>
  <si>
    <t>c(ccc1c(c2)OCc(ccc3)cc3)cc1cc2</t>
  </si>
  <si>
    <t>Benzene, 1-isocyanato-2-methyl-</t>
  </si>
  <si>
    <t>O=C=N\c1ccccc1C</t>
  </si>
  <si>
    <t>1H-indole, 5-methyl-</t>
  </si>
  <si>
    <t>614-96-0</t>
  </si>
  <si>
    <t>Cc1ccc2c(c1)cc[nH]2</t>
  </si>
  <si>
    <t>2H-indol-2-one, 1,3-dihydro-1-methyl-</t>
  </si>
  <si>
    <t>O=C2N(c1ccccc1C2)C</t>
  </si>
  <si>
    <t>6197-30-4</t>
  </si>
  <si>
    <t>O=C(OCC(CCCC)CC)C(C#N)=C(c(cccc1)c1)c(cccc2)c2</t>
  </si>
  <si>
    <t>Phenol, 4,4'-methylenebis-</t>
  </si>
  <si>
    <t>620-92-8</t>
  </si>
  <si>
    <t>Oc(ccc(c1)Cc(ccc(O)c2)c2)c1</t>
  </si>
  <si>
    <t>Benzene, 1-isocyanato-3-methyl-</t>
  </si>
  <si>
    <t>621-29-4</t>
  </si>
  <si>
    <t>O=C=Nc(cccc1C)c1</t>
  </si>
  <si>
    <t>n-hexyl salicylate</t>
  </si>
  <si>
    <t>6259-76-3</t>
  </si>
  <si>
    <t>O=C(OCCCCCC)c(c(O)ccc1)c1</t>
  </si>
  <si>
    <t>1,3-benzenedicarbonitrile</t>
  </si>
  <si>
    <t>626-17-5</t>
  </si>
  <si>
    <t>N#Cc(cccc1C#N)c1</t>
  </si>
  <si>
    <t>Aquire 10132</t>
  </si>
  <si>
    <t>2-methyl-4-(2,6,6-trimethylcyclohex-1-enyl)but-2-en-1-ol</t>
  </si>
  <si>
    <t>62924-17-8</t>
  </si>
  <si>
    <t>OCC(=C\C/C1=C(/CCCC1(C)C)C)\C</t>
  </si>
  <si>
    <t xml:space="preserve">Octacosane </t>
  </si>
  <si>
    <t>C(CCCCCCCCCCCCCCCCCCCCCCCCCC)C</t>
  </si>
  <si>
    <t>C(CCCCCCCCCCCCCCCCCCCCCCCCCCC)C</t>
  </si>
  <si>
    <t>CCC(C)CCCC(C)CCCC(C)CCCC(C)C</t>
  </si>
  <si>
    <t>Mercaptoacetic acid, bis(trimethylsilyl)-</t>
  </si>
  <si>
    <t>6398-62-5</t>
  </si>
  <si>
    <t>O=C(O[Si](C)(C)C)CS[Si](C)(C)C</t>
  </si>
  <si>
    <t>6124_wat</t>
  </si>
  <si>
    <t>1,1'-biphenyl, 2-methyl-</t>
  </si>
  <si>
    <t>643-58-3</t>
  </si>
  <si>
    <t>Cc1ccccc1c2ccccc2</t>
  </si>
  <si>
    <t>3-cyclohexene-1-carboxylic acid, 4-methyl-, methyl ester</t>
  </si>
  <si>
    <t>6493-79-4</t>
  </si>
  <si>
    <t>C(CC(C1)C(=O)OC)=C(C1)C</t>
  </si>
  <si>
    <t>1,2-dimethyl-5-nitroadamantane</t>
  </si>
  <si>
    <t>6588-68-7</t>
  </si>
  <si>
    <t>[O-][N+](=O)C12CC3CC(C)(C1)C(C)C(C2)C3</t>
  </si>
  <si>
    <t xml:space="preserve">2-cyclohexen-1-one, 3-(1,3-butadienyl)-2,4,4-trimethyl-, (E)- </t>
  </si>
  <si>
    <t>68803-90-7</t>
  </si>
  <si>
    <t>O=C(CCC1(C)C)C(C)=C1C=CC=C</t>
  </si>
  <si>
    <t>1,1'-biphenyl, bis(1-methylethyl)-</t>
  </si>
  <si>
    <t>69009-90-1</t>
  </si>
  <si>
    <t>CC(c1ccc(cc1)c2ccc(cc2)C(C)C)C</t>
  </si>
  <si>
    <t>Phenol, 2,3,5-trimethyl-</t>
  </si>
  <si>
    <t>697-82-5</t>
  </si>
  <si>
    <t>Oc(c(c(cc1C)C)C)c1</t>
  </si>
  <si>
    <t>Phenol, 3-ethyl-5-methyl-</t>
  </si>
  <si>
    <t xml:space="preserve">698-71-5 </t>
  </si>
  <si>
    <t>CCc1cc(C)cc(O)c1</t>
  </si>
  <si>
    <t xml:space="preserve">5-acetyl-2,8,8-trimethyl-5,6,7,8-tetrahydro-4H-cycloheptano(b)furan </t>
  </si>
  <si>
    <t>71596-88-8</t>
  </si>
  <si>
    <t>O=C(C2CCC(c1oc(cc1C2)C)(C)C)C</t>
  </si>
  <si>
    <t>3-octadecene, (E)-</t>
  </si>
  <si>
    <t>7206-19-1</t>
  </si>
  <si>
    <t>C(=C/CCCCCCCCCCCCCC)\CC</t>
  </si>
  <si>
    <t>Aniracetam</t>
  </si>
  <si>
    <t>72432-10-1</t>
  </si>
  <si>
    <t>O=C2N(C(=O)c1ccc(OC)cc1)CCC2</t>
  </si>
  <si>
    <t>3-eicosene, (E)-</t>
  </si>
  <si>
    <t>74685-33-9</t>
  </si>
  <si>
    <t>C(CC)=CCCCCCCCCCCCCCCCC</t>
  </si>
  <si>
    <t>Benzofuran, 2-ethenyl-</t>
  </si>
  <si>
    <t>7522-79-4</t>
  </si>
  <si>
    <t>c(ccc1C=2)cc1OC2C=C</t>
  </si>
  <si>
    <t>1-phenoxypropan-2-ol</t>
  </si>
  <si>
    <t>770-35-4</t>
  </si>
  <si>
    <t>O(c(cccc1)c1)CC(O)C</t>
  </si>
  <si>
    <t>1-penten-3-one, 1-(2,6,6-trimethyl-2-cyclohexen-1-yl)-</t>
  </si>
  <si>
    <t>7779-30-8</t>
  </si>
  <si>
    <t>O=C(C=CC(C(=CCC1)C)C1(C)C)CC</t>
  </si>
  <si>
    <t>Oc(ccc(c1)C(c(ccc(O)c2)c2)(C)C)c1</t>
  </si>
  <si>
    <t xml:space="preserve">Benzene, 1,1'-sulfonylbis[4-chloro- </t>
  </si>
  <si>
    <t xml:space="preserve">p,p'-Dichlorodiphenyl sulfone </t>
  </si>
  <si>
    <t>O=S(=O)(c(ccc(c1)Cl)c1)c(ccc(c2)Cl)c2</t>
  </si>
  <si>
    <t>1H-inden-1-one, 2,3-dihydro-</t>
  </si>
  <si>
    <t>83-33-0</t>
  </si>
  <si>
    <t>O=C(c(c(ccc1)C2)c1)C2</t>
  </si>
  <si>
    <t>1H-indole, 3-methyl-</t>
  </si>
  <si>
    <t>83-34-1</t>
  </si>
  <si>
    <t>c1cccc2c1c(cn2)C</t>
  </si>
  <si>
    <t>Aquire 3217</t>
  </si>
  <si>
    <t>Stigmasterol</t>
  </si>
  <si>
    <t>83-48-7</t>
  </si>
  <si>
    <t>OC(CC(=CCC1C(CC2)C3(C2C(C=CC(C(C)C)CC)C)C)C4(C)C1CC3)CC4</t>
  </si>
  <si>
    <t>1-naphthalenecarbonitrile</t>
  </si>
  <si>
    <t>86-53-3</t>
  </si>
  <si>
    <t>N#Cc(c(c(ccc1)cc2)c1)c2</t>
  </si>
  <si>
    <t xml:space="preserve">9H-carbazole </t>
  </si>
  <si>
    <t>c1ccc2c(c1)c3ccccc3[nH]2</t>
  </si>
  <si>
    <t>2-dibenzofuranol</t>
  </si>
  <si>
    <t>86-77-1</t>
  </si>
  <si>
    <t>c(ccc1c2cc3O)cc1Oc2cc3</t>
  </si>
  <si>
    <t>Cyclohexanecarboxylic acid, octyl ester</t>
  </si>
  <si>
    <t>89611-20-1</t>
  </si>
  <si>
    <t>O=C(OCCCCCCCC)C1CCCCC1</t>
  </si>
  <si>
    <t>Thymol</t>
  </si>
  <si>
    <t xml:space="preserve">89-83-8 </t>
  </si>
  <si>
    <t>Oc(c(ccc1C)C(C)C)c1</t>
  </si>
  <si>
    <t>Aquire 11951</t>
  </si>
  <si>
    <t>2(5H)-furanone, 4-methyl-3,5,5-tris(2-methyl-2-propenyl)-</t>
  </si>
  <si>
    <t>89902-28-3</t>
  </si>
  <si>
    <t>O=C\1OC(/C(=C/1C\C(=C)C)C)(CC(=C)\C)CC(=C)\C</t>
  </si>
  <si>
    <t>1-naphthalenol</t>
  </si>
  <si>
    <t>1-naphthol</t>
  </si>
  <si>
    <t>90-15-3</t>
  </si>
  <si>
    <t>Oc(c(c(ccc1)cc2)c1)c2</t>
  </si>
  <si>
    <t>Aquire 88959</t>
  </si>
  <si>
    <t>o-hydroxybiphenyl</t>
  </si>
  <si>
    <t>2-phenylphenol</t>
  </si>
  <si>
    <t>90-43-7</t>
  </si>
  <si>
    <t>Oc(c(c(cccc1)c1)ccc2)c2</t>
  </si>
  <si>
    <t>Aquire 14484</t>
  </si>
  <si>
    <t>n1cccc2ccccc12</t>
  </si>
  <si>
    <t>Quinoline, 2-methyl-</t>
  </si>
  <si>
    <t>91-63-4</t>
  </si>
  <si>
    <t>n(c(c(ccc1)cc2)c1)c2C</t>
  </si>
  <si>
    <t>Exo-2-hydroxycineole</t>
  </si>
  <si>
    <t>92999-78-5</t>
  </si>
  <si>
    <t>Naphthalene, 2-methoxy-</t>
  </si>
  <si>
    <t>93-04-9</t>
  </si>
  <si>
    <t>O(c(ccc(c1ccc2)c2)c1)C</t>
  </si>
  <si>
    <t>Benzene, 1,2-dimethoxy-4-(1-propenyl)-</t>
  </si>
  <si>
    <t>93-16-3</t>
  </si>
  <si>
    <t>O(c(c(OC)cc(c1)C=CC)c1)C</t>
  </si>
  <si>
    <t xml:space="preserve">1H-indole, 7-methyl- </t>
  </si>
  <si>
    <t>933-67-5</t>
  </si>
  <si>
    <t>Cc1cccc2c1[nH]cc2</t>
  </si>
  <si>
    <t>2(3H)-benzothiazolone</t>
  </si>
  <si>
    <t>O=C(Nc(c1ccc2)c2)S1</t>
  </si>
  <si>
    <t>Azacyclotridecan-2-one</t>
  </si>
  <si>
    <t>947-04-6</t>
  </si>
  <si>
    <t>O=C(NCCCCCCCCCC1)C1</t>
  </si>
  <si>
    <t>Benzo[b]thiophene</t>
  </si>
  <si>
    <t>95-15-8</t>
  </si>
  <si>
    <t>s(c(c(c1)ccc2)c2)c1</t>
  </si>
  <si>
    <t xml:space="preserve">Cyclohexanepropanol, 2,2-dimethyl-6-methylene- </t>
  </si>
  <si>
    <t>95452-04-3</t>
  </si>
  <si>
    <t>OCCCC1\C(=C)CCCC1(C)C</t>
  </si>
  <si>
    <t>Benzenamine, 3,4-dichloro-</t>
  </si>
  <si>
    <t>3,4-dichloroaniline</t>
  </si>
  <si>
    <t>95-76-1</t>
  </si>
  <si>
    <t>Nc(ccc(c1CL)CL)c1</t>
  </si>
  <si>
    <t>Aquire 9597</t>
  </si>
  <si>
    <t xml:space="preserve">98-54-4 </t>
  </si>
  <si>
    <t>CC(C)(C)C1=CC=C(C=C1)O</t>
  </si>
  <si>
    <t xml:space="preserve">gamma-Terpinene </t>
  </si>
  <si>
    <t>99-85-4</t>
  </si>
  <si>
    <t>C(=CCC(=C1)C)(C1)C(C)C</t>
  </si>
  <si>
    <t>Adipic acid, di(but-2-en-1-yl) ester</t>
  </si>
  <si>
    <t>1000324-71-1</t>
  </si>
  <si>
    <t xml:space="preserve">Cholest-24-ene, (5.beta.)- </t>
  </si>
  <si>
    <t>14949-23-6</t>
  </si>
  <si>
    <t>12.beta.-hydroxyandrosta-1,4-dien-3,17-dione</t>
  </si>
  <si>
    <t>59531-53-2</t>
  </si>
  <si>
    <t>Squalene</t>
  </si>
  <si>
    <t>7683-64-9</t>
  </si>
  <si>
    <t>CC(C)=CCCC(C)=CCCC(C)=CCCC=C(C)CCC=C(C)CCC=C(C)C</t>
  </si>
  <si>
    <t>Estimated concentration  [ug/l]</t>
  </si>
  <si>
    <t>IS-4,4`- DDT D8</t>
  </si>
  <si>
    <t>PNEC [BiH]    [ng/L]</t>
  </si>
  <si>
    <t>O=C=Nc(cccc1)c1</t>
  </si>
  <si>
    <t xml:space="preserve">103-71-9 </t>
  </si>
  <si>
    <t>Oc(cccc1)c1</t>
  </si>
  <si>
    <t xml:space="preserve">108-95-2 </t>
  </si>
  <si>
    <t>Benzonitrile, 2-hydroxy-</t>
  </si>
  <si>
    <t>N#Cc(c(O)ccc1)c1</t>
  </si>
  <si>
    <t>611-20-1</t>
  </si>
  <si>
    <t>Benzaldehyde</t>
  </si>
  <si>
    <t>C7H6O</t>
  </si>
  <si>
    <t>O=Cc(cccc1)c1</t>
  </si>
  <si>
    <t>100-52-7</t>
  </si>
  <si>
    <t>Nc(cccc1)c1</t>
  </si>
  <si>
    <t xml:space="preserve">62-53-3 </t>
  </si>
  <si>
    <t>Cyclohexane, isocyanato-</t>
  </si>
  <si>
    <t>C7H11NO</t>
  </si>
  <si>
    <t>O=C=NC(CCCC1)C1</t>
  </si>
  <si>
    <t xml:space="preserve">3173-53-3 </t>
  </si>
  <si>
    <t>Heptane, 3-[(ethenyloxy)methyl]-</t>
  </si>
  <si>
    <t>O(CC(CCCC)CC)C=C</t>
  </si>
  <si>
    <t>103-44-6</t>
  </si>
  <si>
    <t>Benzenemethanamine, N,N-dimethyl-</t>
  </si>
  <si>
    <t>C9H13N</t>
  </si>
  <si>
    <t>N(Cc(cccc1)c1)(C)C</t>
  </si>
  <si>
    <t>103-83-3</t>
  </si>
  <si>
    <t>Oc(cccc1C)c1</t>
  </si>
  <si>
    <t xml:space="preserve">108-39-4 </t>
  </si>
  <si>
    <t>C8H8O</t>
  </si>
  <si>
    <t>O=C(c(cccc1)c1)C</t>
  </si>
  <si>
    <t xml:space="preserve">98-86-2 </t>
  </si>
  <si>
    <t xml:space="preserve">149-57-5 </t>
  </si>
  <si>
    <t>Phenol, 4-methoxy-</t>
  </si>
  <si>
    <t>C7H8O2</t>
  </si>
  <si>
    <t>O(c(ccc(O)c1)c1)C</t>
  </si>
  <si>
    <t>150-76-5</t>
  </si>
  <si>
    <t>4-Piperidinone, 2,2,6,6-tetramethyl-</t>
  </si>
  <si>
    <t>C9H17NO</t>
  </si>
  <si>
    <t>O=C(CC(NC1(C)C)(C)C)C1</t>
  </si>
  <si>
    <t>826-36-8</t>
  </si>
  <si>
    <t>Camphenol</t>
  </si>
  <si>
    <t>O=C(O)c(cccc1)c1</t>
  </si>
  <si>
    <t>KETOISOPHORONE</t>
  </si>
  <si>
    <t>O=C(C(=CC(=O)C1)C)C1(C)C</t>
  </si>
  <si>
    <t>Phenol, 3-ethyl-</t>
  </si>
  <si>
    <t>Oc1cc(CC)ccc1</t>
  </si>
  <si>
    <t>620-17-7</t>
  </si>
  <si>
    <t>1,4-Cyclohexanedione, 2,2,6-trimethyl-</t>
  </si>
  <si>
    <t>C9H14O2</t>
  </si>
  <si>
    <t>O=C(CC(C)C1=O)CC1(C)C</t>
  </si>
  <si>
    <t xml:space="preserve">20547-99-3 </t>
  </si>
  <si>
    <t>Phenol, 2,6-dichloro-</t>
  </si>
  <si>
    <t>C6H4Cl2O</t>
  </si>
  <si>
    <t>Oc(c(ccc1)Cl)c1Cl</t>
  </si>
  <si>
    <t>87-65-0</t>
  </si>
  <si>
    <t>Ethanone, 1-(4-methylphenyl)-</t>
  </si>
  <si>
    <t>O=C(c(ccc(c1)C)c1)C</t>
  </si>
  <si>
    <t>122-00-9</t>
  </si>
  <si>
    <t>Ethylmethylmaleimide</t>
  </si>
  <si>
    <t>C7H9NO2</t>
  </si>
  <si>
    <t>O=C(NC1=O)C(C)=C1CC</t>
  </si>
  <si>
    <t>20189-42-8</t>
  </si>
  <si>
    <t>Cyclohexane, isothiocyanato-</t>
  </si>
  <si>
    <t>C7H11NS</t>
  </si>
  <si>
    <t>N(=C=S)C(CCCC1)C1</t>
  </si>
  <si>
    <t>1122-82-3</t>
  </si>
  <si>
    <t xml:space="preserve">95-16-9 </t>
  </si>
  <si>
    <t>Oc(ccc(C(=C)C)c1)c1</t>
  </si>
  <si>
    <t xml:space="preserve">4286-23-1 </t>
  </si>
  <si>
    <t>Phenol, 4-methoxy-3-(methoxymethyl)-</t>
  </si>
  <si>
    <t>C9H12O3</t>
  </si>
  <si>
    <t xml:space="preserve">59907-65-2 </t>
  </si>
  <si>
    <t>2,5-Diethylphenol</t>
  </si>
  <si>
    <t>876-20-0</t>
  </si>
  <si>
    <t>4-Ethylbenzoic acid</t>
  </si>
  <si>
    <t>C9H10O2</t>
  </si>
  <si>
    <t>OC(=O)c1ccc(CC)cc1</t>
  </si>
  <si>
    <t>619-64-7</t>
  </si>
  <si>
    <t>Phenol, 2,6-dimethoxy-</t>
  </si>
  <si>
    <t>C8H10O3</t>
  </si>
  <si>
    <t>O(c(c(O)c(OC)cc1)c1)C</t>
  </si>
  <si>
    <t>91-10-1</t>
  </si>
  <si>
    <t>C10H14N2</t>
  </si>
  <si>
    <t>5-Tetradecene</t>
  </si>
  <si>
    <t>Benzoic acid, 2-(hydroxymethyl)-</t>
  </si>
  <si>
    <t>c(ccc1C(=O)O)cc1CO</t>
  </si>
  <si>
    <t>612-20-4</t>
  </si>
  <si>
    <t>Surfynol 104</t>
  </si>
  <si>
    <t>C14H26O2</t>
  </si>
  <si>
    <t>OC(C#CC(O)(CC(C)C)C)(CC(C)C)C</t>
  </si>
  <si>
    <t>O=C(c(ccc(c1)C(=O)C)c1)C</t>
  </si>
  <si>
    <t>N(c(c(C(=C1)C)ccc2)c2)C1(C)C</t>
  </si>
  <si>
    <t>ClCCCCCCCCCCC</t>
  </si>
  <si>
    <t>Tetraglyme</t>
  </si>
  <si>
    <t>O(CCOCCOCCOC)CCOC</t>
  </si>
  <si>
    <t>Ethanone, 1-[4-(1-hydroxy-1-methylethyl)phenyl]-</t>
  </si>
  <si>
    <t>c(cc(c1)C(O)(C)C)c(c1)C(=O)C</t>
  </si>
  <si>
    <t xml:space="preserve">54549-72-3 </t>
  </si>
  <si>
    <t>Phthalimide</t>
  </si>
  <si>
    <t>C8H5NO2</t>
  </si>
  <si>
    <t>O=C(NC(=O)c1cccc2)c12</t>
  </si>
  <si>
    <t xml:space="preserve">85-41-6 </t>
  </si>
  <si>
    <t>Acenaphthylene</t>
  </si>
  <si>
    <t>2,6-Dimethylphenyl isocyanate</t>
  </si>
  <si>
    <t>C9H9NO</t>
  </si>
  <si>
    <t>Heptane, 1-(1-butenyloxy)-, (E)-</t>
  </si>
  <si>
    <t>C11H22O</t>
  </si>
  <si>
    <t xml:space="preserve">56052-80-3 </t>
  </si>
  <si>
    <t>249.7</t>
  </si>
  <si>
    <t>C6HCl5</t>
  </si>
  <si>
    <t>Hexadecane, 1-bromo-</t>
  </si>
  <si>
    <t>C16H33Br</t>
  </si>
  <si>
    <t>BrCCCCCCCCCCCCCCCC</t>
  </si>
  <si>
    <t>112-82-3</t>
  </si>
  <si>
    <t>Diethyl Phthalate</t>
  </si>
  <si>
    <t xml:space="preserve">84-66-2 </t>
  </si>
  <si>
    <t>Tetrahydrofuran-2-one, 5-[1-hydroxyhexyl]-</t>
  </si>
  <si>
    <t>C10H18O3</t>
  </si>
  <si>
    <t>4-Propoxybenzaldehyde</t>
  </si>
  <si>
    <t>C10H12O2</t>
  </si>
  <si>
    <t>O=Cc(ccc(OCCC)c1)c1</t>
  </si>
  <si>
    <t xml:space="preserve">5736-85-6 </t>
  </si>
  <si>
    <t>283.6</t>
  </si>
  <si>
    <t>Hexachlorobenzene</t>
  </si>
  <si>
    <t>C6Cl6</t>
  </si>
  <si>
    <t>Tetradecane, 1-bromo-</t>
  </si>
  <si>
    <t>C14H29Br</t>
  </si>
  <si>
    <t>BrCCCCCCCCCCCCCC</t>
  </si>
  <si>
    <t xml:space="preserve">112-71-0 </t>
  </si>
  <si>
    <t>C9H18Cl3O4P</t>
  </si>
  <si>
    <t>O=P(OC(CCl)C)(OC(CCl)C)OC(CCl)C</t>
  </si>
  <si>
    <t xml:space="preserve">13674-84-5 </t>
  </si>
  <si>
    <t>Phenanthrene-D10</t>
  </si>
  <si>
    <t>Dibutyl phthalate</t>
  </si>
  <si>
    <t>Benzenepropanenitrile, .beta.-phenyl-</t>
  </si>
  <si>
    <t>C15H13N</t>
  </si>
  <si>
    <t>C(#N)CC(c(cccc1)c1)c(cccc2)c2</t>
  </si>
  <si>
    <t>2-Propenenitrile, 3,3-diphenyl-</t>
  </si>
  <si>
    <t>C15H11N</t>
  </si>
  <si>
    <t>c(ccc1C(c(ccc2)cc2)=CC#N)cc1</t>
  </si>
  <si>
    <t xml:space="preserve">3531-24-6 </t>
  </si>
  <si>
    <t>Methyl 3-(3,5-di-tert-butyl-4-hydroxyphenyl)propionate</t>
  </si>
  <si>
    <t>C18H28O3</t>
  </si>
  <si>
    <t>Diisobutyl phthalate</t>
  </si>
  <si>
    <t>Octadecane, 2-methyl-</t>
  </si>
  <si>
    <t>CCCCCCCCCCCCCCCCC(C)C</t>
  </si>
  <si>
    <t>1560-88-9</t>
  </si>
  <si>
    <t>C13H11N3O</t>
  </si>
  <si>
    <t>Oc1ccc(C)cc1n2nc3ccccc3n2</t>
  </si>
  <si>
    <t>C16H10</t>
  </si>
  <si>
    <t xml:space="preserve">206-44-0 </t>
  </si>
  <si>
    <t>N(c(ccc(Nc(cccc1)c1)c2)c2)C(C)C</t>
  </si>
  <si>
    <t xml:space="preserve">117-81-7 </t>
  </si>
  <si>
    <t>Triphenylphosphine oxide</t>
  </si>
  <si>
    <t>C18H15OP</t>
  </si>
  <si>
    <t>O=P(c(cccc1)c1)(c(cccc2)c2)c(cccc3)c3</t>
  </si>
  <si>
    <t xml:space="preserve">791-28-6 </t>
  </si>
  <si>
    <t>91, 64</t>
  </si>
  <si>
    <t>77, 51</t>
  </si>
  <si>
    <t>82, 97, 54, 124</t>
  </si>
  <si>
    <t>71, 83, 112, 141</t>
  </si>
  <si>
    <t>124, 68</t>
  </si>
  <si>
    <t>96, 107, 123, 138</t>
  </si>
  <si>
    <t>135, 91</t>
  </si>
  <si>
    <t>79, 90</t>
  </si>
  <si>
    <t>77, 120</t>
  </si>
  <si>
    <t>88, 116, 101</t>
  </si>
  <si>
    <t>81, 124, 53</t>
  </si>
  <si>
    <t>112, 53</t>
  </si>
  <si>
    <t>83, 58</t>
  </si>
  <si>
    <t>93, 79, 60</t>
  </si>
  <si>
    <t>122, 77, 51</t>
  </si>
  <si>
    <t>96, 152, 109</t>
  </si>
  <si>
    <t>122, 77, 94</t>
  </si>
  <si>
    <t>56, 154, 69</t>
  </si>
  <si>
    <t>164, 126, 128, 98</t>
  </si>
  <si>
    <t>91, 134, 65</t>
  </si>
  <si>
    <t>136, 92, 65</t>
  </si>
  <si>
    <t>67, 53, 124, 96</t>
  </si>
  <si>
    <t>152, 109</t>
  </si>
  <si>
    <t>140.9, 83</t>
  </si>
  <si>
    <t>108, 82</t>
  </si>
  <si>
    <t>113, 84</t>
  </si>
  <si>
    <t>152,123, 80</t>
  </si>
  <si>
    <t>119, 91, 65</t>
  </si>
  <si>
    <t>133, 125, 153</t>
  </si>
  <si>
    <t>90, 89</t>
  </si>
  <si>
    <t>135, 150, 91</t>
  </si>
  <si>
    <t>105, 150, 91</t>
  </si>
  <si>
    <t>96, 125, 184</t>
  </si>
  <si>
    <t>139, 111</t>
  </si>
  <si>
    <t>161, 133</t>
  </si>
  <si>
    <t>69, 83, 97, 196</t>
  </si>
  <si>
    <t>77, 134, 51</t>
  </si>
  <si>
    <t>151, 91, 133, 190</t>
  </si>
  <si>
    <t>83, 167</t>
  </si>
  <si>
    <t>136, 107</t>
  </si>
  <si>
    <t>91, 119, 162</t>
  </si>
  <si>
    <t>161, 145</t>
  </si>
  <si>
    <t>143, 173</t>
  </si>
  <si>
    <t>57, 91, 93, 190</t>
  </si>
  <si>
    <t>103, 88</t>
  </si>
  <si>
    <t>145, 115</t>
  </si>
  <si>
    <t>76, 104</t>
  </si>
  <si>
    <t>206, 57, 163</t>
  </si>
  <si>
    <t>118, 132, 91</t>
  </si>
  <si>
    <t>126, 105, 79</t>
  </si>
  <si>
    <t>170, 67, 127</t>
  </si>
  <si>
    <t>72, 93</t>
  </si>
  <si>
    <t>69, 135, 137, 149</t>
  </si>
  <si>
    <t>77, 157</t>
  </si>
  <si>
    <t>109, 179</t>
  </si>
  <si>
    <t>71, 190, 91</t>
  </si>
  <si>
    <t>177, 105</t>
  </si>
  <si>
    <t>55, 101, 186</t>
  </si>
  <si>
    <t>164, 93, 105</t>
  </si>
  <si>
    <t>176, 98</t>
  </si>
  <si>
    <t>71, 135, 137, 149</t>
  </si>
  <si>
    <t>99, 277, 157</t>
  </si>
  <si>
    <t>223, 104</t>
  </si>
  <si>
    <t>152, 207</t>
  </si>
  <si>
    <t>109, 67, 82</t>
  </si>
  <si>
    <t>165, 178, 190</t>
  </si>
  <si>
    <t>147, 292, 219</t>
  </si>
  <si>
    <t>73, 129, 256, 213</t>
  </si>
  <si>
    <t>165, 139</t>
  </si>
  <si>
    <t>71, 85, 127, 225</t>
  </si>
  <si>
    <t>93, 168</t>
  </si>
  <si>
    <t>226, 183, 167</t>
  </si>
  <si>
    <t>228, 119</t>
  </si>
  <si>
    <t>167, 279</t>
  </si>
  <si>
    <t>277, 183, 201</t>
  </si>
  <si>
    <t>Tris(chloro-2-propyl) phosphate - TCPP</t>
  </si>
  <si>
    <t>Tris(2-chloroethyl) phosphate - TCEP</t>
  </si>
  <si>
    <t>Major ions</t>
  </si>
  <si>
    <t>P1 [m/z]</t>
  </si>
  <si>
    <t>P2 [m/z]</t>
  </si>
  <si>
    <t>P3 [m/z]</t>
  </si>
  <si>
    <t>P4 [m/z]</t>
  </si>
  <si>
    <t>P5 [m/z]</t>
  </si>
</sst>
</file>

<file path=xl/styles.xml><?xml version="1.0" encoding="utf-8"?>
<styleSheet xmlns="http://schemas.openxmlformats.org/spreadsheetml/2006/main">
  <numFmts count="11">
    <numFmt numFmtId="164" formatCode="_-* #,##0.00\ _€_-;\-* #,##0.00\ _€_-;_-* &quot;-&quot;??\ _€_-;_-@_-"/>
    <numFmt numFmtId="165" formatCode="[$JDS2_]00"/>
    <numFmt numFmtId="166" formatCode="0.0000"/>
    <numFmt numFmtId="167" formatCode="0.0"/>
    <numFmt numFmtId="168" formatCode="#####\-##\-#"/>
    <numFmt numFmtId="169" formatCode="0.000"/>
    <numFmt numFmtId="170" formatCode="0.00000"/>
    <numFmt numFmtId="171" formatCode="0.000000"/>
    <numFmt numFmtId="172" formatCode="0.00000000"/>
    <numFmt numFmtId="173" formatCode="0.0000000"/>
    <numFmt numFmtId="174" formatCode="_-* #,##0.0000000_-;\-* #,##0.0000000_-;_-* &quot;-&quot;??_-;_-@_-"/>
  </numFmts>
  <fonts count="25">
    <font>
      <sz val="11"/>
      <color theme="1"/>
      <name val="Calibri"/>
      <family val="2"/>
      <scheme val="minor"/>
    </font>
    <font>
      <b/>
      <sz val="10"/>
      <name val="Arial"/>
      <family val="2"/>
      <charset val="238"/>
    </font>
    <font>
      <sz val="10"/>
      <name val="Arial"/>
      <family val="2"/>
    </font>
    <font>
      <sz val="10"/>
      <name val="Arial"/>
      <family val="2"/>
      <charset val="238"/>
    </font>
    <font>
      <vertAlign val="superscript"/>
      <sz val="11"/>
      <color theme="1"/>
      <name val="Calibri"/>
      <family val="2"/>
      <charset val="238"/>
      <scheme val="minor"/>
    </font>
    <font>
      <sz val="11"/>
      <color indexed="8"/>
      <name val="Calibri"/>
      <family val="2"/>
      <charset val="238"/>
    </font>
    <font>
      <b/>
      <sz val="11"/>
      <color indexed="8"/>
      <name val="Calibri"/>
      <family val="2"/>
      <charset val="238"/>
    </font>
    <font>
      <b/>
      <sz val="10"/>
      <color theme="1"/>
      <name val="Arial"/>
      <family val="2"/>
      <charset val="238"/>
    </font>
    <font>
      <sz val="11"/>
      <color theme="1"/>
      <name val="Symbol"/>
      <family val="1"/>
      <charset val="2"/>
    </font>
    <font>
      <sz val="10"/>
      <color indexed="8"/>
      <name val="Arial"/>
      <family val="2"/>
      <charset val="238"/>
    </font>
    <font>
      <sz val="10"/>
      <color theme="1"/>
      <name val="Arial"/>
      <family val="2"/>
      <charset val="238"/>
    </font>
    <font>
      <sz val="8"/>
      <name val="Arial"/>
      <family val="2"/>
    </font>
    <font>
      <i/>
      <sz val="10"/>
      <name val="Arial"/>
      <family val="2"/>
    </font>
    <font>
      <sz val="10"/>
      <color indexed="10"/>
      <name val="Arial"/>
      <family val="2"/>
    </font>
    <font>
      <sz val="10"/>
      <color indexed="10"/>
      <name val="Arial"/>
      <family val="2"/>
      <charset val="238"/>
    </font>
    <font>
      <i/>
      <sz val="10"/>
      <color indexed="10"/>
      <name val="Arial"/>
      <family val="2"/>
    </font>
    <font>
      <b/>
      <sz val="8"/>
      <color indexed="81"/>
      <name val="Tahoma"/>
      <family val="2"/>
    </font>
    <font>
      <sz val="8"/>
      <color indexed="81"/>
      <name val="Tahoma"/>
      <family val="2"/>
    </font>
    <font>
      <sz val="11"/>
      <color theme="1"/>
      <name val="Calibri"/>
      <family val="2"/>
      <scheme val="minor"/>
    </font>
    <font>
      <sz val="11"/>
      <name val="Calibri"/>
      <family val="2"/>
    </font>
    <font>
      <b/>
      <sz val="10"/>
      <color rgb="FFFF0000"/>
      <name val="Calibri"/>
      <family val="2"/>
      <charset val="238"/>
      <scheme val="minor"/>
    </font>
    <font>
      <b/>
      <sz val="10"/>
      <color theme="1"/>
      <name val="Calibri"/>
      <family val="2"/>
      <charset val="238"/>
      <scheme val="minor"/>
    </font>
    <font>
      <sz val="10"/>
      <color theme="1"/>
      <name val="Calibri"/>
      <family val="2"/>
      <charset val="238"/>
      <scheme val="minor"/>
    </font>
    <font>
      <sz val="10"/>
      <color theme="1"/>
      <name val="Times New Roman"/>
      <family val="1"/>
      <charset val="238"/>
    </font>
    <font>
      <sz val="10"/>
      <name val="Times New Roman"/>
      <family val="1"/>
      <charset val="238"/>
    </font>
  </fonts>
  <fills count="20">
    <fill>
      <patternFill patternType="none"/>
    </fill>
    <fill>
      <patternFill patternType="gray125"/>
    </fill>
    <fill>
      <patternFill patternType="solid">
        <fgColor indexed="47"/>
        <bgColor indexed="64"/>
      </patternFill>
    </fill>
    <fill>
      <patternFill patternType="solid">
        <fgColor indexed="51"/>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theme="0" tint="-0.249977111117893"/>
        <bgColor indexed="64"/>
      </patternFill>
    </fill>
    <fill>
      <patternFill patternType="solid">
        <fgColor rgb="FF92D050"/>
        <bgColor indexed="64"/>
      </patternFill>
    </fill>
    <fill>
      <patternFill patternType="solid">
        <fgColor rgb="FFF36047"/>
        <bgColor indexed="64"/>
      </patternFill>
    </fill>
    <fill>
      <patternFill patternType="solid">
        <fgColor rgb="FFFB7979"/>
        <bgColor indexed="64"/>
      </patternFill>
    </fill>
    <fill>
      <patternFill patternType="solid">
        <fgColor rgb="FFFFFF00"/>
        <bgColor indexed="64"/>
      </patternFill>
    </fill>
    <fill>
      <patternFill patternType="solid">
        <fgColor indexed="26"/>
        <bgColor indexed="64"/>
      </patternFill>
    </fill>
    <fill>
      <patternFill patternType="solid">
        <fgColor theme="0"/>
        <bgColor indexed="64"/>
      </patternFill>
    </fill>
    <fill>
      <patternFill patternType="solid">
        <fgColor indexed="53"/>
        <bgColor indexed="64"/>
      </patternFill>
    </fill>
    <fill>
      <patternFill patternType="solid">
        <fgColor indexed="44"/>
        <bgColor indexed="64"/>
      </patternFill>
    </fill>
    <fill>
      <patternFill patternType="solid">
        <fgColor indexed="27"/>
        <bgColor indexed="64"/>
      </patternFill>
    </fill>
    <fill>
      <patternFill patternType="solid">
        <fgColor rgb="FFFF99CC"/>
        <bgColor indexed="64"/>
      </patternFill>
    </fill>
    <fill>
      <patternFill patternType="solid">
        <fgColor indexed="45"/>
        <bgColor indexed="64"/>
      </patternFill>
    </fill>
    <fill>
      <patternFill patternType="solid">
        <fgColor rgb="FFFFC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s>
  <cellStyleXfs count="2">
    <xf numFmtId="0" fontId="0" fillId="0" borderId="0"/>
    <xf numFmtId="164" fontId="18" fillId="0" borderId="0" applyFont="0" applyFill="0" applyBorder="0" applyAlignment="0" applyProtection="0"/>
  </cellStyleXfs>
  <cellXfs count="237">
    <xf numFmtId="0" fontId="0" fillId="0" borderId="0" xfId="0"/>
    <xf numFmtId="0" fontId="0" fillId="0" borderId="0" xfId="0" applyBorder="1"/>
    <xf numFmtId="0" fontId="0" fillId="0" borderId="0" xfId="0" quotePrefix="1"/>
    <xf numFmtId="0" fontId="5" fillId="0" borderId="0" xfId="0" applyFont="1"/>
    <xf numFmtId="0" fontId="6" fillId="0" borderId="0" xfId="0" applyFont="1"/>
    <xf numFmtId="2" fontId="9" fillId="12" borderId="1" xfId="0" applyNumberFormat="1" applyFont="1" applyFill="1" applyBorder="1" applyAlignment="1" applyProtection="1">
      <alignment horizontal="center"/>
      <protection locked="0"/>
    </xf>
    <xf numFmtId="0" fontId="10" fillId="0" borderId="0" xfId="0" applyFont="1"/>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2" fontId="10" fillId="12" borderId="1" xfId="0" applyNumberFormat="1" applyFont="1" applyFill="1" applyBorder="1" applyAlignment="1" applyProtection="1">
      <alignment horizontal="center"/>
      <protection locked="0"/>
    </xf>
    <xf numFmtId="0" fontId="10" fillId="12" borderId="1" xfId="0" applyFont="1" applyFill="1" applyBorder="1" applyAlignment="1" applyProtection="1">
      <alignment horizontal="center"/>
      <protection locked="0"/>
    </xf>
    <xf numFmtId="0" fontId="10" fillId="0" borderId="1" xfId="0" applyFont="1" applyBorder="1" applyAlignment="1" applyProtection="1">
      <alignment horizontal="center"/>
      <protection locked="0"/>
    </xf>
    <xf numFmtId="0" fontId="10" fillId="11" borderId="1" xfId="0" applyFont="1" applyFill="1" applyBorder="1" applyAlignment="1">
      <alignment horizontal="center"/>
    </xf>
    <xf numFmtId="49" fontId="10" fillId="0" borderId="1" xfId="0" applyNumberFormat="1" applyFont="1" applyFill="1" applyBorder="1" applyAlignment="1" applyProtection="1">
      <alignment horizontal="center" vertical="center"/>
      <protection locked="0"/>
    </xf>
    <xf numFmtId="2" fontId="10" fillId="11" borderId="1" xfId="0" applyNumberFormat="1" applyFont="1" applyFill="1" applyBorder="1" applyAlignment="1">
      <alignment horizontal="center"/>
    </xf>
    <xf numFmtId="0" fontId="10" fillId="0" borderId="1" xfId="0" applyFont="1" applyBorder="1"/>
    <xf numFmtId="14" fontId="10" fillId="0" borderId="1" xfId="0" applyNumberFormat="1" applyFont="1" applyBorder="1" applyAlignment="1">
      <alignment horizontal="center"/>
    </xf>
    <xf numFmtId="0" fontId="10" fillId="0" borderId="1" xfId="0" applyFont="1" applyFill="1" applyBorder="1" applyAlignment="1">
      <alignment horizontal="left" vertical="center" wrapText="1"/>
    </xf>
    <xf numFmtId="0" fontId="10" fillId="13" borderId="1" xfId="0" applyFont="1" applyFill="1" applyBorder="1" applyAlignment="1">
      <alignment horizontal="left" vertical="center" wrapText="1"/>
    </xf>
    <xf numFmtId="0" fontId="10" fillId="0" borderId="1" xfId="0" applyFont="1" applyFill="1" applyBorder="1" applyAlignment="1" applyProtection="1">
      <alignment horizontal="center"/>
      <protection locked="0"/>
    </xf>
    <xf numFmtId="168" fontId="10" fillId="0" borderId="1" xfId="0" applyNumberFormat="1" applyFont="1" applyBorder="1" applyAlignment="1">
      <alignment horizontal="center"/>
    </xf>
    <xf numFmtId="0" fontId="10" fillId="0" borderId="1" xfId="0" applyFont="1" applyFill="1" applyBorder="1" applyAlignment="1">
      <alignment horizontal="center" vertical="center"/>
    </xf>
    <xf numFmtId="0" fontId="3" fillId="0" borderId="1" xfId="0" applyFont="1" applyBorder="1" applyAlignment="1" applyProtection="1">
      <alignment horizontal="center"/>
      <protection locked="0"/>
    </xf>
    <xf numFmtId="1" fontId="10" fillId="13" borderId="1" xfId="0" applyNumberFormat="1" applyFont="1" applyFill="1" applyBorder="1" applyAlignment="1">
      <alignment horizontal="center" vertical="center"/>
    </xf>
    <xf numFmtId="49" fontId="10" fillId="0" borderId="0" xfId="0" applyNumberFormat="1" applyFont="1" applyBorder="1" applyAlignment="1">
      <alignment horizontal="center"/>
    </xf>
    <xf numFmtId="0" fontId="10" fillId="13" borderId="1" xfId="0" applyFont="1" applyFill="1" applyBorder="1" applyAlignment="1">
      <alignment horizontal="center" vertical="center"/>
    </xf>
    <xf numFmtId="1" fontId="10" fillId="0" borderId="1" xfId="0" applyNumberFormat="1" applyFont="1" applyBorder="1" applyAlignment="1">
      <alignment horizontal="center"/>
    </xf>
    <xf numFmtId="0" fontId="10" fillId="13" borderId="1" xfId="0" applyFont="1" applyFill="1" applyBorder="1" applyAlignment="1">
      <alignment horizontal="center"/>
    </xf>
    <xf numFmtId="0" fontId="10" fillId="0" borderId="0" xfId="0" applyFont="1" applyAlignment="1">
      <alignment horizontal="center"/>
    </xf>
    <xf numFmtId="0" fontId="7" fillId="0" borderId="0" xfId="0" applyFont="1" applyAlignment="1">
      <alignment horizontal="center"/>
    </xf>
    <xf numFmtId="0" fontId="10" fillId="0" borderId="1" xfId="0" applyFont="1" applyFill="1" applyBorder="1" applyAlignment="1">
      <alignment horizontal="center"/>
    </xf>
    <xf numFmtId="0" fontId="7" fillId="0" borderId="0" xfId="0" applyFont="1" applyFill="1" applyAlignment="1">
      <alignment horizontal="center"/>
    </xf>
    <xf numFmtId="1" fontId="10" fillId="0" borderId="1" xfId="0" applyNumberFormat="1" applyFont="1" applyFill="1" applyBorder="1" applyAlignment="1">
      <alignment horizontal="center" vertical="center"/>
    </xf>
    <xf numFmtId="0" fontId="10" fillId="0" borderId="0" xfId="0" applyFont="1" applyBorder="1" applyAlignment="1">
      <alignment horizontal="center"/>
    </xf>
    <xf numFmtId="0" fontId="10" fillId="7" borderId="1" xfId="0" applyFont="1" applyFill="1" applyBorder="1" applyAlignment="1">
      <alignment horizontal="center"/>
    </xf>
    <xf numFmtId="0" fontId="10" fillId="0" borderId="1" xfId="0" applyFont="1" applyFill="1" applyBorder="1" applyAlignment="1">
      <alignment horizontal="left"/>
    </xf>
    <xf numFmtId="168" fontId="10" fillId="0" borderId="1" xfId="0" applyNumberFormat="1" applyFont="1" applyFill="1" applyBorder="1" applyAlignment="1">
      <alignment horizontal="center"/>
    </xf>
    <xf numFmtId="49" fontId="10" fillId="0" borderId="1" xfId="0" applyNumberFormat="1" applyFont="1" applyFill="1" applyBorder="1" applyAlignment="1">
      <alignment horizontal="center"/>
    </xf>
    <xf numFmtId="0" fontId="10" fillId="0" borderId="1" xfId="0" applyNumberFormat="1" applyFont="1" applyBorder="1" applyAlignment="1">
      <alignment horizontal="center"/>
    </xf>
    <xf numFmtId="49" fontId="3" fillId="0" borderId="1" xfId="0" applyNumberFormat="1" applyFont="1" applyFill="1" applyBorder="1" applyAlignment="1" applyProtection="1">
      <alignment horizontal="center"/>
      <protection locked="0"/>
    </xf>
    <xf numFmtId="0" fontId="3" fillId="0" borderId="1" xfId="0" applyFont="1" applyBorder="1" applyProtection="1">
      <protection locked="0"/>
    </xf>
    <xf numFmtId="0" fontId="7" fillId="13" borderId="1" xfId="0" applyFont="1" applyFill="1" applyBorder="1" applyAlignment="1">
      <alignment horizontal="center"/>
    </xf>
    <xf numFmtId="169" fontId="7" fillId="13" borderId="1" xfId="0" applyNumberFormat="1" applyFont="1" applyFill="1" applyBorder="1" applyAlignment="1">
      <alignment horizontal="center"/>
    </xf>
    <xf numFmtId="2" fontId="10" fillId="13" borderId="1" xfId="0" applyNumberFormat="1" applyFont="1" applyFill="1" applyBorder="1" applyAlignment="1">
      <alignment horizontal="center" vertical="center"/>
    </xf>
    <xf numFmtId="49" fontId="10" fillId="0" borderId="1" xfId="0" applyNumberFormat="1" applyFont="1" applyBorder="1" applyAlignment="1">
      <alignment horizontal="center"/>
    </xf>
    <xf numFmtId="2" fontId="10" fillId="0" borderId="1" xfId="0" applyNumberFormat="1" applyFont="1" applyBorder="1" applyAlignment="1">
      <alignment horizontal="center"/>
    </xf>
    <xf numFmtId="0" fontId="10" fillId="0" borderId="1" xfId="0" applyFont="1" applyBorder="1" applyAlignment="1">
      <alignment horizontal="center"/>
    </xf>
    <xf numFmtId="0" fontId="10" fillId="0" borderId="1" xfId="0" applyFont="1" applyBorder="1" applyAlignment="1">
      <alignment horizontal="left"/>
    </xf>
    <xf numFmtId="0" fontId="2" fillId="0" borderId="0" xfId="0" applyFont="1"/>
    <xf numFmtId="0" fontId="0" fillId="4" borderId="0" xfId="0" applyFill="1"/>
    <xf numFmtId="0" fontId="0" fillId="5" borderId="0" xfId="0" applyFill="1"/>
    <xf numFmtId="0" fontId="2" fillId="6" borderId="0" xfId="0" applyFont="1" applyFill="1"/>
    <xf numFmtId="0" fontId="0" fillId="2" borderId="0" xfId="0" applyFill="1"/>
    <xf numFmtId="0" fontId="0" fillId="0" borderId="0" xfId="0" applyFill="1"/>
    <xf numFmtId="2" fontId="11" fillId="0" borderId="0" xfId="0" applyNumberFormat="1" applyFont="1" applyAlignment="1">
      <alignment vertical="top" wrapText="1"/>
    </xf>
    <xf numFmtId="0" fontId="11" fillId="0" borderId="0" xfId="0" applyFont="1" applyAlignment="1">
      <alignment vertical="top" wrapText="1"/>
    </xf>
    <xf numFmtId="0" fontId="11" fillId="14" borderId="0" xfId="0" applyFont="1" applyFill="1" applyAlignment="1">
      <alignment vertical="top" wrapText="1"/>
    </xf>
    <xf numFmtId="0" fontId="2" fillId="5" borderId="0" xfId="0" applyFont="1" applyFill="1"/>
    <xf numFmtId="0" fontId="12" fillId="0" borderId="0" xfId="0" applyFont="1"/>
    <xf numFmtId="0" fontId="0" fillId="15" borderId="0" xfId="0" applyFill="1"/>
    <xf numFmtId="0" fontId="0" fillId="6" borderId="0" xfId="0" applyFill="1"/>
    <xf numFmtId="2" fontId="0" fillId="0" borderId="0" xfId="0" applyNumberFormat="1"/>
    <xf numFmtId="0" fontId="13" fillId="6" borderId="0" xfId="0" applyFont="1" applyFill="1"/>
    <xf numFmtId="1" fontId="0" fillId="6" borderId="0" xfId="0" applyNumberFormat="1" applyFill="1"/>
    <xf numFmtId="1" fontId="13" fillId="6" borderId="0" xfId="0" applyNumberFormat="1" applyFont="1" applyFill="1"/>
    <xf numFmtId="170" fontId="0" fillId="0" borderId="0" xfId="0" applyNumberFormat="1"/>
    <xf numFmtId="170" fontId="13" fillId="6" borderId="0" xfId="0" applyNumberFormat="1" applyFont="1" applyFill="1"/>
    <xf numFmtId="0" fontId="2" fillId="4" borderId="0" xfId="0" applyFont="1" applyFill="1"/>
    <xf numFmtId="2" fontId="13" fillId="6" borderId="0" xfId="0" applyNumberFormat="1" applyFont="1" applyFill="1"/>
    <xf numFmtId="0" fontId="13" fillId="5" borderId="0" xfId="0" applyFont="1" applyFill="1"/>
    <xf numFmtId="170" fontId="2" fillId="0" borderId="0" xfId="0" applyNumberFormat="1" applyFont="1"/>
    <xf numFmtId="169" fontId="13" fillId="6" borderId="0" xfId="0" applyNumberFormat="1" applyFont="1" applyFill="1"/>
    <xf numFmtId="167" fontId="13" fillId="6" borderId="0" xfId="0" applyNumberFormat="1" applyFont="1" applyFill="1"/>
    <xf numFmtId="0" fontId="2" fillId="3" borderId="0" xfId="0" quotePrefix="1" applyFont="1" applyFill="1" applyAlignment="1">
      <alignment horizontal="left"/>
    </xf>
    <xf numFmtId="166" fontId="0" fillId="0" borderId="0" xfId="0" applyNumberFormat="1"/>
    <xf numFmtId="169" fontId="0" fillId="0" borderId="0" xfId="0" applyNumberFormat="1"/>
    <xf numFmtId="0" fontId="2" fillId="3" borderId="0" xfId="0" quotePrefix="1" applyFont="1" applyFill="1"/>
    <xf numFmtId="171" fontId="13" fillId="6" borderId="0" xfId="0" applyNumberFormat="1" applyFont="1" applyFill="1"/>
    <xf numFmtId="1" fontId="11" fillId="0" borderId="0" xfId="0" applyNumberFormat="1" applyFont="1" applyFill="1"/>
    <xf numFmtId="0" fontId="14" fillId="6" borderId="0" xfId="0" applyFont="1" applyFill="1"/>
    <xf numFmtId="0" fontId="14" fillId="15" borderId="0" xfId="0" applyFont="1" applyFill="1"/>
    <xf numFmtId="0" fontId="14" fillId="4" borderId="0" xfId="0" applyFont="1" applyFill="1"/>
    <xf numFmtId="0" fontId="15" fillId="0" borderId="0" xfId="0" applyFont="1"/>
    <xf numFmtId="0" fontId="14" fillId="2" borderId="0" xfId="0" applyFont="1" applyFill="1"/>
    <xf numFmtId="1" fontId="0" fillId="0" borderId="0" xfId="0" applyNumberFormat="1"/>
    <xf numFmtId="0" fontId="2" fillId="0" borderId="6" xfId="0" applyFont="1" applyFill="1" applyBorder="1" applyAlignment="1">
      <alignment horizontal="right" vertical="center" wrapText="1"/>
    </xf>
    <xf numFmtId="0" fontId="2" fillId="6" borderId="3" xfId="0" applyFont="1" applyFill="1" applyBorder="1" applyAlignment="1">
      <alignment vertical="center" wrapText="1"/>
    </xf>
    <xf numFmtId="0" fontId="2" fillId="4" borderId="0" xfId="0" applyFont="1" applyFill="1" applyBorder="1" applyAlignment="1">
      <alignment horizontal="left" vertical="center" wrapText="1"/>
    </xf>
    <xf numFmtId="0" fontId="0" fillId="5" borderId="0" xfId="0" applyFill="1" applyBorder="1"/>
    <xf numFmtId="0" fontId="2" fillId="6" borderId="3" xfId="0" applyFont="1" applyFill="1" applyBorder="1" applyAlignment="1">
      <alignment horizontal="left" vertical="center" wrapText="1"/>
    </xf>
    <xf numFmtId="0" fontId="0" fillId="0" borderId="0" xfId="0" applyFill="1" applyBorder="1"/>
    <xf numFmtId="0" fontId="0" fillId="0" borderId="0" xfId="0" applyFont="1" applyFill="1" applyBorder="1"/>
    <xf numFmtId="0" fontId="13" fillId="0" borderId="5" xfId="0" applyFont="1" applyBorder="1" applyAlignment="1">
      <alignment horizontal="right" vertical="center" wrapText="1"/>
    </xf>
    <xf numFmtId="0" fontId="2" fillId="16" borderId="3" xfId="0" applyFont="1" applyFill="1" applyBorder="1" applyAlignment="1">
      <alignment vertical="center" wrapText="1"/>
    </xf>
    <xf numFmtId="171" fontId="0" fillId="0" borderId="0" xfId="0" applyNumberFormat="1"/>
    <xf numFmtId="0" fontId="13" fillId="0" borderId="5" xfId="0" applyFont="1" applyFill="1" applyBorder="1" applyAlignment="1">
      <alignment horizontal="right" vertical="center" wrapText="1"/>
    </xf>
    <xf numFmtId="20" fontId="2" fillId="16" borderId="3" xfId="0" applyNumberFormat="1" applyFont="1" applyFill="1" applyBorder="1" applyAlignment="1">
      <alignment vertical="center" wrapText="1"/>
    </xf>
    <xf numFmtId="0" fontId="0" fillId="5" borderId="0" xfId="0" applyFont="1" applyFill="1" applyBorder="1"/>
    <xf numFmtId="0" fontId="2" fillId="0" borderId="0" xfId="0" applyFont="1" applyFill="1" applyBorder="1"/>
    <xf numFmtId="49" fontId="0" fillId="0" borderId="0" xfId="0" applyNumberFormat="1" applyFill="1"/>
    <xf numFmtId="0" fontId="0" fillId="5" borderId="0" xfId="0" applyFill="1" applyAlignment="1">
      <alignment horizontal="right"/>
    </xf>
    <xf numFmtId="0" fontId="19" fillId="0" borderId="0" xfId="0" applyFont="1"/>
    <xf numFmtId="0" fontId="0" fillId="4" borderId="0" xfId="0" applyFill="1" applyAlignment="1">
      <alignment horizontal="right"/>
    </xf>
    <xf numFmtId="1" fontId="12" fillId="0" borderId="0" xfId="0" applyNumberFormat="1" applyFont="1"/>
    <xf numFmtId="169" fontId="0" fillId="4" borderId="0" xfId="0" applyNumberFormat="1" applyFill="1" applyAlignment="1">
      <alignment horizontal="right"/>
    </xf>
    <xf numFmtId="2" fontId="0" fillId="4" borderId="0" xfId="0" applyNumberFormat="1" applyFill="1" applyAlignment="1">
      <alignment horizontal="right"/>
    </xf>
    <xf numFmtId="166" fontId="0" fillId="4" borderId="0" xfId="0" applyNumberFormat="1" applyFill="1" applyAlignment="1">
      <alignment horizontal="right"/>
    </xf>
    <xf numFmtId="166" fontId="0" fillId="5" borderId="0" xfId="0" applyNumberFormat="1" applyFill="1" applyAlignment="1">
      <alignment horizontal="right"/>
    </xf>
    <xf numFmtId="169" fontId="0" fillId="5" borderId="0" xfId="0" applyNumberFormat="1" applyFill="1" applyAlignment="1">
      <alignment horizontal="right"/>
    </xf>
    <xf numFmtId="167" fontId="0" fillId="5" borderId="0" xfId="0" applyNumberFormat="1" applyFill="1" applyAlignment="1">
      <alignment horizontal="right"/>
    </xf>
    <xf numFmtId="1" fontId="0" fillId="5" borderId="0" xfId="0" applyNumberFormat="1" applyFill="1" applyAlignment="1">
      <alignment horizontal="right"/>
    </xf>
    <xf numFmtId="2" fontId="0" fillId="5" borderId="0" xfId="0" applyNumberFormat="1" applyFill="1" applyAlignment="1">
      <alignment horizontal="right"/>
    </xf>
    <xf numFmtId="170" fontId="0" fillId="5" borderId="0" xfId="0" applyNumberFormat="1" applyFill="1" applyAlignment="1">
      <alignment horizontal="right"/>
    </xf>
    <xf numFmtId="172" fontId="0" fillId="5" borderId="0" xfId="0" applyNumberFormat="1" applyFill="1" applyAlignment="1">
      <alignment horizontal="right"/>
    </xf>
    <xf numFmtId="171" fontId="0" fillId="5" borderId="0" xfId="0" applyNumberFormat="1" applyFill="1" applyAlignment="1">
      <alignment horizontal="right"/>
    </xf>
    <xf numFmtId="173" fontId="0" fillId="5" borderId="0" xfId="0" applyNumberFormat="1" applyFill="1" applyAlignment="1">
      <alignment horizontal="right"/>
    </xf>
    <xf numFmtId="174" fontId="2" fillId="5" borderId="0" xfId="1" applyNumberFormat="1" applyFont="1" applyFill="1" applyAlignment="1">
      <alignment horizontal="right"/>
    </xf>
    <xf numFmtId="0" fontId="12" fillId="0" borderId="0" xfId="0" applyFont="1" applyFill="1"/>
    <xf numFmtId="1" fontId="0" fillId="0" borderId="0" xfId="0" applyNumberFormat="1" applyFill="1"/>
    <xf numFmtId="14" fontId="0" fillId="0" borderId="0" xfId="0" applyNumberFormat="1" applyFill="1"/>
    <xf numFmtId="0" fontId="2" fillId="17" borderId="0" xfId="0" applyFont="1" applyFill="1"/>
    <xf numFmtId="0" fontId="0" fillId="18" borderId="0" xfId="0" applyFill="1"/>
    <xf numFmtId="0" fontId="0" fillId="18" borderId="0" xfId="0" applyFill="1" applyAlignment="1">
      <alignment horizontal="right"/>
    </xf>
    <xf numFmtId="0" fontId="12" fillId="18" borderId="0" xfId="0" applyFont="1" applyFill="1"/>
    <xf numFmtId="1" fontId="0" fillId="18" borderId="0" xfId="0" applyNumberFormat="1" applyFill="1"/>
    <xf numFmtId="0" fontId="7" fillId="13" borderId="0" xfId="0" applyFont="1" applyFill="1" applyAlignment="1">
      <alignment horizontal="center"/>
    </xf>
    <xf numFmtId="0" fontId="10" fillId="0" borderId="4" xfId="0" applyFont="1" applyBorder="1" applyAlignment="1">
      <alignment horizontal="center"/>
    </xf>
    <xf numFmtId="0" fontId="10" fillId="19" borderId="1" xfId="0" applyFont="1" applyFill="1" applyBorder="1" applyAlignment="1">
      <alignment horizontal="center"/>
    </xf>
    <xf numFmtId="2" fontId="10" fillId="19" borderId="1" xfId="0" applyNumberFormat="1" applyFont="1" applyFill="1" applyBorder="1" applyAlignment="1">
      <alignment horizontal="center"/>
    </xf>
    <xf numFmtId="49" fontId="10" fillId="19" borderId="1" xfId="0" applyNumberFormat="1" applyFont="1" applyFill="1" applyBorder="1" applyAlignment="1">
      <alignment horizontal="center"/>
    </xf>
    <xf numFmtId="0" fontId="10" fillId="0" borderId="1" xfId="0" quotePrefix="1" applyFont="1" applyBorder="1" applyAlignment="1">
      <alignment horizontal="center"/>
    </xf>
    <xf numFmtId="0" fontId="10" fillId="19" borderId="1" xfId="0" quotePrefix="1" applyFont="1" applyFill="1" applyBorder="1" applyAlignment="1">
      <alignment horizontal="center"/>
    </xf>
    <xf numFmtId="0" fontId="20" fillId="13" borderId="1" xfId="0" applyFont="1" applyFill="1" applyBorder="1" applyAlignment="1">
      <alignment horizontal="left"/>
    </xf>
    <xf numFmtId="0" fontId="10" fillId="8" borderId="1" xfId="0" applyFont="1" applyFill="1" applyBorder="1" applyAlignment="1">
      <alignment horizontal="center"/>
    </xf>
    <xf numFmtId="165" fontId="1" fillId="2" borderId="1" xfId="0" applyNumberFormat="1" applyFont="1" applyFill="1" applyBorder="1" applyAlignment="1" applyProtection="1">
      <alignment horizontal="center" vertical="center" wrapText="1"/>
    </xf>
    <xf numFmtId="0" fontId="10" fillId="0" borderId="1" xfId="0" applyFont="1" applyBorder="1" applyAlignment="1">
      <alignment horizontal="center"/>
    </xf>
    <xf numFmtId="49" fontId="10" fillId="0" borderId="1" xfId="0" applyNumberFormat="1" applyFont="1" applyBorder="1" applyAlignment="1">
      <alignment horizontal="center"/>
    </xf>
    <xf numFmtId="2" fontId="10" fillId="0" borderId="1" xfId="0" applyNumberFormat="1" applyFont="1" applyBorder="1" applyAlignment="1">
      <alignment horizontal="center"/>
    </xf>
    <xf numFmtId="0" fontId="10" fillId="0" borderId="1" xfId="0" applyFont="1" applyBorder="1" applyAlignment="1">
      <alignment horizontal="left"/>
    </xf>
    <xf numFmtId="2" fontId="10" fillId="13" borderId="3" xfId="0" applyNumberFormat="1" applyFont="1" applyFill="1" applyBorder="1" applyAlignment="1">
      <alignment horizontal="center"/>
    </xf>
    <xf numFmtId="2" fontId="10" fillId="13" borderId="1" xfId="0" applyNumberFormat="1" applyFont="1" applyFill="1" applyBorder="1" applyAlignment="1">
      <alignment horizontal="center"/>
    </xf>
    <xf numFmtId="2" fontId="10" fillId="9" borderId="1" xfId="0" applyNumberFormat="1" applyFont="1" applyFill="1" applyBorder="1" applyAlignment="1">
      <alignment horizontal="center"/>
    </xf>
    <xf numFmtId="0" fontId="10" fillId="9" borderId="1" xfId="0" applyFont="1" applyFill="1" applyBorder="1" applyAlignment="1">
      <alignment horizontal="center"/>
    </xf>
    <xf numFmtId="49" fontId="10" fillId="9" borderId="1" xfId="0" applyNumberFormat="1" applyFont="1" applyFill="1" applyBorder="1" applyAlignment="1">
      <alignment horizontal="center"/>
    </xf>
    <xf numFmtId="2" fontId="10" fillId="0" borderId="0" xfId="0" applyNumberFormat="1" applyFont="1" applyBorder="1" applyAlignment="1">
      <alignment horizontal="center"/>
    </xf>
    <xf numFmtId="0" fontId="10" fillId="0" borderId="0" xfId="0" applyFont="1" applyBorder="1" applyAlignment="1">
      <alignment horizontal="left"/>
    </xf>
    <xf numFmtId="168" fontId="10" fillId="0" borderId="0" xfId="0" applyNumberFormat="1" applyFont="1" applyBorder="1" applyAlignment="1">
      <alignment horizontal="center"/>
    </xf>
    <xf numFmtId="2" fontId="10" fillId="13" borderId="0" xfId="0" applyNumberFormat="1" applyFont="1" applyFill="1" applyBorder="1" applyAlignment="1">
      <alignment horizontal="center"/>
    </xf>
    <xf numFmtId="0" fontId="10" fillId="0" borderId="0" xfId="0" applyFont="1" applyBorder="1"/>
    <xf numFmtId="2" fontId="10" fillId="10" borderId="1" xfId="0" applyNumberFormat="1" applyFont="1" applyFill="1" applyBorder="1" applyAlignment="1">
      <alignment horizontal="center"/>
    </xf>
    <xf numFmtId="0" fontId="10" fillId="10" borderId="1" xfId="0" applyFont="1" applyFill="1" applyBorder="1" applyAlignment="1">
      <alignment horizontal="center"/>
    </xf>
    <xf numFmtId="0" fontId="10" fillId="10" borderId="1" xfId="0" applyFont="1" applyFill="1" applyBorder="1" applyAlignment="1">
      <alignment horizontal="left"/>
    </xf>
    <xf numFmtId="168" fontId="10" fillId="10" borderId="1" xfId="0" applyNumberFormat="1" applyFont="1" applyFill="1" applyBorder="1" applyAlignment="1">
      <alignment horizontal="center"/>
    </xf>
    <xf numFmtId="0" fontId="10" fillId="13" borderId="1" xfId="0" applyFont="1" applyFill="1" applyBorder="1" applyAlignment="1" applyProtection="1">
      <alignment horizontal="center"/>
      <protection locked="0"/>
    </xf>
    <xf numFmtId="0" fontId="10" fillId="13" borderId="1" xfId="0" applyFont="1" applyFill="1" applyBorder="1" applyAlignment="1">
      <alignment horizontal="left"/>
    </xf>
    <xf numFmtId="168" fontId="10" fillId="13" borderId="1" xfId="0" applyNumberFormat="1" applyFont="1" applyFill="1" applyBorder="1" applyAlignment="1">
      <alignment horizontal="center"/>
    </xf>
    <xf numFmtId="0" fontId="10" fillId="13" borderId="1" xfId="0" quotePrefix="1" applyFont="1" applyFill="1" applyBorder="1" applyAlignment="1">
      <alignment horizontal="center"/>
    </xf>
    <xf numFmtId="49" fontId="10" fillId="13" borderId="1" xfId="0" applyNumberFormat="1" applyFont="1" applyFill="1" applyBorder="1" applyAlignment="1">
      <alignment horizontal="center"/>
    </xf>
    <xf numFmtId="2" fontId="10" fillId="13" borderId="1" xfId="0" applyNumberFormat="1" applyFont="1" applyFill="1" applyBorder="1" applyAlignment="1" applyProtection="1">
      <alignment horizontal="center"/>
      <protection locked="0"/>
    </xf>
    <xf numFmtId="0" fontId="10" fillId="13" borderId="1" xfId="0" applyFont="1" applyFill="1" applyBorder="1"/>
    <xf numFmtId="49" fontId="10" fillId="13" borderId="1" xfId="0" applyNumberFormat="1" applyFont="1" applyFill="1" applyBorder="1" applyAlignment="1" applyProtection="1">
      <alignment horizontal="center" vertical="center"/>
      <protection locked="0"/>
    </xf>
    <xf numFmtId="14" fontId="10" fillId="13" borderId="1" xfId="0" applyNumberFormat="1" applyFont="1" applyFill="1" applyBorder="1" applyAlignment="1">
      <alignment horizontal="center"/>
    </xf>
    <xf numFmtId="2" fontId="9" fillId="13" borderId="1" xfId="0" applyNumberFormat="1" applyFont="1" applyFill="1" applyBorder="1" applyAlignment="1" applyProtection="1">
      <alignment horizontal="center"/>
      <protection locked="0"/>
    </xf>
    <xf numFmtId="1" fontId="10" fillId="13" borderId="1" xfId="0" applyNumberFormat="1" applyFont="1" applyFill="1" applyBorder="1" applyAlignment="1">
      <alignment horizontal="center"/>
    </xf>
    <xf numFmtId="0" fontId="3" fillId="13" borderId="1" xfId="0" applyFont="1" applyFill="1" applyBorder="1" applyAlignment="1" applyProtection="1">
      <alignment horizontal="center"/>
      <protection locked="0"/>
    </xf>
    <xf numFmtId="49" fontId="3" fillId="13" borderId="1" xfId="0" applyNumberFormat="1" applyFont="1" applyFill="1" applyBorder="1" applyAlignment="1" applyProtection="1">
      <alignment horizontal="center"/>
      <protection locked="0"/>
    </xf>
    <xf numFmtId="0" fontId="10" fillId="13" borderId="1" xfId="0" applyNumberFormat="1" applyFont="1" applyFill="1" applyBorder="1" applyAlignment="1">
      <alignment horizontal="center"/>
    </xf>
    <xf numFmtId="0" fontId="10" fillId="13" borderId="1" xfId="0" applyFont="1" applyFill="1" applyBorder="1" applyAlignment="1" applyProtection="1">
      <alignment horizontal="center" vertical="center"/>
      <protection locked="0"/>
    </xf>
    <xf numFmtId="0" fontId="10" fillId="13" borderId="1" xfId="0" applyFont="1" applyFill="1" applyBorder="1" applyAlignment="1" applyProtection="1">
      <alignment horizontal="center" vertical="center" wrapText="1"/>
      <protection locked="0"/>
    </xf>
    <xf numFmtId="0" fontId="10" fillId="13" borderId="1" xfId="0" applyFont="1" applyFill="1" applyBorder="1" applyAlignment="1">
      <alignment horizontal="left" vertical="center"/>
    </xf>
    <xf numFmtId="0" fontId="10" fillId="13" borderId="1" xfId="0" applyFont="1" applyFill="1" applyBorder="1" applyAlignment="1">
      <alignment horizontal="center" vertical="center" wrapText="1"/>
    </xf>
    <xf numFmtId="1" fontId="10" fillId="13" borderId="1" xfId="0" applyNumberFormat="1" applyFont="1" applyFill="1" applyBorder="1" applyAlignment="1">
      <alignment horizontal="left" vertical="center"/>
    </xf>
    <xf numFmtId="2" fontId="10" fillId="13" borderId="1" xfId="0" applyNumberFormat="1" applyFont="1" applyFill="1" applyBorder="1" applyAlignment="1">
      <alignment horizontal="center" vertical="center" wrapText="1"/>
    </xf>
    <xf numFmtId="1" fontId="10" fillId="13" borderId="1" xfId="0" applyNumberFormat="1" applyFont="1" applyFill="1" applyBorder="1" applyAlignment="1">
      <alignment horizontal="center" vertical="center" wrapText="1"/>
    </xf>
    <xf numFmtId="1" fontId="10" fillId="13" borderId="1" xfId="0" applyNumberFormat="1" applyFont="1" applyFill="1" applyBorder="1" applyAlignment="1">
      <alignment horizontal="left" vertical="center" wrapText="1"/>
    </xf>
    <xf numFmtId="1" fontId="10" fillId="13" borderId="1" xfId="0" applyNumberFormat="1" applyFont="1" applyFill="1" applyBorder="1" applyAlignment="1">
      <alignment horizontal="left"/>
    </xf>
    <xf numFmtId="0" fontId="7" fillId="13" borderId="1" xfId="0" applyFont="1" applyFill="1" applyBorder="1" applyAlignment="1">
      <alignment horizontal="left"/>
    </xf>
    <xf numFmtId="1" fontId="10" fillId="13" borderId="1" xfId="0" applyNumberFormat="1" applyFont="1" applyFill="1" applyBorder="1" applyAlignment="1" applyProtection="1">
      <alignment horizontal="left"/>
      <protection locked="0"/>
    </xf>
    <xf numFmtId="169" fontId="10" fillId="13" borderId="1" xfId="0" applyNumberFormat="1" applyFont="1" applyFill="1" applyBorder="1" applyAlignment="1">
      <alignment horizontal="center"/>
    </xf>
    <xf numFmtId="166" fontId="10" fillId="13" borderId="1" xfId="0" applyNumberFormat="1" applyFont="1" applyFill="1" applyBorder="1" applyAlignment="1">
      <alignment horizontal="center"/>
    </xf>
    <xf numFmtId="2" fontId="3" fillId="13" borderId="1" xfId="0" applyNumberFormat="1" applyFont="1" applyFill="1" applyBorder="1" applyAlignment="1" applyProtection="1">
      <alignment horizontal="center"/>
      <protection locked="0"/>
    </xf>
    <xf numFmtId="0" fontId="21" fillId="13" borderId="1" xfId="0" applyFont="1" applyFill="1" applyBorder="1" applyAlignment="1">
      <alignment horizontal="left" vertical="center"/>
    </xf>
    <xf numFmtId="2" fontId="10" fillId="8" borderId="1" xfId="0" applyNumberFormat="1" applyFont="1" applyFill="1" applyBorder="1" applyAlignment="1">
      <alignment horizontal="center"/>
    </xf>
    <xf numFmtId="0" fontId="22" fillId="12" borderId="2" xfId="0" applyFont="1" applyFill="1" applyBorder="1" applyAlignment="1" applyProtection="1">
      <alignment horizontal="center"/>
      <protection locked="0"/>
    </xf>
    <xf numFmtId="0" fontId="22" fillId="0" borderId="2" xfId="0" applyFont="1" applyFill="1" applyBorder="1" applyAlignment="1" applyProtection="1">
      <alignment horizontal="center"/>
      <protection locked="0"/>
    </xf>
    <xf numFmtId="0" fontId="22" fillId="12" borderId="1" xfId="0" applyFont="1" applyFill="1" applyBorder="1" applyAlignment="1" applyProtection="1">
      <alignment horizontal="center"/>
      <protection locked="0"/>
    </xf>
    <xf numFmtId="0" fontId="22" fillId="0" borderId="1" xfId="0" applyFont="1" applyFill="1" applyBorder="1" applyAlignment="1" applyProtection="1">
      <alignment horizontal="center"/>
      <protection locked="0"/>
    </xf>
    <xf numFmtId="0" fontId="22" fillId="12" borderId="7" xfId="0" applyFont="1" applyFill="1" applyBorder="1" applyAlignment="1" applyProtection="1">
      <alignment horizontal="center"/>
      <protection locked="0"/>
    </xf>
    <xf numFmtId="0" fontId="22" fillId="0" borderId="7" xfId="0" applyFont="1" applyFill="1" applyBorder="1" applyAlignment="1" applyProtection="1">
      <alignment horizontal="center"/>
      <protection locked="0"/>
    </xf>
    <xf numFmtId="165" fontId="1" fillId="2" borderId="2" xfId="0" applyNumberFormat="1" applyFont="1" applyFill="1" applyBorder="1" applyAlignment="1" applyProtection="1">
      <alignment horizontal="center" vertical="center" wrapText="1"/>
    </xf>
    <xf numFmtId="0" fontId="10" fillId="0" borderId="1" xfId="0" applyFont="1" applyBorder="1" applyAlignment="1">
      <alignment horizontal="center"/>
    </xf>
    <xf numFmtId="0" fontId="22" fillId="0" borderId="0" xfId="0" applyFont="1" applyBorder="1" applyAlignment="1" applyProtection="1">
      <alignment horizontal="center"/>
      <protection locked="0"/>
    </xf>
    <xf numFmtId="0" fontId="10" fillId="8" borderId="3" xfId="0" applyFont="1" applyFill="1" applyBorder="1" applyAlignment="1"/>
    <xf numFmtId="0" fontId="10" fillId="8" borderId="8" xfId="0" applyFont="1" applyFill="1" applyBorder="1" applyAlignment="1"/>
    <xf numFmtId="0" fontId="10" fillId="8" borderId="4" xfId="0" applyFont="1" applyFill="1" applyBorder="1" applyAlignment="1"/>
    <xf numFmtId="0" fontId="22" fillId="0" borderId="9" xfId="0" applyFont="1" applyFill="1" applyBorder="1" applyAlignment="1" applyProtection="1">
      <alignment horizontal="center"/>
      <protection locked="0"/>
    </xf>
    <xf numFmtId="0" fontId="22" fillId="0" borderId="1" xfId="0" applyFont="1" applyBorder="1" applyAlignment="1">
      <alignment horizontal="center"/>
    </xf>
    <xf numFmtId="0" fontId="22" fillId="0" borderId="7" xfId="0" applyFont="1" applyBorder="1" applyAlignment="1">
      <alignment horizontal="center"/>
    </xf>
    <xf numFmtId="0" fontId="23" fillId="0" borderId="10" xfId="0" applyFont="1" applyFill="1" applyBorder="1" applyAlignment="1">
      <alignment horizontal="center" vertical="center"/>
    </xf>
    <xf numFmtId="0" fontId="23" fillId="0" borderId="1" xfId="0" applyFont="1" applyBorder="1" applyAlignment="1">
      <alignment horizontal="center"/>
    </xf>
    <xf numFmtId="0" fontId="23" fillId="13" borderId="1" xfId="0" applyFont="1" applyFill="1" applyBorder="1" applyAlignment="1">
      <alignment horizontal="center"/>
    </xf>
    <xf numFmtId="0" fontId="23" fillId="0" borderId="1" xfId="0" applyFont="1" applyFill="1" applyBorder="1" applyAlignment="1">
      <alignment horizontal="center" vertical="center"/>
    </xf>
    <xf numFmtId="0" fontId="23" fillId="0" borderId="1" xfId="0" applyFont="1" applyFill="1" applyBorder="1" applyAlignment="1">
      <alignment horizontal="center" vertical="center" wrapText="1"/>
    </xf>
    <xf numFmtId="1" fontId="23" fillId="13" borderId="1" xfId="0" applyNumberFormat="1" applyFont="1" applyFill="1" applyBorder="1" applyAlignment="1">
      <alignment horizontal="center" vertical="center"/>
    </xf>
    <xf numFmtId="0" fontId="23" fillId="13" borderId="1" xfId="0" applyFont="1" applyFill="1" applyBorder="1" applyAlignment="1">
      <alignment horizontal="center" vertical="center"/>
    </xf>
    <xf numFmtId="0" fontId="23" fillId="0" borderId="7" xfId="0" applyFont="1" applyBorder="1" applyAlignment="1">
      <alignment horizontal="center"/>
    </xf>
    <xf numFmtId="0" fontId="23" fillId="0" borderId="7" xfId="0" applyFont="1" applyFill="1" applyBorder="1" applyAlignment="1">
      <alignment horizontal="center" vertical="center"/>
    </xf>
    <xf numFmtId="1" fontId="23" fillId="0" borderId="7" xfId="0" applyNumberFormat="1" applyFont="1" applyFill="1" applyBorder="1" applyAlignment="1">
      <alignment horizontal="center" vertical="center"/>
    </xf>
    <xf numFmtId="0" fontId="10" fillId="8" borderId="11" xfId="0" applyFont="1" applyFill="1" applyBorder="1" applyAlignment="1"/>
    <xf numFmtId="0" fontId="10" fillId="8" borderId="6" xfId="0" applyFont="1" applyFill="1" applyBorder="1" applyAlignment="1"/>
    <xf numFmtId="0" fontId="10" fillId="8" borderId="12" xfId="0" applyFont="1" applyFill="1" applyBorder="1" applyAlignment="1"/>
    <xf numFmtId="0" fontId="23" fillId="0" borderId="10" xfId="0" applyFont="1" applyBorder="1" applyAlignment="1">
      <alignment horizontal="center"/>
    </xf>
    <xf numFmtId="1" fontId="23" fillId="0" borderId="1" xfId="0" applyNumberFormat="1" applyFont="1" applyFill="1" applyBorder="1" applyAlignment="1">
      <alignment horizontal="center" vertical="center"/>
    </xf>
    <xf numFmtId="0" fontId="10" fillId="8" borderId="13" xfId="0" applyFont="1" applyFill="1" applyBorder="1" applyAlignment="1"/>
    <xf numFmtId="0" fontId="10" fillId="8" borderId="5" xfId="0" applyFont="1" applyFill="1" applyBorder="1" applyAlignment="1"/>
    <xf numFmtId="0" fontId="10" fillId="8" borderId="14" xfId="0" applyFont="1" applyFill="1" applyBorder="1" applyAlignment="1"/>
    <xf numFmtId="0" fontId="24" fillId="0" borderId="1" xfId="0" applyFont="1" applyFill="1" applyBorder="1" applyAlignment="1">
      <alignment horizontal="center" vertical="center"/>
    </xf>
    <xf numFmtId="0" fontId="23" fillId="0" borderId="10" xfId="0" applyFont="1" applyFill="1" applyBorder="1" applyAlignment="1">
      <alignment horizontal="center" vertical="center" wrapText="1"/>
    </xf>
    <xf numFmtId="0" fontId="10" fillId="13" borderId="0" xfId="0" applyFont="1" applyFill="1"/>
    <xf numFmtId="1" fontId="23" fillId="0" borderId="1" xfId="0" applyNumberFormat="1" applyFont="1" applyFill="1" applyBorder="1" applyAlignment="1">
      <alignment horizontal="center" vertical="center" wrapText="1"/>
    </xf>
    <xf numFmtId="0" fontId="10" fillId="8" borderId="1" xfId="0" applyFont="1" applyFill="1" applyBorder="1" applyAlignment="1">
      <alignment horizontal="center"/>
    </xf>
    <xf numFmtId="2" fontId="1" fillId="2" borderId="1" xfId="0" applyNumberFormat="1" applyFont="1" applyFill="1" applyBorder="1" applyAlignment="1" applyProtection="1">
      <alignment horizontal="center" vertical="center" wrapText="1"/>
    </xf>
    <xf numFmtId="165" fontId="1" fillId="2" borderId="1" xfId="0" applyNumberFormat="1" applyFont="1" applyFill="1" applyBorder="1" applyAlignment="1" applyProtection="1">
      <alignment horizontal="center" vertical="center" wrapText="1"/>
    </xf>
    <xf numFmtId="0" fontId="10" fillId="0" borderId="1" xfId="0" applyFont="1" applyBorder="1" applyAlignment="1">
      <alignment horizontal="center"/>
    </xf>
    <xf numFmtId="168" fontId="1" fillId="2" borderId="1" xfId="0" applyNumberFormat="1" applyFont="1" applyFill="1" applyBorder="1" applyAlignment="1" applyProtection="1">
      <alignment horizontal="center" vertical="center" wrapText="1"/>
    </xf>
    <xf numFmtId="168" fontId="10" fillId="0" borderId="1" xfId="0" applyNumberFormat="1" applyFont="1" applyBorder="1" applyAlignment="1">
      <alignment horizontal="center"/>
    </xf>
    <xf numFmtId="49" fontId="1" fillId="2" borderId="1" xfId="0" applyNumberFormat="1" applyFont="1" applyFill="1" applyBorder="1" applyAlignment="1" applyProtection="1">
      <alignment horizontal="center" vertical="center" wrapText="1"/>
    </xf>
    <xf numFmtId="49" fontId="10" fillId="0" borderId="1" xfId="0" applyNumberFormat="1" applyFont="1" applyBorder="1" applyAlignment="1">
      <alignment horizontal="center"/>
    </xf>
    <xf numFmtId="2" fontId="10" fillId="0" borderId="1" xfId="0" applyNumberFormat="1" applyFont="1" applyBorder="1" applyAlignment="1">
      <alignment horizontal="center"/>
    </xf>
    <xf numFmtId="165" fontId="1" fillId="2" borderId="1" xfId="0" applyNumberFormat="1" applyFont="1" applyFill="1" applyBorder="1" applyAlignment="1" applyProtection="1">
      <alignment horizontal="left" vertical="center" wrapText="1"/>
    </xf>
    <xf numFmtId="0" fontId="10" fillId="0" borderId="1" xfId="0" applyFont="1" applyBorder="1" applyAlignment="1">
      <alignment horizontal="left"/>
    </xf>
    <xf numFmtId="0" fontId="2" fillId="0" borderId="0" xfId="0" applyFont="1"/>
    <xf numFmtId="0" fontId="2" fillId="17" borderId="0" xfId="0" applyFont="1" applyFill="1"/>
    <xf numFmtId="0" fontId="22" fillId="0" borderId="9" xfId="0" applyFont="1" applyBorder="1" applyAlignment="1">
      <alignment horizontal="center"/>
    </xf>
    <xf numFmtId="0" fontId="23" fillId="0" borderId="1" xfId="0" applyFont="1" applyBorder="1" applyAlignment="1">
      <alignment horizontal="center" vertical="center"/>
    </xf>
    <xf numFmtId="0" fontId="22" fillId="12" borderId="15" xfId="0" applyFont="1" applyFill="1" applyBorder="1" applyAlignment="1" applyProtection="1">
      <alignment horizontal="center"/>
      <protection locked="0"/>
    </xf>
    <xf numFmtId="0" fontId="22" fillId="0" borderId="15" xfId="0" applyFont="1" applyFill="1" applyBorder="1" applyAlignment="1" applyProtection="1">
      <alignment horizontal="center"/>
      <protection locked="0"/>
    </xf>
  </cellXfs>
  <cellStyles count="2">
    <cellStyle name="Comma" xfId="1" builtinId="3"/>
    <cellStyle name="Normal" xfId="0" builtinId="0"/>
  </cellStyles>
  <dxfs count="0"/>
  <tableStyles count="0" defaultTableStyle="TableStyleMedium9" defaultPivotStyle="PivotStyleLight16"/>
  <colors>
    <mruColors>
      <color rgb="FFFB7979"/>
      <color rgb="FFFF6600"/>
      <color rgb="FFF36047"/>
      <color rgb="FFFA3D2E"/>
      <color rgb="FFF5FD91"/>
      <color rgb="FFFDDFD1"/>
      <color rgb="FF33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dulio/Application%20Data/Microsoft/Excel/Lowest%20PNEC%20for%20sediment%20and%20biota%20-%20checked_2feb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NECs "/>
    </sheetNames>
    <sheetDataSet>
      <sheetData sheetId="0" refreshError="1">
        <row r="2">
          <cell r="B2" t="str">
            <v>2635-10-1</v>
          </cell>
          <cell r="C2" t="str">
            <v>P-PNEC</v>
          </cell>
          <cell r="D2">
            <v>5.6000000000000001E-2</v>
          </cell>
          <cell r="E2" t="str">
            <v>E</v>
          </cell>
          <cell r="F2" t="str">
            <v>D</v>
          </cell>
          <cell r="G2" t="str">
            <v>A5</v>
          </cell>
          <cell r="H2" t="str">
            <v>-</v>
          </cell>
          <cell r="I2" t="str">
            <v>footprint</v>
          </cell>
          <cell r="L2">
            <v>5.6000000000000001E-2</v>
          </cell>
          <cell r="M2">
            <v>1.4402999999999999</v>
          </cell>
          <cell r="N2" t="str">
            <v>M</v>
          </cell>
          <cell r="O2">
            <v>27.561319143947994</v>
          </cell>
        </row>
        <row r="3">
          <cell r="B3" t="str">
            <v>2898-12-6</v>
          </cell>
          <cell r="C3" t="str">
            <v>P-PNEC</v>
          </cell>
          <cell r="D3">
            <v>4.3999999999999997E-2</v>
          </cell>
          <cell r="E3" t="str">
            <v>P</v>
          </cell>
          <cell r="F3" t="str">
            <v>D</v>
          </cell>
          <cell r="G3" t="str">
            <v>low</v>
          </cell>
          <cell r="H3">
            <v>2</v>
          </cell>
          <cell r="I3" t="str">
            <v>Daphnia QSAR</v>
          </cell>
          <cell r="L3">
            <v>4.3999999999999997E-2</v>
          </cell>
          <cell r="M3">
            <v>3.8807</v>
          </cell>
          <cell r="N3" t="str">
            <v>U</v>
          </cell>
          <cell r="O3">
            <v>7598.0124351585209</v>
          </cell>
        </row>
        <row r="4">
          <cell r="B4" t="str">
            <v>3625-06-7</v>
          </cell>
          <cell r="C4" t="str">
            <v>P-PNEC</v>
          </cell>
          <cell r="D4">
            <v>0.02</v>
          </cell>
          <cell r="E4" t="str">
            <v>P</v>
          </cell>
          <cell r="F4" t="str">
            <v>D</v>
          </cell>
          <cell r="G4" t="str">
            <v>low</v>
          </cell>
          <cell r="H4">
            <v>1</v>
          </cell>
          <cell r="I4" t="str">
            <v>Daphnia QSAR</v>
          </cell>
          <cell r="L4">
            <v>0.02</v>
          </cell>
          <cell r="M4">
            <v>3.738</v>
          </cell>
          <cell r="N4" t="str">
            <v>K</v>
          </cell>
          <cell r="O4">
            <v>5470.1596289397166</v>
          </cell>
        </row>
        <row r="5">
          <cell r="B5" t="str">
            <v>4247-02-3</v>
          </cell>
          <cell r="C5" t="str">
            <v>P-PNEC</v>
          </cell>
          <cell r="D5">
            <v>2.9329999999999998</v>
          </cell>
          <cell r="E5" t="str">
            <v>P</v>
          </cell>
          <cell r="F5" t="str">
            <v>D</v>
          </cell>
          <cell r="G5" t="str">
            <v>low</v>
          </cell>
          <cell r="H5">
            <v>2</v>
          </cell>
          <cell r="I5" t="str">
            <v>Daphnia QSAR</v>
          </cell>
          <cell r="L5">
            <v>2.9329999999999998</v>
          </cell>
          <cell r="M5">
            <v>2.4811000000000001</v>
          </cell>
          <cell r="N5" t="str">
            <v>U</v>
          </cell>
          <cell r="O5">
            <v>302.76104809231339</v>
          </cell>
        </row>
        <row r="6">
          <cell r="B6" t="str">
            <v>4640-01-1</v>
          </cell>
          <cell r="C6" t="str">
            <v>P-PNEC</v>
          </cell>
          <cell r="D6">
            <v>3.9E-2</v>
          </cell>
          <cell r="E6" t="str">
            <v>P</v>
          </cell>
          <cell r="F6" t="str">
            <v>D</v>
          </cell>
          <cell r="G6" t="str">
            <v>low</v>
          </cell>
          <cell r="H6">
            <v>1</v>
          </cell>
          <cell r="I6" t="str">
            <v>Daphnia QSAR</v>
          </cell>
          <cell r="L6">
            <v>3.9E-2</v>
          </cell>
          <cell r="M6">
            <v>3.8506999999999998</v>
          </cell>
          <cell r="N6" t="str">
            <v>U</v>
          </cell>
          <cell r="O6">
            <v>7090.8777826207115</v>
          </cell>
        </row>
        <row r="7">
          <cell r="B7" t="str">
            <v>5359-04-6</v>
          </cell>
          <cell r="C7" t="str">
            <v>P-PNEC</v>
          </cell>
          <cell r="D7">
            <v>1.36</v>
          </cell>
          <cell r="E7" t="str">
            <v>P</v>
          </cell>
          <cell r="F7" t="str">
            <v>F</v>
          </cell>
          <cell r="G7" t="str">
            <v>low</v>
          </cell>
          <cell r="H7">
            <v>2</v>
          </cell>
          <cell r="I7" t="str">
            <v>Pimephales QSAR</v>
          </cell>
          <cell r="L7">
            <v>1.36</v>
          </cell>
          <cell r="M7">
            <v>2.6423999999999999</v>
          </cell>
          <cell r="N7" t="str">
            <v>DT</v>
          </cell>
          <cell r="O7">
            <v>438.93478553471726</v>
          </cell>
        </row>
        <row r="8">
          <cell r="B8" t="str">
            <v>6493-05-6</v>
          </cell>
          <cell r="C8" t="str">
            <v>P-PNEC</v>
          </cell>
          <cell r="D8">
            <v>1.7</v>
          </cell>
          <cell r="E8" t="str">
            <v>P</v>
          </cell>
          <cell r="F8" t="str">
            <v>A</v>
          </cell>
          <cell r="G8" t="str">
            <v>very low</v>
          </cell>
          <cell r="H8">
            <v>1</v>
          </cell>
          <cell r="I8" t="str">
            <v>Selenastrum QSAR</v>
          </cell>
          <cell r="L8">
            <v>1.7</v>
          </cell>
          <cell r="M8">
            <v>1.2262999999999999</v>
          </cell>
          <cell r="N8" t="str">
            <v>DT</v>
          </cell>
          <cell r="O8">
            <v>16.838368126872297</v>
          </cell>
        </row>
        <row r="9">
          <cell r="B9" t="str">
            <v>8063-07-8</v>
          </cell>
          <cell r="C9" t="str">
            <v>P-PNEC</v>
          </cell>
          <cell r="D9">
            <v>243000</v>
          </cell>
          <cell r="E9" t="str">
            <v>P</v>
          </cell>
          <cell r="F9" t="str">
            <v>D</v>
          </cell>
          <cell r="G9" t="str">
            <v>very low</v>
          </cell>
          <cell r="H9">
            <v>1</v>
          </cell>
          <cell r="I9" t="str">
            <v>Ecosar</v>
          </cell>
          <cell r="L9">
            <v>243000</v>
          </cell>
          <cell r="M9">
            <v>0.41389999999999999</v>
          </cell>
          <cell r="N9" t="str">
            <v>M</v>
          </cell>
          <cell r="O9">
            <v>2.5935820990111327</v>
          </cell>
        </row>
        <row r="10">
          <cell r="B10" t="str">
            <v>1002-53-5</v>
          </cell>
          <cell r="C10" t="str">
            <v>P-PNEC</v>
          </cell>
          <cell r="D10">
            <v>0.125</v>
          </cell>
          <cell r="E10" t="str">
            <v>P</v>
          </cell>
          <cell r="F10" t="str">
            <v>D</v>
          </cell>
          <cell r="G10" t="str">
            <v>high</v>
          </cell>
          <cell r="H10">
            <v>4</v>
          </cell>
          <cell r="I10" t="str">
            <v>Daphnia QSAR</v>
          </cell>
          <cell r="L10">
            <v>0.125</v>
          </cell>
          <cell r="M10">
            <v>2.4897</v>
          </cell>
          <cell r="N10" t="str">
            <v>U</v>
          </cell>
          <cell r="O10">
            <v>308.81614691845152</v>
          </cell>
        </row>
        <row r="11">
          <cell r="B11" t="str">
            <v>100-42-5</v>
          </cell>
          <cell r="C11" t="str">
            <v>PNEC</v>
          </cell>
          <cell r="D11">
            <v>1.22</v>
          </cell>
          <cell r="E11" t="str">
            <v>E</v>
          </cell>
          <cell r="F11" t="str">
            <v>A</v>
          </cell>
          <cell r="G11" t="str">
            <v>exact</v>
          </cell>
          <cell r="H11" t="str">
            <v>-</v>
          </cell>
          <cell r="I11" t="str">
            <v>-</v>
          </cell>
          <cell r="L11">
            <v>1.22</v>
          </cell>
          <cell r="M11">
            <v>2.96</v>
          </cell>
          <cell r="N11" t="str">
            <v>E</v>
          </cell>
          <cell r="O11">
            <v>912.01083935590987</v>
          </cell>
        </row>
        <row r="12">
          <cell r="B12" t="str">
            <v>100-61-8</v>
          </cell>
          <cell r="C12" t="str">
            <v>P-PNEC</v>
          </cell>
          <cell r="D12">
            <v>0.17499999999999999</v>
          </cell>
          <cell r="E12" t="str">
            <v>E</v>
          </cell>
          <cell r="F12" t="str">
            <v>D</v>
          </cell>
          <cell r="G12" t="str">
            <v>exact</v>
          </cell>
          <cell r="H12" t="str">
            <v>-</v>
          </cell>
          <cell r="I12" t="str">
            <v>von der Ohe et al. 2005</v>
          </cell>
          <cell r="L12">
            <v>0.17499999999999999</v>
          </cell>
          <cell r="M12">
            <v>2.2799999999999998</v>
          </cell>
          <cell r="N12" t="str">
            <v>E</v>
          </cell>
          <cell r="O12">
            <v>190.54607179632481</v>
          </cell>
        </row>
        <row r="13">
          <cell r="B13" t="str">
            <v>1007-28-9</v>
          </cell>
          <cell r="C13" t="str">
            <v>P-PNEC</v>
          </cell>
          <cell r="D13">
            <v>0.03</v>
          </cell>
          <cell r="E13" t="str">
            <v>P</v>
          </cell>
          <cell r="F13" t="str">
            <v>A</v>
          </cell>
          <cell r="G13" t="str">
            <v>medium</v>
          </cell>
          <cell r="H13">
            <v>1</v>
          </cell>
          <cell r="I13" t="str">
            <v>Selenastrum QSAR</v>
          </cell>
          <cell r="L13">
            <v>0.03</v>
          </cell>
          <cell r="M13">
            <v>2.0293999999999999</v>
          </cell>
          <cell r="N13" t="str">
            <v>U</v>
          </cell>
          <cell r="O13">
            <v>107.00399687349012</v>
          </cell>
        </row>
        <row r="14">
          <cell r="B14" t="str">
            <v>100-75-4</v>
          </cell>
          <cell r="C14" t="str">
            <v>P-PNEC</v>
          </cell>
          <cell r="D14">
            <v>5.3449999999999998</v>
          </cell>
          <cell r="E14" t="str">
            <v>P</v>
          </cell>
          <cell r="F14" t="str">
            <v>A</v>
          </cell>
          <cell r="G14" t="str">
            <v>low</v>
          </cell>
          <cell r="H14">
            <v>1</v>
          </cell>
          <cell r="I14" t="str">
            <v>Selenastrum QSAR</v>
          </cell>
          <cell r="L14">
            <v>5.3449999999999998</v>
          </cell>
          <cell r="M14">
            <v>2.0243000000000002</v>
          </cell>
          <cell r="N14" t="str">
            <v>U</v>
          </cell>
          <cell r="O14">
            <v>105.75477850857899</v>
          </cell>
        </row>
        <row r="15">
          <cell r="B15" t="str">
            <v>100-86-7</v>
          </cell>
          <cell r="C15" t="str">
            <v>P-PNEC</v>
          </cell>
          <cell r="D15">
            <v>7.9219999999999997</v>
          </cell>
          <cell r="E15" t="str">
            <v>P</v>
          </cell>
          <cell r="F15" t="str">
            <v>A</v>
          </cell>
          <cell r="G15" t="str">
            <v>medium</v>
          </cell>
          <cell r="H15">
            <v>1</v>
          </cell>
          <cell r="I15" t="str">
            <v>Selenastrum QSAR</v>
          </cell>
          <cell r="L15">
            <v>7.9219999999999997</v>
          </cell>
          <cell r="M15">
            <v>1.8540000000000001</v>
          </cell>
          <cell r="N15" t="str">
            <v>U</v>
          </cell>
          <cell r="O15">
            <v>71.449632607551351</v>
          </cell>
        </row>
        <row r="16">
          <cell r="B16" t="str">
            <v>101043-37-2</v>
          </cell>
          <cell r="C16" t="str">
            <v>P-PNEC</v>
          </cell>
          <cell r="D16" t="str">
            <v>WS</v>
          </cell>
          <cell r="E16" t="str">
            <v>P</v>
          </cell>
          <cell r="F16" t="str">
            <v>D</v>
          </cell>
          <cell r="G16" t="str">
            <v>low</v>
          </cell>
          <cell r="H16">
            <v>1</v>
          </cell>
          <cell r="I16" t="str">
            <v>Daphnia QSAR</v>
          </cell>
          <cell r="L16" t="str">
            <v>-</v>
          </cell>
          <cell r="M16">
            <v>0.74</v>
          </cell>
          <cell r="N16" t="str">
            <v>DT</v>
          </cell>
          <cell r="O16">
            <v>5.4954087385762458</v>
          </cell>
        </row>
        <row r="17">
          <cell r="B17" t="str">
            <v>101064-48-6</v>
          </cell>
          <cell r="C17" t="str">
            <v>P-PNEC</v>
          </cell>
          <cell r="D17" t="str">
            <v>WS</v>
          </cell>
          <cell r="E17" t="str">
            <v>P</v>
          </cell>
          <cell r="F17" t="str">
            <v>D</v>
          </cell>
          <cell r="G17" t="str">
            <v>low</v>
          </cell>
          <cell r="H17">
            <v>1</v>
          </cell>
          <cell r="I17" t="str">
            <v>Daphnia QSAR</v>
          </cell>
          <cell r="L17" t="str">
            <v>-</v>
          </cell>
          <cell r="M17">
            <v>0.63800000000000001</v>
          </cell>
          <cell r="N17" t="str">
            <v>DT</v>
          </cell>
          <cell r="O17">
            <v>4.3451022417157166</v>
          </cell>
        </row>
        <row r="18">
          <cell r="B18" t="str">
            <v>101-20-2</v>
          </cell>
          <cell r="C18" t="str">
            <v>P-PNEC</v>
          </cell>
          <cell r="D18">
            <v>7.6999999999999999E-2</v>
          </cell>
          <cell r="E18" t="str">
            <v>P</v>
          </cell>
          <cell r="F18" t="str">
            <v>A</v>
          </cell>
          <cell r="G18" t="str">
            <v>low</v>
          </cell>
          <cell r="H18">
            <v>1</v>
          </cell>
          <cell r="I18" t="str">
            <v>Selenastrum QSAR</v>
          </cell>
          <cell r="L18">
            <v>7.6999999999999999E-2</v>
          </cell>
          <cell r="M18">
            <v>3.423</v>
          </cell>
          <cell r="N18" t="str">
            <v>U</v>
          </cell>
          <cell r="O18">
            <v>2648.500138606702</v>
          </cell>
        </row>
        <row r="19">
          <cell r="B19" t="str">
            <v>101-21-3</v>
          </cell>
          <cell r="C19" t="str">
            <v>P-PNEC</v>
          </cell>
          <cell r="D19">
            <v>2.6</v>
          </cell>
          <cell r="E19" t="str">
            <v>E</v>
          </cell>
          <cell r="F19" t="str">
            <v>D</v>
          </cell>
          <cell r="G19" t="str">
            <v>A5</v>
          </cell>
          <cell r="H19" t="str">
            <v>-</v>
          </cell>
          <cell r="I19" t="str">
            <v>footprint</v>
          </cell>
          <cell r="K19">
            <v>10</v>
          </cell>
          <cell r="L19">
            <v>2.6</v>
          </cell>
          <cell r="M19">
            <v>2.5299999999999998</v>
          </cell>
          <cell r="N19" t="str">
            <v>E</v>
          </cell>
          <cell r="O19">
            <v>338.84415613920248</v>
          </cell>
        </row>
        <row r="20">
          <cell r="B20" t="str">
            <v>101312-92-9</v>
          </cell>
          <cell r="C20" t="str">
            <v>P-PNEC</v>
          </cell>
          <cell r="D20">
            <v>44.7</v>
          </cell>
          <cell r="E20" t="str">
            <v>E</v>
          </cell>
          <cell r="F20" t="str">
            <v>D</v>
          </cell>
          <cell r="G20" t="str">
            <v>A5</v>
          </cell>
          <cell r="H20" t="str">
            <v>-</v>
          </cell>
          <cell r="I20" t="str">
            <v>footprint</v>
          </cell>
          <cell r="L20">
            <v>44.7</v>
          </cell>
          <cell r="M20">
            <v>3.0451999999999999</v>
          </cell>
          <cell r="N20" t="str">
            <v>DT</v>
          </cell>
          <cell r="O20">
            <v>1109.6857267741248</v>
          </cell>
        </row>
        <row r="21">
          <cell r="B21" t="str">
            <v>1014-60-4</v>
          </cell>
          <cell r="C21" t="str">
            <v>P-PNEC</v>
          </cell>
          <cell r="D21">
            <v>9.1999999999999998E-2</v>
          </cell>
          <cell r="E21" t="str">
            <v>P</v>
          </cell>
          <cell r="F21" t="str">
            <v>D</v>
          </cell>
          <cell r="G21" t="str">
            <v>medium</v>
          </cell>
          <cell r="H21">
            <v>2</v>
          </cell>
          <cell r="I21" t="str">
            <v>Daphnia QSAR</v>
          </cell>
          <cell r="L21">
            <v>9.1999999999999998E-2</v>
          </cell>
          <cell r="M21">
            <v>3.3420000000000001</v>
          </cell>
          <cell r="N21" t="str">
            <v>U</v>
          </cell>
          <cell r="O21">
            <v>2197.8598727848262</v>
          </cell>
        </row>
        <row r="22">
          <cell r="B22" t="str">
            <v>1014-69-3</v>
          </cell>
          <cell r="C22" t="str">
            <v>P-PNEC</v>
          </cell>
          <cell r="D22">
            <v>7.0000000000000001E-3</v>
          </cell>
          <cell r="E22" t="str">
            <v>P</v>
          </cell>
          <cell r="F22" t="str">
            <v>A</v>
          </cell>
          <cell r="G22" t="str">
            <v>medium</v>
          </cell>
          <cell r="H22">
            <v>1</v>
          </cell>
          <cell r="I22" t="str">
            <v>Selenastrum QSAR</v>
          </cell>
          <cell r="L22">
            <v>7.0000000000000001E-3</v>
          </cell>
          <cell r="M22">
            <v>2.4826000000000001</v>
          </cell>
          <cell r="N22" t="str">
            <v>U</v>
          </cell>
          <cell r="O22">
            <v>303.80855564655451</v>
          </cell>
        </row>
        <row r="23">
          <cell r="B23" t="str">
            <v>101-48-4</v>
          </cell>
          <cell r="C23" t="str">
            <v>P-PNEC</v>
          </cell>
          <cell r="D23">
            <v>76.608999999999995</v>
          </cell>
          <cell r="E23" t="str">
            <v>P</v>
          </cell>
          <cell r="F23" t="str">
            <v>D</v>
          </cell>
          <cell r="G23" t="str">
            <v>low</v>
          </cell>
          <cell r="H23">
            <v>1</v>
          </cell>
          <cell r="I23" t="str">
            <v>Daphnia QSAR</v>
          </cell>
          <cell r="L23">
            <v>76.608999999999995</v>
          </cell>
          <cell r="M23">
            <v>1.9753000000000001</v>
          </cell>
          <cell r="N23" t="str">
            <v>U</v>
          </cell>
          <cell r="O23">
            <v>94.471323572713672</v>
          </cell>
        </row>
        <row r="24">
          <cell r="B24" t="str">
            <v>101-83-7</v>
          </cell>
          <cell r="C24" t="str">
            <v>P-PNEC</v>
          </cell>
          <cell r="D24">
            <v>6.7</v>
          </cell>
          <cell r="E24" t="str">
            <v>P</v>
          </cell>
          <cell r="F24" t="str">
            <v>A</v>
          </cell>
          <cell r="G24" t="str">
            <v>high</v>
          </cell>
          <cell r="H24">
            <v>1</v>
          </cell>
          <cell r="I24" t="str">
            <v>Selenastrum QSAR</v>
          </cell>
          <cell r="L24">
            <v>6.7</v>
          </cell>
          <cell r="M24">
            <v>2.6272000000000002</v>
          </cell>
          <cell r="N24" t="str">
            <v>K</v>
          </cell>
          <cell r="O24">
            <v>423.83810577435059</v>
          </cell>
        </row>
        <row r="25">
          <cell r="B25" t="str">
            <v>101-86-0</v>
          </cell>
          <cell r="C25" t="str">
            <v>P-PNEC</v>
          </cell>
          <cell r="D25">
            <v>0.436</v>
          </cell>
          <cell r="E25" t="str">
            <v>P</v>
          </cell>
          <cell r="F25" t="str">
            <v>A</v>
          </cell>
          <cell r="G25" t="str">
            <v>low</v>
          </cell>
          <cell r="H25">
            <v>1</v>
          </cell>
          <cell r="I25" t="str">
            <v>Selenastrum QSAR</v>
          </cell>
          <cell r="L25">
            <v>0.436</v>
          </cell>
          <cell r="M25">
            <v>3.16</v>
          </cell>
          <cell r="N25" t="str">
            <v>U</v>
          </cell>
          <cell r="O25">
            <v>1445.4397707459289</v>
          </cell>
        </row>
        <row r="26">
          <cell r="B26" t="str">
            <v>10206-21-0</v>
          </cell>
          <cell r="C26" t="str">
            <v>P-PNEC</v>
          </cell>
          <cell r="D26">
            <v>1582.057</v>
          </cell>
          <cell r="E26" t="str">
            <v>P</v>
          </cell>
          <cell r="F26" t="str">
            <v>F</v>
          </cell>
          <cell r="G26" t="str">
            <v>low</v>
          </cell>
          <cell r="H26">
            <v>1</v>
          </cell>
          <cell r="I26" t="str">
            <v>Pimephales QSAR</v>
          </cell>
          <cell r="L26">
            <v>1582.057</v>
          </cell>
          <cell r="M26">
            <v>0.96779000000000004</v>
          </cell>
          <cell r="N26" t="str">
            <v>U</v>
          </cell>
          <cell r="O26">
            <v>9.2851730029261184</v>
          </cell>
        </row>
        <row r="27">
          <cell r="B27" t="str">
            <v>102280-35-3</v>
          </cell>
          <cell r="C27" t="str">
            <v>P-PNEC</v>
          </cell>
          <cell r="D27">
            <v>1.4870000000000001</v>
          </cell>
          <cell r="E27" t="str">
            <v>P</v>
          </cell>
          <cell r="F27" t="str">
            <v>A</v>
          </cell>
          <cell r="G27" t="str">
            <v>very low</v>
          </cell>
          <cell r="H27">
            <v>1</v>
          </cell>
          <cell r="I27" t="str">
            <v>Selenastrum QSAR</v>
          </cell>
          <cell r="L27">
            <v>1.4870000000000001</v>
          </cell>
          <cell r="M27">
            <v>3.2164999999999999</v>
          </cell>
          <cell r="N27" t="str">
            <v>U</v>
          </cell>
          <cell r="O27">
            <v>1646.2659663282982</v>
          </cell>
        </row>
        <row r="28">
          <cell r="B28" t="str">
            <v>10238-21-8</v>
          </cell>
          <cell r="C28" t="str">
            <v>P-PNEC</v>
          </cell>
          <cell r="D28">
            <v>14.67</v>
          </cell>
          <cell r="E28" t="str">
            <v>P</v>
          </cell>
          <cell r="F28" t="str">
            <v>F</v>
          </cell>
          <cell r="G28" t="str">
            <v>low</v>
          </cell>
          <cell r="H28">
            <v>1</v>
          </cell>
          <cell r="I28" t="str">
            <v>Pimephales QSAR</v>
          </cell>
          <cell r="L28">
            <v>14.67</v>
          </cell>
          <cell r="M28">
            <v>3.0318000000000001</v>
          </cell>
          <cell r="N28" t="str">
            <v>U</v>
          </cell>
          <cell r="O28">
            <v>1075.969597207687</v>
          </cell>
        </row>
        <row r="29">
          <cell r="B29" t="str">
            <v>1024-57-3</v>
          </cell>
          <cell r="C29" t="str">
            <v>P-PNEC</v>
          </cell>
          <cell r="D29">
            <v>0.24</v>
          </cell>
          <cell r="E29" t="str">
            <v>E</v>
          </cell>
          <cell r="F29" t="str">
            <v>D</v>
          </cell>
          <cell r="G29" t="str">
            <v>F4</v>
          </cell>
          <cell r="H29" t="str">
            <v>-</v>
          </cell>
          <cell r="I29" t="str">
            <v>footprint</v>
          </cell>
          <cell r="L29">
            <v>0.24</v>
          </cell>
          <cell r="M29">
            <v>4.0199999999999996</v>
          </cell>
          <cell r="N29" t="str">
            <v>E</v>
          </cell>
          <cell r="O29">
            <v>10471.285480509003</v>
          </cell>
        </row>
        <row r="30">
          <cell r="B30" t="str">
            <v>102-76-1</v>
          </cell>
          <cell r="C30" t="str">
            <v>P-PNEC</v>
          </cell>
          <cell r="D30">
            <v>380</v>
          </cell>
          <cell r="E30" t="str">
            <v>E</v>
          </cell>
          <cell r="F30" t="str">
            <v>D</v>
          </cell>
          <cell r="G30" t="str">
            <v>exact</v>
          </cell>
          <cell r="H30" t="str">
            <v>-</v>
          </cell>
          <cell r="I30" t="str">
            <v>-</v>
          </cell>
          <cell r="L30">
            <v>380</v>
          </cell>
          <cell r="M30">
            <v>1.6099000000000001</v>
          </cell>
          <cell r="N30" t="str">
            <v>M</v>
          </cell>
          <cell r="O30">
            <v>40.728648582724261</v>
          </cell>
        </row>
        <row r="31">
          <cell r="B31" t="str">
            <v>102767-28-2</v>
          </cell>
          <cell r="C31" t="str">
            <v>P-PNEC</v>
          </cell>
          <cell r="D31">
            <v>3.6909999999999998</v>
          </cell>
          <cell r="E31" t="str">
            <v>P</v>
          </cell>
          <cell r="F31" t="str">
            <v>A</v>
          </cell>
          <cell r="G31" t="str">
            <v>very low</v>
          </cell>
          <cell r="H31">
            <v>1</v>
          </cell>
          <cell r="I31" t="str">
            <v>Selenastrum QSAR</v>
          </cell>
          <cell r="L31">
            <v>3.6909999999999998</v>
          </cell>
          <cell r="M31">
            <v>0.79486999999999997</v>
          </cell>
          <cell r="N31" t="str">
            <v>U</v>
          </cell>
          <cell r="O31">
            <v>6.2354815709415883</v>
          </cell>
        </row>
        <row r="32">
          <cell r="B32" t="str">
            <v>1031-07-8</v>
          </cell>
          <cell r="C32" t="str">
            <v>P-PNEC</v>
          </cell>
          <cell r="D32">
            <v>0.76</v>
          </cell>
          <cell r="E32" t="str">
            <v>E</v>
          </cell>
          <cell r="F32" t="str">
            <v>D</v>
          </cell>
          <cell r="G32" t="str">
            <v>F4</v>
          </cell>
          <cell r="H32" t="str">
            <v>-</v>
          </cell>
          <cell r="I32" t="str">
            <v>footprint</v>
          </cell>
          <cell r="L32">
            <v>0.76</v>
          </cell>
          <cell r="M32">
            <v>3.1110000000000002</v>
          </cell>
          <cell r="N32" t="str">
            <v>K</v>
          </cell>
          <cell r="O32">
            <v>1291.2192736135357</v>
          </cell>
        </row>
        <row r="33">
          <cell r="B33" t="str">
            <v>103577-45-3</v>
          </cell>
          <cell r="C33" t="str">
            <v>P-PNEC</v>
          </cell>
          <cell r="D33">
            <v>15.529</v>
          </cell>
          <cell r="E33" t="str">
            <v>P</v>
          </cell>
          <cell r="F33" t="str">
            <v>F</v>
          </cell>
          <cell r="G33" t="str">
            <v>low</v>
          </cell>
          <cell r="H33">
            <v>1</v>
          </cell>
          <cell r="I33" t="str">
            <v>Pimephales QSAR</v>
          </cell>
          <cell r="L33">
            <v>15.529</v>
          </cell>
          <cell r="M33">
            <v>3.8113999999999999</v>
          </cell>
          <cell r="N33" t="str">
            <v>U</v>
          </cell>
          <cell r="O33">
            <v>6477.3893069563564</v>
          </cell>
        </row>
        <row r="34">
          <cell r="B34" t="str">
            <v>103-69-5</v>
          </cell>
          <cell r="C34" t="str">
            <v>P-PNEC</v>
          </cell>
          <cell r="D34">
            <v>0.42</v>
          </cell>
          <cell r="E34" t="str">
            <v>E</v>
          </cell>
          <cell r="F34" t="str">
            <v>D</v>
          </cell>
          <cell r="G34" t="str">
            <v>exact</v>
          </cell>
          <cell r="H34" t="str">
            <v>-</v>
          </cell>
          <cell r="I34" t="str">
            <v>von der Ohe et al. 2005</v>
          </cell>
          <cell r="L34">
            <v>0.42</v>
          </cell>
          <cell r="M34">
            <v>2.4279999999999999</v>
          </cell>
          <cell r="N34" t="str">
            <v>RX</v>
          </cell>
          <cell r="O34">
            <v>267.91683248190327</v>
          </cell>
        </row>
        <row r="35">
          <cell r="B35" t="str">
            <v>103-71-9</v>
          </cell>
          <cell r="C35" t="str">
            <v>P-PNEC</v>
          </cell>
          <cell r="D35">
            <v>1.0860000000000001</v>
          </cell>
          <cell r="E35" t="str">
            <v>P</v>
          </cell>
          <cell r="F35" t="str">
            <v>D</v>
          </cell>
          <cell r="G35" t="str">
            <v>low</v>
          </cell>
          <cell r="H35">
            <v>2</v>
          </cell>
          <cell r="I35" t="str">
            <v>Daphnia QSAR</v>
          </cell>
          <cell r="L35">
            <v>1.0860000000000001</v>
          </cell>
          <cell r="M35">
            <v>2.3668</v>
          </cell>
          <cell r="N35" t="str">
            <v>DT</v>
          </cell>
          <cell r="O35">
            <v>232.7019378848166</v>
          </cell>
        </row>
        <row r="36">
          <cell r="B36" t="str">
            <v>103-90-2</v>
          </cell>
          <cell r="C36" t="str">
            <v>P-PNEC</v>
          </cell>
          <cell r="D36">
            <v>40.880000000000003</v>
          </cell>
          <cell r="E36" t="str">
            <v>E</v>
          </cell>
          <cell r="F36" t="str">
            <v>D</v>
          </cell>
          <cell r="G36" t="str">
            <v>exact</v>
          </cell>
          <cell r="H36" t="str">
            <v>-</v>
          </cell>
          <cell r="I36" t="str">
            <v>-</v>
          </cell>
          <cell r="L36">
            <v>40.880000000000003</v>
          </cell>
          <cell r="M36">
            <v>1.5256000000000001</v>
          </cell>
          <cell r="N36" t="str">
            <v>U</v>
          </cell>
          <cell r="O36">
            <v>33.542853083268987</v>
          </cell>
        </row>
        <row r="37">
          <cell r="B37" t="str">
            <v>10396-80-2</v>
          </cell>
          <cell r="C37" t="str">
            <v>P-PNEC</v>
          </cell>
          <cell r="D37">
            <v>10.208</v>
          </cell>
          <cell r="E37" t="str">
            <v>P</v>
          </cell>
          <cell r="F37" t="str">
            <v>F</v>
          </cell>
          <cell r="G37" t="str">
            <v>low</v>
          </cell>
          <cell r="H37">
            <v>1</v>
          </cell>
          <cell r="I37" t="str">
            <v>Pimephales QSAR</v>
          </cell>
          <cell r="L37">
            <v>10.208</v>
          </cell>
          <cell r="M37">
            <v>2.3946000000000001</v>
          </cell>
          <cell r="N37" t="str">
            <v>U</v>
          </cell>
          <cell r="O37">
            <v>248.08471080889225</v>
          </cell>
        </row>
        <row r="38">
          <cell r="B38" t="str">
            <v>104-35-8</v>
          </cell>
          <cell r="C38" t="str">
            <v>P-PNEC</v>
          </cell>
          <cell r="D38">
            <v>0.33</v>
          </cell>
          <cell r="E38" t="str">
            <v>P</v>
          </cell>
          <cell r="F38" t="str">
            <v>F</v>
          </cell>
          <cell r="G38" t="str">
            <v>medium</v>
          </cell>
          <cell r="H38">
            <v>2</v>
          </cell>
          <cell r="I38" t="str">
            <v>Pimephales QSAR</v>
          </cell>
          <cell r="L38">
            <v>0.33</v>
          </cell>
          <cell r="M38">
            <v>2.8266</v>
          </cell>
          <cell r="N38" t="str">
            <v>U</v>
          </cell>
          <cell r="O38">
            <v>670.81072879922795</v>
          </cell>
        </row>
        <row r="39">
          <cell r="B39" t="str">
            <v>104-92-7</v>
          </cell>
          <cell r="C39" t="str">
            <v>P-PNEC</v>
          </cell>
          <cell r="D39">
            <v>2.1760000000000002</v>
          </cell>
          <cell r="E39" t="str">
            <v>P</v>
          </cell>
          <cell r="F39" t="str">
            <v>D</v>
          </cell>
          <cell r="G39" t="str">
            <v>medium</v>
          </cell>
          <cell r="H39">
            <v>2</v>
          </cell>
          <cell r="I39" t="str">
            <v>Daphnia QSAR</v>
          </cell>
          <cell r="L39">
            <v>2.1760000000000002</v>
          </cell>
          <cell r="M39">
            <v>2.3671000000000002</v>
          </cell>
          <cell r="N39" t="str">
            <v>U</v>
          </cell>
          <cell r="O39">
            <v>232.86273822087639</v>
          </cell>
        </row>
        <row r="40">
          <cell r="B40" t="str">
            <v>10543-57-4</v>
          </cell>
          <cell r="C40" t="str">
            <v>P-PNEC</v>
          </cell>
          <cell r="D40">
            <v>10288</v>
          </cell>
          <cell r="E40" t="str">
            <v>P</v>
          </cell>
          <cell r="F40" t="str">
            <v>D</v>
          </cell>
          <cell r="G40" t="str">
            <v>very low</v>
          </cell>
          <cell r="H40">
            <v>1</v>
          </cell>
          <cell r="I40" t="str">
            <v>Ecosar</v>
          </cell>
          <cell r="L40">
            <v>10288</v>
          </cell>
          <cell r="M40">
            <v>1.9079999999999999</v>
          </cell>
          <cell r="N40" t="str">
            <v>M</v>
          </cell>
          <cell r="O40">
            <v>80.909589917838218</v>
          </cell>
        </row>
        <row r="41">
          <cell r="B41" t="str">
            <v>105-95-3</v>
          </cell>
          <cell r="C41" t="str">
            <v>P-PNEC</v>
          </cell>
          <cell r="D41">
            <v>1.5649999999999999</v>
          </cell>
          <cell r="E41" t="str">
            <v>P</v>
          </cell>
          <cell r="F41" t="str">
            <v>F</v>
          </cell>
          <cell r="G41" t="str">
            <v>high</v>
          </cell>
          <cell r="H41">
            <v>1</v>
          </cell>
          <cell r="I41" t="str">
            <v>Pimephales QSAR</v>
          </cell>
          <cell r="L41">
            <v>1.5649999999999999</v>
          </cell>
          <cell r="M41">
            <v>2.9459</v>
          </cell>
          <cell r="N41" t="str">
            <v>U</v>
          </cell>
          <cell r="O41">
            <v>882.87658716530257</v>
          </cell>
        </row>
        <row r="42">
          <cell r="B42" t="str">
            <v>10595-95-6</v>
          </cell>
          <cell r="C42" t="str">
            <v>P-PNEC</v>
          </cell>
          <cell r="D42">
            <v>9.3350000000000009</v>
          </cell>
          <cell r="E42" t="str">
            <v>P</v>
          </cell>
          <cell r="F42" t="str">
            <v>A</v>
          </cell>
          <cell r="G42" t="str">
            <v>low</v>
          </cell>
          <cell r="H42">
            <v>1</v>
          </cell>
          <cell r="I42" t="str">
            <v>Selenastrum QSAR</v>
          </cell>
          <cell r="L42">
            <v>9.3350000000000009</v>
          </cell>
          <cell r="M42">
            <v>1.5631999999999999</v>
          </cell>
          <cell r="N42" t="str">
            <v>U</v>
          </cell>
          <cell r="O42">
            <v>36.576319300945222</v>
          </cell>
        </row>
        <row r="43">
          <cell r="B43" t="str">
            <v>106-02-5</v>
          </cell>
          <cell r="C43" t="str">
            <v>P-PNEC</v>
          </cell>
          <cell r="D43">
            <v>2.5000000000000001E-2</v>
          </cell>
          <cell r="E43" t="str">
            <v>P</v>
          </cell>
          <cell r="F43" t="str">
            <v>F</v>
          </cell>
          <cell r="G43" t="str">
            <v>low</v>
          </cell>
          <cell r="H43">
            <v>1</v>
          </cell>
          <cell r="I43" t="str">
            <v>Pimephales QSAR</v>
          </cell>
          <cell r="L43">
            <v>2.5000000000000001E-2</v>
          </cell>
          <cell r="M43">
            <v>3.6785999999999999</v>
          </cell>
          <cell r="N43" t="str">
            <v>M</v>
          </cell>
          <cell r="O43">
            <v>4770.8965542564947</v>
          </cell>
        </row>
        <row r="44">
          <cell r="B44" t="str">
            <v>10605-21-7</v>
          </cell>
          <cell r="C44" t="str">
            <v>P-PNEC</v>
          </cell>
          <cell r="D44">
            <v>0.15</v>
          </cell>
          <cell r="E44" t="str">
            <v>E</v>
          </cell>
          <cell r="F44" t="str">
            <v>D</v>
          </cell>
          <cell r="G44" t="str">
            <v>A5</v>
          </cell>
          <cell r="H44" t="str">
            <v>-</v>
          </cell>
          <cell r="I44" t="str">
            <v>footprint</v>
          </cell>
          <cell r="J44">
            <v>10</v>
          </cell>
          <cell r="K44">
            <v>0.15</v>
          </cell>
          <cell r="L44">
            <v>0.15</v>
          </cell>
          <cell r="M44">
            <v>2.35</v>
          </cell>
          <cell r="N44" t="str">
            <v>E</v>
          </cell>
          <cell r="O44">
            <v>223.87211385683412</v>
          </cell>
        </row>
        <row r="45">
          <cell r="B45" t="str">
            <v>106-41-2</v>
          </cell>
          <cell r="C45" t="str">
            <v>P-PNEC</v>
          </cell>
          <cell r="D45">
            <v>5.95</v>
          </cell>
          <cell r="E45" t="str">
            <v>E</v>
          </cell>
          <cell r="F45" t="str">
            <v>D</v>
          </cell>
          <cell r="G45" t="str">
            <v>exact</v>
          </cell>
          <cell r="H45" t="str">
            <v>-</v>
          </cell>
          <cell r="I45" t="str">
            <v>von der Ohe et al. 2005</v>
          </cell>
          <cell r="L45">
            <v>5.95</v>
          </cell>
          <cell r="M45">
            <v>2.41</v>
          </cell>
          <cell r="N45" t="str">
            <v>E</v>
          </cell>
          <cell r="O45">
            <v>257.03957827688663</v>
          </cell>
        </row>
        <row r="46">
          <cell r="B46" t="str">
            <v>106-44-5</v>
          </cell>
          <cell r="C46" t="str">
            <v>P-PNEC</v>
          </cell>
          <cell r="D46">
            <v>21.1</v>
          </cell>
          <cell r="E46" t="str">
            <v>E</v>
          </cell>
          <cell r="F46" t="str">
            <v>D</v>
          </cell>
          <cell r="G46" t="str">
            <v>exact</v>
          </cell>
          <cell r="H46" t="str">
            <v>-</v>
          </cell>
          <cell r="I46" t="str">
            <v>von der Ohe et al. 2005</v>
          </cell>
          <cell r="L46">
            <v>21.1</v>
          </cell>
          <cell r="M46">
            <v>2.7</v>
          </cell>
          <cell r="N46" t="str">
            <v>E</v>
          </cell>
          <cell r="O46">
            <v>501.18723362727269</v>
          </cell>
        </row>
        <row r="47">
          <cell r="B47" t="str">
            <v>106-46-7</v>
          </cell>
          <cell r="C47" t="str">
            <v>PNEC</v>
          </cell>
          <cell r="D47">
            <v>9.9550000000000001</v>
          </cell>
          <cell r="E47" t="str">
            <v>E</v>
          </cell>
          <cell r="F47" t="str">
            <v>D</v>
          </cell>
          <cell r="G47" t="str">
            <v>exact</v>
          </cell>
          <cell r="H47" t="str">
            <v>-</v>
          </cell>
          <cell r="I47" t="str">
            <v>von der Ohe et al. 2005</v>
          </cell>
          <cell r="J47">
            <v>10</v>
          </cell>
          <cell r="K47">
            <v>20</v>
          </cell>
          <cell r="L47">
            <v>9.9550000000000001</v>
          </cell>
          <cell r="M47">
            <v>2.65</v>
          </cell>
          <cell r="N47" t="str">
            <v>E</v>
          </cell>
          <cell r="O47">
            <v>446.68359215096331</v>
          </cell>
        </row>
        <row r="48">
          <cell r="B48" t="str">
            <v>106-47-8</v>
          </cell>
          <cell r="C48" t="str">
            <v>PNEC</v>
          </cell>
          <cell r="D48">
            <v>0.05</v>
          </cell>
          <cell r="E48" t="str">
            <v>E</v>
          </cell>
          <cell r="F48" t="str">
            <v>D</v>
          </cell>
          <cell r="G48" t="str">
            <v>exact</v>
          </cell>
          <cell r="H48" t="str">
            <v>-</v>
          </cell>
          <cell r="I48" t="str">
            <v>von der Ohe et al. 2005</v>
          </cell>
          <cell r="J48">
            <v>10</v>
          </cell>
          <cell r="K48">
            <v>1</v>
          </cell>
          <cell r="L48">
            <v>0.05</v>
          </cell>
          <cell r="M48">
            <v>1.96</v>
          </cell>
          <cell r="N48" t="str">
            <v>E</v>
          </cell>
          <cell r="O48">
            <v>91.201083935590972</v>
          </cell>
        </row>
        <row r="49">
          <cell r="B49" t="str">
            <v>106-48-9</v>
          </cell>
          <cell r="C49" t="str">
            <v>PNEC</v>
          </cell>
          <cell r="D49">
            <v>4.9349999999999996</v>
          </cell>
          <cell r="E49" t="str">
            <v>E</v>
          </cell>
          <cell r="F49" t="str">
            <v>D</v>
          </cell>
          <cell r="G49" t="str">
            <v>exact</v>
          </cell>
          <cell r="H49" t="str">
            <v>-</v>
          </cell>
          <cell r="I49" t="str">
            <v>von der Ohe et al. 2005</v>
          </cell>
          <cell r="J49">
            <v>50</v>
          </cell>
          <cell r="K49">
            <v>4</v>
          </cell>
          <cell r="L49">
            <v>4</v>
          </cell>
          <cell r="M49">
            <v>2.6394000000000002</v>
          </cell>
          <cell r="N49" t="str">
            <v>U</v>
          </cell>
          <cell r="O49">
            <v>435.91317972472871</v>
          </cell>
        </row>
        <row r="50">
          <cell r="B50" t="str">
            <v>1066-51-9</v>
          </cell>
          <cell r="C50" t="str">
            <v>P-PNEC</v>
          </cell>
          <cell r="D50">
            <v>80</v>
          </cell>
          <cell r="E50" t="str">
            <v>P</v>
          </cell>
          <cell r="F50" t="str">
            <v>D</v>
          </cell>
          <cell r="G50" t="str">
            <v>low</v>
          </cell>
          <cell r="H50">
            <v>1</v>
          </cell>
          <cell r="J50">
            <v>1000</v>
          </cell>
          <cell r="L50">
            <v>80</v>
          </cell>
          <cell r="M50">
            <v>0.22800000000000001</v>
          </cell>
          <cell r="N50" t="str">
            <v>M</v>
          </cell>
          <cell r="O50">
            <v>1.6904409316432643</v>
          </cell>
        </row>
        <row r="51">
          <cell r="B51" t="str">
            <v>106807-78-7</v>
          </cell>
          <cell r="C51" t="str">
            <v>P-PNEC</v>
          </cell>
          <cell r="D51">
            <v>0.17</v>
          </cell>
          <cell r="E51" t="str">
            <v>P</v>
          </cell>
          <cell r="F51" t="str">
            <v>F</v>
          </cell>
          <cell r="G51" t="str">
            <v>low</v>
          </cell>
          <cell r="H51">
            <v>2</v>
          </cell>
          <cell r="I51" t="str">
            <v>Pimephales QSAR</v>
          </cell>
          <cell r="L51">
            <v>0.17</v>
          </cell>
          <cell r="M51">
            <v>3.2730000000000001</v>
          </cell>
          <cell r="N51" t="str">
            <v>M</v>
          </cell>
          <cell r="O51">
            <v>1874.9945080674206</v>
          </cell>
        </row>
        <row r="52">
          <cell r="B52" t="str">
            <v>107-14-2</v>
          </cell>
          <cell r="C52" t="str">
            <v>P-PNEC</v>
          </cell>
          <cell r="D52">
            <v>0.69399999999999995</v>
          </cell>
          <cell r="E52" t="str">
            <v>P</v>
          </cell>
          <cell r="F52" t="str">
            <v>F</v>
          </cell>
          <cell r="G52" t="str">
            <v>high</v>
          </cell>
          <cell r="H52">
            <v>4</v>
          </cell>
          <cell r="I52" t="str">
            <v>Pimephales QSAR</v>
          </cell>
          <cell r="L52">
            <v>0.69399999999999995</v>
          </cell>
          <cell r="M52">
            <v>1.3428</v>
          </cell>
          <cell r="N52" t="str">
            <v>U</v>
          </cell>
          <cell r="O52">
            <v>22.01912211484478</v>
          </cell>
        </row>
        <row r="53">
          <cell r="B53" t="str">
            <v>1071-83-6</v>
          </cell>
          <cell r="C53" t="str">
            <v>P-PNEC</v>
          </cell>
          <cell r="D53">
            <v>40</v>
          </cell>
          <cell r="E53" t="str">
            <v>E</v>
          </cell>
          <cell r="F53" t="str">
            <v>D</v>
          </cell>
          <cell r="G53" t="str">
            <v>A5</v>
          </cell>
          <cell r="H53" t="str">
            <v>-</v>
          </cell>
          <cell r="I53" t="str">
            <v>footprint</v>
          </cell>
          <cell r="J53">
            <v>10</v>
          </cell>
          <cell r="K53">
            <v>28</v>
          </cell>
          <cell r="L53">
            <v>28</v>
          </cell>
          <cell r="M53">
            <v>2.4131999999999999E-3</v>
          </cell>
          <cell r="N53" t="str">
            <v>U</v>
          </cell>
          <cell r="O53">
            <v>1.0055720648728266</v>
          </cell>
        </row>
        <row r="54">
          <cell r="B54" t="str">
            <v>107-20-0</v>
          </cell>
          <cell r="C54" t="str">
            <v>P-PNEC</v>
          </cell>
          <cell r="D54">
            <v>72.436000000000007</v>
          </cell>
          <cell r="E54" t="str">
            <v>P</v>
          </cell>
          <cell r="F54" t="str">
            <v>F</v>
          </cell>
          <cell r="G54" t="str">
            <v>low</v>
          </cell>
          <cell r="H54">
            <v>1</v>
          </cell>
          <cell r="I54" t="str">
            <v>Pimephales QSAR</v>
          </cell>
          <cell r="L54">
            <v>72.436000000000007</v>
          </cell>
          <cell r="M54">
            <v>0.74560000000000004</v>
          </cell>
          <cell r="N54" t="str">
            <v>K</v>
          </cell>
          <cell r="O54">
            <v>5.5667279815094801</v>
          </cell>
        </row>
        <row r="55">
          <cell r="B55" t="str">
            <v>107-46-0</v>
          </cell>
          <cell r="C55" t="str">
            <v>P-PNEC</v>
          </cell>
          <cell r="D55">
            <v>1.7</v>
          </cell>
          <cell r="E55" t="str">
            <v>B</v>
          </cell>
          <cell r="F55" t="str">
            <v>F</v>
          </cell>
          <cell r="G55" t="str">
            <v>very low</v>
          </cell>
          <cell r="H55">
            <v>1</v>
          </cell>
          <cell r="I55" t="str">
            <v>Pimephales QSAR</v>
          </cell>
          <cell r="L55">
            <v>1.7</v>
          </cell>
          <cell r="M55">
            <v>2.5323000000000002</v>
          </cell>
          <cell r="N55" t="str">
            <v>M</v>
          </cell>
          <cell r="O55">
            <v>340.64341658307615</v>
          </cell>
        </row>
        <row r="56">
          <cell r="B56" t="str">
            <v>107-51-7</v>
          </cell>
          <cell r="C56" t="str">
            <v>P-PNEC</v>
          </cell>
          <cell r="D56">
            <v>0.76500000000000001</v>
          </cell>
          <cell r="E56" t="str">
            <v>B</v>
          </cell>
          <cell r="F56" t="str">
            <v>F</v>
          </cell>
          <cell r="G56" t="str">
            <v>very low</v>
          </cell>
          <cell r="H56">
            <v>1</v>
          </cell>
          <cell r="I56" t="str">
            <v>Pimephales QSAR</v>
          </cell>
          <cell r="L56">
            <v>0.76500000000000001</v>
          </cell>
          <cell r="M56">
            <v>3.4222000000000001</v>
          </cell>
          <cell r="N56" t="str">
            <v>M</v>
          </cell>
          <cell r="O56">
            <v>2643.6259117634468</v>
          </cell>
        </row>
        <row r="57">
          <cell r="B57" t="str">
            <v>108050-54-0</v>
          </cell>
          <cell r="C57" t="str">
            <v>P-PNEC</v>
          </cell>
          <cell r="D57" t="str">
            <v>WS</v>
          </cell>
          <cell r="E57" t="str">
            <v>P</v>
          </cell>
          <cell r="F57" t="str">
            <v>D</v>
          </cell>
          <cell r="G57" t="str">
            <v>low</v>
          </cell>
          <cell r="H57">
            <v>1</v>
          </cell>
          <cell r="I57" t="str">
            <v>Daphnia QSAR</v>
          </cell>
          <cell r="L57" t="str">
            <v>-</v>
          </cell>
          <cell r="M57">
            <v>2.8759999999999999</v>
          </cell>
          <cell r="N57" t="str">
            <v>DT</v>
          </cell>
          <cell r="O57">
            <v>751.62289401820601</v>
          </cell>
        </row>
        <row r="58">
          <cell r="B58" t="str">
            <v>108-18-9</v>
          </cell>
          <cell r="C58" t="str">
            <v>P-PNEC</v>
          </cell>
          <cell r="D58">
            <v>34</v>
          </cell>
          <cell r="E58" t="str">
            <v>E</v>
          </cell>
          <cell r="F58" t="str">
            <v>A</v>
          </cell>
          <cell r="G58" t="str">
            <v>exact</v>
          </cell>
          <cell r="H58" t="str">
            <v>-</v>
          </cell>
          <cell r="I58" t="str">
            <v>-</v>
          </cell>
          <cell r="L58">
            <v>34</v>
          </cell>
          <cell r="M58">
            <v>1.6558999999999999</v>
          </cell>
          <cell r="N58" t="str">
            <v>K</v>
          </cell>
          <cell r="O58">
            <v>45.279330838716966</v>
          </cell>
        </row>
        <row r="59">
          <cell r="B59" t="str">
            <v>108427-53-8</v>
          </cell>
          <cell r="C59" t="str">
            <v>P-PNEC</v>
          </cell>
          <cell r="D59">
            <v>0.96099999999999997</v>
          </cell>
          <cell r="E59" t="str">
            <v>P</v>
          </cell>
          <cell r="F59" t="str">
            <v>F</v>
          </cell>
          <cell r="G59" t="str">
            <v>low</v>
          </cell>
          <cell r="H59">
            <v>1</v>
          </cell>
          <cell r="I59" t="str">
            <v>Pimephales QSAR</v>
          </cell>
          <cell r="L59">
            <v>0.96099999999999997</v>
          </cell>
          <cell r="M59">
            <v>3.2768000000000002</v>
          </cell>
          <cell r="N59" t="str">
            <v>DT</v>
          </cell>
          <cell r="O59">
            <v>1891.4723628330166</v>
          </cell>
        </row>
        <row r="60">
          <cell r="B60" t="str">
            <v>108-42-9</v>
          </cell>
          <cell r="C60" t="str">
            <v>PNEC</v>
          </cell>
          <cell r="D60">
            <v>0.1</v>
          </cell>
          <cell r="E60" t="str">
            <v>E</v>
          </cell>
          <cell r="F60" t="str">
            <v>D</v>
          </cell>
          <cell r="G60" t="str">
            <v>exact</v>
          </cell>
          <cell r="H60" t="str">
            <v>-</v>
          </cell>
          <cell r="I60" t="str">
            <v>von der Ohe et al. 2005</v>
          </cell>
          <cell r="J60">
            <v>10</v>
          </cell>
          <cell r="K60">
            <v>1.3</v>
          </cell>
          <cell r="L60">
            <v>0.1</v>
          </cell>
          <cell r="M60">
            <v>2.0156000000000001</v>
          </cell>
          <cell r="N60" t="str">
            <v>DT</v>
          </cell>
          <cell r="O60">
            <v>103.65732567670058</v>
          </cell>
        </row>
        <row r="61">
          <cell r="B61" t="str">
            <v>1085-98-9</v>
          </cell>
          <cell r="C61" t="str">
            <v>P-PNEC</v>
          </cell>
          <cell r="D61">
            <v>0.42</v>
          </cell>
          <cell r="E61" t="str">
            <v>E</v>
          </cell>
          <cell r="F61" t="str">
            <v>D</v>
          </cell>
          <cell r="G61" t="str">
            <v>B5</v>
          </cell>
          <cell r="H61" t="str">
            <v>-</v>
          </cell>
          <cell r="I61" t="str">
            <v>footprint</v>
          </cell>
          <cell r="L61">
            <v>0.42</v>
          </cell>
          <cell r="M61">
            <v>3.0678999999999998</v>
          </cell>
          <cell r="N61" t="str">
            <v>K</v>
          </cell>
          <cell r="O61">
            <v>1169.2301348339222</v>
          </cell>
        </row>
        <row r="62">
          <cell r="B62" t="str">
            <v>108-62-3</v>
          </cell>
          <cell r="C62" t="str">
            <v>P-PNEC</v>
          </cell>
          <cell r="D62">
            <v>90</v>
          </cell>
          <cell r="E62" t="str">
            <v>E</v>
          </cell>
          <cell r="F62" t="str">
            <v>D</v>
          </cell>
          <cell r="G62" t="str">
            <v>A4</v>
          </cell>
          <cell r="H62" t="str">
            <v>-</v>
          </cell>
          <cell r="I62" t="str">
            <v>footprint</v>
          </cell>
          <cell r="K62">
            <v>900</v>
          </cell>
          <cell r="L62">
            <v>90</v>
          </cell>
          <cell r="M62">
            <v>1.0824</v>
          </cell>
          <cell r="N62" t="str">
            <v>DT</v>
          </cell>
          <cell r="O62">
            <v>12.089267852133004</v>
          </cell>
        </row>
        <row r="63">
          <cell r="B63" t="str">
            <v>1087-02-1</v>
          </cell>
          <cell r="C63" t="str">
            <v>P-PNEC</v>
          </cell>
          <cell r="D63">
            <v>6.3200000000000001E-3</v>
          </cell>
          <cell r="E63" t="str">
            <v>P</v>
          </cell>
          <cell r="F63" t="str">
            <v>D</v>
          </cell>
          <cell r="G63" t="str">
            <v>low</v>
          </cell>
          <cell r="H63">
            <v>1</v>
          </cell>
          <cell r="I63" t="str">
            <v>Daphnia QSAR</v>
          </cell>
          <cell r="L63">
            <v>6.3200000000000001E-3</v>
          </cell>
          <cell r="M63">
            <v>5.2564000000000002</v>
          </cell>
          <cell r="N63" t="str">
            <v>M</v>
          </cell>
          <cell r="O63">
            <v>180467.91465567262</v>
          </cell>
        </row>
        <row r="64">
          <cell r="B64" t="str">
            <v>1088-11-5</v>
          </cell>
          <cell r="C64" t="str">
            <v>P-PNEC</v>
          </cell>
          <cell r="D64">
            <v>5.4080000000000004</v>
          </cell>
          <cell r="E64" t="str">
            <v>P</v>
          </cell>
          <cell r="F64" t="str">
            <v>D</v>
          </cell>
          <cell r="G64" t="str">
            <v>medium</v>
          </cell>
          <cell r="H64">
            <v>3</v>
          </cell>
          <cell r="I64" t="str">
            <v>Daphnia QSAR</v>
          </cell>
          <cell r="L64">
            <v>5.4080000000000004</v>
          </cell>
          <cell r="M64">
            <v>3.1758000000000002</v>
          </cell>
          <cell r="N64" t="str">
            <v>U</v>
          </cell>
          <cell r="O64">
            <v>1498.9943641122077</v>
          </cell>
        </row>
        <row r="65">
          <cell r="B65" t="str">
            <v>108-88-3</v>
          </cell>
          <cell r="C65" t="str">
            <v>PNEC</v>
          </cell>
          <cell r="D65">
            <v>10.95</v>
          </cell>
          <cell r="E65" t="str">
            <v>E</v>
          </cell>
          <cell r="F65" t="str">
            <v>A</v>
          </cell>
          <cell r="G65" t="str">
            <v>exact</v>
          </cell>
          <cell r="H65" t="str">
            <v>-</v>
          </cell>
          <cell r="I65" t="str">
            <v>-</v>
          </cell>
          <cell r="J65">
            <v>10</v>
          </cell>
          <cell r="K65">
            <v>74</v>
          </cell>
          <cell r="L65">
            <v>10.95</v>
          </cell>
          <cell r="M65">
            <v>2.0699999999999998</v>
          </cell>
          <cell r="N65" t="str">
            <v>E</v>
          </cell>
          <cell r="O65">
            <v>117.48975549395293</v>
          </cell>
        </row>
        <row r="66">
          <cell r="B66" t="str">
            <v>1113-02-6</v>
          </cell>
          <cell r="C66" t="str">
            <v>P-PNEC</v>
          </cell>
          <cell r="D66">
            <v>2.1999999999999999E-2</v>
          </cell>
          <cell r="E66" t="str">
            <v>E</v>
          </cell>
          <cell r="F66" t="str">
            <v>D</v>
          </cell>
          <cell r="G66" t="str">
            <v>B5</v>
          </cell>
          <cell r="H66" t="str">
            <v>-</v>
          </cell>
          <cell r="I66" t="str">
            <v>footprint</v>
          </cell>
          <cell r="J66">
            <v>50</v>
          </cell>
          <cell r="K66">
            <v>8.4000000000000003E-4</v>
          </cell>
          <cell r="L66">
            <v>8.4000000000000003E-4</v>
          </cell>
          <cell r="M66">
            <v>0.55737000000000003</v>
          </cell>
          <cell r="N66" t="str">
            <v>U</v>
          </cell>
          <cell r="O66">
            <v>3.608859712312452</v>
          </cell>
        </row>
        <row r="67">
          <cell r="B67" t="str">
            <v>111755-37-4</v>
          </cell>
          <cell r="C67" t="str">
            <v>P-PNEC</v>
          </cell>
          <cell r="D67" t="str">
            <v>WS</v>
          </cell>
          <cell r="E67" t="str">
            <v>P</v>
          </cell>
          <cell r="F67" t="str">
            <v>D</v>
          </cell>
          <cell r="G67" t="str">
            <v>low</v>
          </cell>
          <cell r="H67">
            <v>1</v>
          </cell>
          <cell r="I67" t="str">
            <v>Daphnia QSAR</v>
          </cell>
          <cell r="L67" t="str">
            <v>-</v>
          </cell>
          <cell r="M67">
            <v>0.1724</v>
          </cell>
          <cell r="N67" t="str">
            <v>DT</v>
          </cell>
          <cell r="O67">
            <v>1.4873048700465306</v>
          </cell>
        </row>
        <row r="68">
          <cell r="B68" t="str">
            <v>111-87-5</v>
          </cell>
          <cell r="C68" t="str">
            <v>P-PNEC</v>
          </cell>
          <cell r="D68">
            <v>14.603</v>
          </cell>
          <cell r="E68" t="str">
            <v>E</v>
          </cell>
          <cell r="F68" t="str">
            <v>F</v>
          </cell>
          <cell r="G68" t="str">
            <v>exact</v>
          </cell>
          <cell r="H68" t="str">
            <v>-</v>
          </cell>
          <cell r="I68" t="str">
            <v>-</v>
          </cell>
          <cell r="L68">
            <v>14.603</v>
          </cell>
          <cell r="M68">
            <v>1.56</v>
          </cell>
          <cell r="N68" t="str">
            <v>E</v>
          </cell>
          <cell r="O68">
            <v>36.307805477010156</v>
          </cell>
        </row>
        <row r="69">
          <cell r="B69" t="str">
            <v>112-30-1</v>
          </cell>
          <cell r="C69" t="str">
            <v>PNEC</v>
          </cell>
          <cell r="D69">
            <v>1.8</v>
          </cell>
          <cell r="E69" t="str">
            <v>E</v>
          </cell>
          <cell r="F69" t="str">
            <v>D</v>
          </cell>
          <cell r="G69" t="str">
            <v>A5</v>
          </cell>
          <cell r="H69" t="str">
            <v>-</v>
          </cell>
          <cell r="I69" t="str">
            <v>footprint</v>
          </cell>
          <cell r="K69">
            <v>5.0999999999999996</v>
          </cell>
          <cell r="L69">
            <v>1.8</v>
          </cell>
          <cell r="M69">
            <v>2.59</v>
          </cell>
          <cell r="N69" t="str">
            <v>E</v>
          </cell>
          <cell r="O69">
            <v>389.04514499428063</v>
          </cell>
        </row>
        <row r="70">
          <cell r="B70" t="str">
            <v>112398-08-0</v>
          </cell>
          <cell r="C70" t="str">
            <v>P-PNEC</v>
          </cell>
          <cell r="D70">
            <v>1251.5329999999999</v>
          </cell>
          <cell r="E70" t="str">
            <v>P</v>
          </cell>
          <cell r="F70" t="str">
            <v>F</v>
          </cell>
          <cell r="G70" t="str">
            <v>low</v>
          </cell>
          <cell r="H70">
            <v>1</v>
          </cell>
          <cell r="I70" t="str">
            <v>Pimephales QSAR</v>
          </cell>
          <cell r="L70">
            <v>1251.5329999999999</v>
          </cell>
          <cell r="M70">
            <v>1.1456</v>
          </cell>
          <cell r="N70" t="str">
            <v>M</v>
          </cell>
          <cell r="O70">
            <v>13.982988484658376</v>
          </cell>
        </row>
        <row r="71">
          <cell r="B71" t="str">
            <v>1125-21-9</v>
          </cell>
          <cell r="C71" t="str">
            <v>P-PNEC</v>
          </cell>
          <cell r="D71">
            <v>245.91499999999999</v>
          </cell>
          <cell r="E71" t="str">
            <v>P</v>
          </cell>
          <cell r="F71" t="str">
            <v>F</v>
          </cell>
          <cell r="G71" t="str">
            <v>low</v>
          </cell>
          <cell r="H71">
            <v>2</v>
          </cell>
          <cell r="I71" t="str">
            <v>Pimephales QSAR</v>
          </cell>
          <cell r="L71">
            <v>245.91499999999999</v>
          </cell>
          <cell r="M71">
            <v>1.9976</v>
          </cell>
          <cell r="N71" t="str">
            <v>DT</v>
          </cell>
          <cell r="O71">
            <v>99.448903715479261</v>
          </cell>
        </row>
        <row r="72">
          <cell r="B72" t="str">
            <v>1134-47-0</v>
          </cell>
          <cell r="C72" t="str">
            <v>P-PNEC</v>
          </cell>
          <cell r="D72" t="str">
            <v>WS</v>
          </cell>
          <cell r="E72" t="str">
            <v>P</v>
          </cell>
          <cell r="F72" t="str">
            <v>D</v>
          </cell>
          <cell r="G72" t="str">
            <v>low</v>
          </cell>
          <cell r="H72">
            <v>1</v>
          </cell>
          <cell r="I72" t="str">
            <v>Daphnia QSAR</v>
          </cell>
          <cell r="L72">
            <v>273.3</v>
          </cell>
          <cell r="M72">
            <v>4.8800000000000003E-2</v>
          </cell>
          <cell r="N72" t="str">
            <v>DT</v>
          </cell>
          <cell r="O72">
            <v>1.1189224819552432</v>
          </cell>
        </row>
        <row r="73">
          <cell r="B73" t="str">
            <v>1135-99-5</v>
          </cell>
          <cell r="C73" t="str">
            <v>P-PNEC</v>
          </cell>
          <cell r="D73">
            <v>2.1850000000000001</v>
          </cell>
          <cell r="E73" t="str">
            <v>P</v>
          </cell>
          <cell r="F73" t="str">
            <v>D</v>
          </cell>
          <cell r="G73" t="str">
            <v>high</v>
          </cell>
          <cell r="H73">
            <v>4</v>
          </cell>
          <cell r="I73" t="str">
            <v>Daphnia QSAR</v>
          </cell>
          <cell r="L73">
            <v>2.1850000000000001</v>
          </cell>
          <cell r="M73">
            <v>1.1973</v>
          </cell>
          <cell r="N73" t="str">
            <v>K</v>
          </cell>
          <cell r="O73">
            <v>15.750705089261631</v>
          </cell>
        </row>
        <row r="74">
          <cell r="B74" t="str">
            <v>114-07-8</v>
          </cell>
          <cell r="C74" t="str">
            <v>P-PNEC</v>
          </cell>
          <cell r="D74">
            <v>15.54</v>
          </cell>
          <cell r="E74" t="str">
            <v>P</v>
          </cell>
          <cell r="F74" t="str">
            <v>F</v>
          </cell>
          <cell r="G74" t="str">
            <v>low</v>
          </cell>
          <cell r="H74">
            <v>1</v>
          </cell>
          <cell r="I74" t="str">
            <v>Pimephales QSAR</v>
          </cell>
          <cell r="L74">
            <v>15.54</v>
          </cell>
          <cell r="M74">
            <v>2.5282</v>
          </cell>
          <cell r="N74" t="str">
            <v>DT</v>
          </cell>
          <cell r="O74">
            <v>337.44267097541348</v>
          </cell>
        </row>
        <row r="75">
          <cell r="B75" t="str">
            <v>115-17-3</v>
          </cell>
          <cell r="C75" t="str">
            <v>P-PNEC</v>
          </cell>
          <cell r="D75">
            <v>14.234</v>
          </cell>
          <cell r="E75" t="str">
            <v>P</v>
          </cell>
          <cell r="F75" t="str">
            <v>F</v>
          </cell>
          <cell r="G75" t="str">
            <v>low</v>
          </cell>
          <cell r="H75">
            <v>1</v>
          </cell>
          <cell r="I75" t="str">
            <v>Pimephales QSAR</v>
          </cell>
          <cell r="L75">
            <v>14.234</v>
          </cell>
          <cell r="M75">
            <v>1.7791999999999999</v>
          </cell>
          <cell r="N75" t="str">
            <v>DT</v>
          </cell>
          <cell r="O75">
            <v>60.14506519775486</v>
          </cell>
        </row>
        <row r="76">
          <cell r="B76" t="str">
            <v>115-32-2</v>
          </cell>
          <cell r="C76" t="str">
            <v>P-PNEC</v>
          </cell>
          <cell r="D76">
            <v>0.14000000000000001</v>
          </cell>
          <cell r="E76" t="str">
            <v>E</v>
          </cell>
          <cell r="F76" t="str">
            <v>D</v>
          </cell>
          <cell r="G76" t="str">
            <v>L3</v>
          </cell>
          <cell r="H76" t="str">
            <v>-</v>
          </cell>
          <cell r="I76" t="str">
            <v>footprint</v>
          </cell>
          <cell r="K76">
            <v>1.4999999999999999E-4</v>
          </cell>
          <cell r="L76">
            <v>1.4999999999999999E-4</v>
          </cell>
          <cell r="M76">
            <v>3.7</v>
          </cell>
          <cell r="N76" t="str">
            <v>E</v>
          </cell>
          <cell r="O76">
            <v>5011.8723362727324</v>
          </cell>
        </row>
        <row r="77">
          <cell r="B77" t="str">
            <v>115-38-8</v>
          </cell>
          <cell r="C77" t="str">
            <v>P-PNEC</v>
          </cell>
          <cell r="D77">
            <v>43.924999999999997</v>
          </cell>
          <cell r="E77" t="str">
            <v>P</v>
          </cell>
          <cell r="F77" t="str">
            <v>D</v>
          </cell>
          <cell r="G77" t="str">
            <v>low</v>
          </cell>
          <cell r="H77">
            <v>1</v>
          </cell>
          <cell r="I77" t="str">
            <v>Daphnia QSAR</v>
          </cell>
          <cell r="L77">
            <v>43.924999999999997</v>
          </cell>
          <cell r="M77">
            <v>1.9033</v>
          </cell>
          <cell r="N77" t="str">
            <v>K</v>
          </cell>
          <cell r="O77">
            <v>80.03869518094973</v>
          </cell>
        </row>
        <row r="78">
          <cell r="B78" t="str">
            <v>115550-35-1</v>
          </cell>
          <cell r="C78" t="str">
            <v>P-PNEC</v>
          </cell>
          <cell r="D78">
            <v>449.52300000000002</v>
          </cell>
          <cell r="E78" t="str">
            <v>P</v>
          </cell>
          <cell r="F78" t="str">
            <v>D</v>
          </cell>
          <cell r="G78" t="str">
            <v>low</v>
          </cell>
          <cell r="H78">
            <v>1</v>
          </cell>
          <cell r="I78" t="str">
            <v>Daphnia QSAR</v>
          </cell>
          <cell r="L78">
            <v>449.52300000000002</v>
          </cell>
          <cell r="M78">
            <v>0.44280000000000003</v>
          </cell>
          <cell r="N78" t="str">
            <v>DT</v>
          </cell>
          <cell r="O78">
            <v>2.772043237577702</v>
          </cell>
        </row>
        <row r="79">
          <cell r="B79" t="str">
            <v>115-86-6</v>
          </cell>
          <cell r="C79" t="str">
            <v>PNEC</v>
          </cell>
          <cell r="D79">
            <v>0.87</v>
          </cell>
          <cell r="E79" t="str">
            <v>E</v>
          </cell>
          <cell r="F79" t="str">
            <v>F</v>
          </cell>
          <cell r="G79" t="str">
            <v>exact</v>
          </cell>
          <cell r="H79" t="str">
            <v>-</v>
          </cell>
          <cell r="I79" t="str">
            <v>-</v>
          </cell>
          <cell r="L79">
            <v>0.87</v>
          </cell>
          <cell r="M79">
            <v>2.5226000000000002</v>
          </cell>
          <cell r="N79" t="str">
            <v>U</v>
          </cell>
          <cell r="O79">
            <v>333.1194570682004</v>
          </cell>
        </row>
        <row r="80">
          <cell r="B80" t="str">
            <v>115-96-8</v>
          </cell>
          <cell r="C80" t="str">
            <v>P-PNEC</v>
          </cell>
          <cell r="D80">
            <v>2.7</v>
          </cell>
          <cell r="E80" t="str">
            <v>P</v>
          </cell>
          <cell r="F80" t="str">
            <v>A</v>
          </cell>
          <cell r="G80" t="str">
            <v>low</v>
          </cell>
          <cell r="H80">
            <v>1</v>
          </cell>
          <cell r="I80" t="str">
            <v>Selenastrum QSAR</v>
          </cell>
          <cell r="L80">
            <v>2.7</v>
          </cell>
          <cell r="M80">
            <v>1.8904000000000001</v>
          </cell>
          <cell r="N80" t="str">
            <v>U</v>
          </cell>
          <cell r="O80">
            <v>77.696239599213939</v>
          </cell>
        </row>
        <row r="81">
          <cell r="B81" t="str">
            <v>116-06-3</v>
          </cell>
          <cell r="C81" t="str">
            <v>P-PNEC</v>
          </cell>
          <cell r="D81">
            <v>0.46600000000000003</v>
          </cell>
          <cell r="E81" t="str">
            <v>E</v>
          </cell>
          <cell r="F81" t="str">
            <v>D</v>
          </cell>
          <cell r="G81" t="str">
            <v>exact</v>
          </cell>
          <cell r="H81" t="str">
            <v>-</v>
          </cell>
          <cell r="I81" t="str">
            <v>von der Ohe et al. 2005</v>
          </cell>
          <cell r="L81">
            <v>0.46600000000000003</v>
          </cell>
          <cell r="M81">
            <v>1.5</v>
          </cell>
          <cell r="N81" t="str">
            <v>E</v>
          </cell>
          <cell r="O81">
            <v>31.622776601683803</v>
          </cell>
        </row>
        <row r="82">
          <cell r="B82" t="str">
            <v>116-16-5</v>
          </cell>
          <cell r="C82" t="str">
            <v>P-PNEC</v>
          </cell>
          <cell r="D82">
            <v>2.02</v>
          </cell>
          <cell r="E82" t="str">
            <v>P</v>
          </cell>
          <cell r="F82" t="str">
            <v>A</v>
          </cell>
          <cell r="G82" t="str">
            <v>low</v>
          </cell>
          <cell r="H82">
            <v>1</v>
          </cell>
          <cell r="I82" t="str">
            <v>Selenastrum QSAR</v>
          </cell>
          <cell r="L82">
            <v>2.02</v>
          </cell>
          <cell r="M82">
            <v>2.1450999999999998</v>
          </cell>
          <cell r="N82" t="str">
            <v>U</v>
          </cell>
          <cell r="O82">
            <v>139.66899237730425</v>
          </cell>
        </row>
        <row r="83">
          <cell r="B83" t="str">
            <v>1163-19-5</v>
          </cell>
          <cell r="C83" t="str">
            <v>P-PNEC</v>
          </cell>
          <cell r="D83">
            <v>2.3599999999999999E-6</v>
          </cell>
          <cell r="E83" t="str">
            <v>P</v>
          </cell>
          <cell r="F83" t="str">
            <v>D</v>
          </cell>
          <cell r="G83" t="str">
            <v>very low</v>
          </cell>
          <cell r="H83">
            <v>1</v>
          </cell>
          <cell r="I83" t="str">
            <v>Ecosar</v>
          </cell>
          <cell r="L83">
            <v>2.3599999999999999E-6</v>
          </cell>
          <cell r="M83">
            <v>7.6794000000000002</v>
          </cell>
          <cell r="N83" t="str">
            <v>K</v>
          </cell>
          <cell r="O83">
            <v>47796929.697961047</v>
          </cell>
        </row>
        <row r="84">
          <cell r="B84" t="str">
            <v>117-84-0</v>
          </cell>
          <cell r="C84" t="str">
            <v>P-PNEC</v>
          </cell>
          <cell r="D84">
            <v>1.439E-3</v>
          </cell>
          <cell r="E84" t="str">
            <v>P</v>
          </cell>
          <cell r="F84" t="str">
            <v>F</v>
          </cell>
          <cell r="G84" t="str">
            <v>high</v>
          </cell>
          <cell r="H84">
            <v>2</v>
          </cell>
          <cell r="I84" t="str">
            <v>Pimephales QSAR</v>
          </cell>
          <cell r="L84">
            <v>1.439E-3</v>
          </cell>
          <cell r="M84">
            <v>4.38</v>
          </cell>
          <cell r="N84" t="str">
            <v>E</v>
          </cell>
          <cell r="O84">
            <v>23988.329190194923</v>
          </cell>
        </row>
        <row r="85">
          <cell r="B85" t="str">
            <v>117-96-4</v>
          </cell>
          <cell r="C85" t="str">
            <v>P-PNEC</v>
          </cell>
          <cell r="D85" t="str">
            <v>WS</v>
          </cell>
          <cell r="E85" t="str">
            <v>P</v>
          </cell>
          <cell r="F85" t="str">
            <v>D</v>
          </cell>
          <cell r="G85" t="str">
            <v>low</v>
          </cell>
          <cell r="H85">
            <v>1</v>
          </cell>
          <cell r="I85" t="str">
            <v>Daphnia QSAR</v>
          </cell>
          <cell r="L85">
            <v>20.2</v>
          </cell>
          <cell r="M85">
            <v>0.65090000000000003</v>
          </cell>
          <cell r="N85" t="str">
            <v>M</v>
          </cell>
          <cell r="O85">
            <v>4.4761022624609019</v>
          </cell>
        </row>
        <row r="86">
          <cell r="B86" t="str">
            <v>118-12-7</v>
          </cell>
          <cell r="C86" t="str">
            <v>P-PNEC</v>
          </cell>
          <cell r="D86">
            <v>0.161</v>
          </cell>
          <cell r="E86" t="str">
            <v>P</v>
          </cell>
          <cell r="F86" t="str">
            <v>D</v>
          </cell>
          <cell r="G86" t="str">
            <v>low</v>
          </cell>
          <cell r="H86">
            <v>1</v>
          </cell>
          <cell r="I86" t="str">
            <v>Daphnia QSAR</v>
          </cell>
          <cell r="L86">
            <v>0.161</v>
          </cell>
          <cell r="M86">
            <v>2.8048999999999999</v>
          </cell>
          <cell r="N86" t="str">
            <v>M</v>
          </cell>
          <cell r="O86">
            <v>638.1165375104199</v>
          </cell>
        </row>
        <row r="87">
          <cell r="B87" t="str">
            <v>1184-89-0</v>
          </cell>
          <cell r="C87" t="str">
            <v>P-PNEC</v>
          </cell>
          <cell r="D87">
            <v>0.78500000000000003</v>
          </cell>
          <cell r="E87" t="str">
            <v>P</v>
          </cell>
          <cell r="F87" t="str">
            <v>D</v>
          </cell>
          <cell r="G87" t="str">
            <v>low</v>
          </cell>
          <cell r="H87">
            <v>1</v>
          </cell>
          <cell r="I87" t="str">
            <v>Daphnia QSAR</v>
          </cell>
          <cell r="L87">
            <v>0.78500000000000003</v>
          </cell>
          <cell r="M87">
            <v>1.8</v>
          </cell>
          <cell r="N87" t="str">
            <v>DT</v>
          </cell>
          <cell r="O87">
            <v>63.095734448019364</v>
          </cell>
        </row>
        <row r="88">
          <cell r="B88" t="str">
            <v>118-56-9</v>
          </cell>
          <cell r="C88" t="str">
            <v>P-PNEC</v>
          </cell>
          <cell r="D88">
            <v>6.3E-2</v>
          </cell>
          <cell r="E88" t="str">
            <v>P</v>
          </cell>
          <cell r="F88" t="str">
            <v>F</v>
          </cell>
          <cell r="G88" t="str">
            <v>low</v>
          </cell>
          <cell r="H88">
            <v>1</v>
          </cell>
          <cell r="I88" t="str">
            <v>Pimephales QSAR</v>
          </cell>
          <cell r="L88">
            <v>6.3E-2</v>
          </cell>
          <cell r="M88">
            <v>3.8311000000000002</v>
          </cell>
          <cell r="N88" t="str">
            <v>M</v>
          </cell>
          <cell r="O88">
            <v>6777.9755829936794</v>
          </cell>
        </row>
        <row r="89">
          <cell r="B89" t="str">
            <v>118-58-1</v>
          </cell>
          <cell r="C89" t="str">
            <v>P-PNEC</v>
          </cell>
          <cell r="D89">
            <v>4.4809999999999999</v>
          </cell>
          <cell r="E89" t="str">
            <v>P</v>
          </cell>
          <cell r="F89" t="str">
            <v>F</v>
          </cell>
          <cell r="G89" t="str">
            <v>low</v>
          </cell>
          <cell r="H89">
            <v>2</v>
          </cell>
          <cell r="I89" t="str">
            <v>Pimephales QSAR</v>
          </cell>
          <cell r="L89">
            <v>4.4809999999999999</v>
          </cell>
          <cell r="M89">
            <v>3.0124</v>
          </cell>
          <cell r="N89" t="str">
            <v>U</v>
          </cell>
          <cell r="O89">
            <v>1028.9635722967544</v>
          </cell>
        </row>
        <row r="90">
          <cell r="B90" t="str">
            <v>118-79-6</v>
          </cell>
          <cell r="C90" t="str">
            <v>P-PNEC</v>
          </cell>
          <cell r="D90">
            <v>2.0190000000000001</v>
          </cell>
          <cell r="E90" t="str">
            <v>P</v>
          </cell>
          <cell r="F90" t="str">
            <v>D</v>
          </cell>
          <cell r="G90" t="str">
            <v>high</v>
          </cell>
          <cell r="H90">
            <v>4</v>
          </cell>
          <cell r="I90" t="str">
            <v>Pimephales QSAR</v>
          </cell>
          <cell r="L90">
            <v>2.0190000000000001</v>
          </cell>
          <cell r="M90">
            <v>3.8626</v>
          </cell>
          <cell r="N90" t="str">
            <v>U</v>
          </cell>
          <cell r="O90">
            <v>7287.8596436471917</v>
          </cell>
        </row>
        <row r="91">
          <cell r="B91" t="str">
            <v>119141-88-7</v>
          </cell>
          <cell r="C91" t="str">
            <v>P-PNEC</v>
          </cell>
          <cell r="D91">
            <v>3.1320000000000001</v>
          </cell>
          <cell r="E91" t="str">
            <v>P</v>
          </cell>
          <cell r="F91" t="str">
            <v>A</v>
          </cell>
          <cell r="G91" t="str">
            <v>very low</v>
          </cell>
          <cell r="H91">
            <v>1</v>
          </cell>
          <cell r="I91" t="str">
            <v>Selenastrum QSAR</v>
          </cell>
          <cell r="L91">
            <v>3.1320000000000001</v>
          </cell>
          <cell r="M91">
            <v>3.1627999999999998</v>
          </cell>
          <cell r="N91" t="str">
            <v>M</v>
          </cell>
          <cell r="O91">
            <v>1454.7889712157107</v>
          </cell>
        </row>
        <row r="92">
          <cell r="B92" t="str">
            <v>119-36-8</v>
          </cell>
          <cell r="C92" t="str">
            <v>P-PNEC</v>
          </cell>
          <cell r="D92">
            <v>10.863</v>
          </cell>
          <cell r="E92" t="str">
            <v>P</v>
          </cell>
          <cell r="F92" t="str">
            <v>D</v>
          </cell>
          <cell r="G92" t="str">
            <v>medium</v>
          </cell>
          <cell r="H92">
            <v>2</v>
          </cell>
          <cell r="I92" t="str">
            <v>Daphnia QSAR</v>
          </cell>
          <cell r="L92">
            <v>10.863</v>
          </cell>
          <cell r="M92">
            <v>2.0167000000000002</v>
          </cell>
          <cell r="N92" t="str">
            <v>U</v>
          </cell>
          <cell r="O92">
            <v>103.92020624802021</v>
          </cell>
        </row>
        <row r="93">
          <cell r="B93" t="str">
            <v>1194-65-6</v>
          </cell>
          <cell r="C93" t="str">
            <v>PNEC</v>
          </cell>
          <cell r="D93">
            <v>6.2</v>
          </cell>
          <cell r="E93" t="str">
            <v>E</v>
          </cell>
          <cell r="F93" t="str">
            <v>D</v>
          </cell>
          <cell r="G93" t="str">
            <v>A5</v>
          </cell>
          <cell r="H93" t="str">
            <v>-</v>
          </cell>
          <cell r="I93" t="str">
            <v>footprint</v>
          </cell>
          <cell r="K93">
            <v>12</v>
          </cell>
          <cell r="L93">
            <v>6.2</v>
          </cell>
          <cell r="M93">
            <v>2.6</v>
          </cell>
          <cell r="N93" t="str">
            <v>E</v>
          </cell>
          <cell r="O93">
            <v>398.10717055349761</v>
          </cell>
        </row>
        <row r="94">
          <cell r="B94" t="str">
            <v>119-61-9</v>
          </cell>
          <cell r="C94" t="str">
            <v>P-PNEC</v>
          </cell>
          <cell r="D94">
            <v>7.38</v>
          </cell>
          <cell r="E94" t="str">
            <v>P</v>
          </cell>
          <cell r="F94" t="str">
            <v>D</v>
          </cell>
          <cell r="G94" t="str">
            <v>high</v>
          </cell>
          <cell r="H94">
            <v>4</v>
          </cell>
          <cell r="I94" t="str">
            <v>Daphnia QSAR</v>
          </cell>
          <cell r="L94">
            <v>7.38</v>
          </cell>
          <cell r="M94">
            <v>2.63</v>
          </cell>
          <cell r="N94" t="str">
            <v>E</v>
          </cell>
          <cell r="O94">
            <v>426.57951880159294</v>
          </cell>
        </row>
        <row r="95">
          <cell r="B95" t="str">
            <v>119-65-3</v>
          </cell>
          <cell r="C95" t="str">
            <v>P-PNEC</v>
          </cell>
          <cell r="D95">
            <v>1.669</v>
          </cell>
          <cell r="E95" t="str">
            <v>P</v>
          </cell>
          <cell r="F95" t="str">
            <v>A</v>
          </cell>
          <cell r="G95" t="str">
            <v>low</v>
          </cell>
          <cell r="H95">
            <v>1</v>
          </cell>
          <cell r="I95" t="str">
            <v>Selenastrum QSAR</v>
          </cell>
          <cell r="L95">
            <v>1.669</v>
          </cell>
          <cell r="M95">
            <v>2.7189000000000001</v>
          </cell>
          <cell r="N95" t="str">
            <v>U</v>
          </cell>
          <cell r="O95">
            <v>523.47988700906944</v>
          </cell>
        </row>
        <row r="96">
          <cell r="B96" t="str">
            <v>120-18-3</v>
          </cell>
          <cell r="C96" t="str">
            <v>P-PNEC</v>
          </cell>
          <cell r="D96">
            <v>1.24</v>
          </cell>
          <cell r="E96" t="str">
            <v>P</v>
          </cell>
          <cell r="F96" t="str">
            <v>A</v>
          </cell>
          <cell r="G96" t="str">
            <v>low</v>
          </cell>
          <cell r="H96">
            <v>1</v>
          </cell>
          <cell r="I96" t="str">
            <v>Selenastrum QSAR</v>
          </cell>
          <cell r="L96">
            <v>1.24</v>
          </cell>
          <cell r="M96">
            <v>1.3475999999999999</v>
          </cell>
          <cell r="N96" t="str">
            <v>DT</v>
          </cell>
          <cell r="O96">
            <v>22.263836295529082</v>
          </cell>
        </row>
        <row r="97">
          <cell r="B97" t="str">
            <v>120-32-1</v>
          </cell>
          <cell r="C97" t="str">
            <v>P-PNEC</v>
          </cell>
          <cell r="D97">
            <v>0.59</v>
          </cell>
          <cell r="E97" t="str">
            <v>E</v>
          </cell>
          <cell r="F97" t="str">
            <v>D</v>
          </cell>
          <cell r="G97" t="str">
            <v>exact</v>
          </cell>
          <cell r="H97" t="str">
            <v>-</v>
          </cell>
          <cell r="I97" t="str">
            <v>-</v>
          </cell>
          <cell r="L97">
            <v>0.59</v>
          </cell>
          <cell r="M97">
            <v>3.7646999999999999</v>
          </cell>
          <cell r="N97" t="str">
            <v>U</v>
          </cell>
          <cell r="O97">
            <v>5817.0125396268986</v>
          </cell>
        </row>
        <row r="98">
          <cell r="B98" t="str">
            <v>120-47-8</v>
          </cell>
          <cell r="C98" t="str">
            <v>P-PNEC</v>
          </cell>
          <cell r="D98">
            <v>8.359</v>
          </cell>
          <cell r="E98" t="str">
            <v>P</v>
          </cell>
          <cell r="F98" t="str">
            <v>D</v>
          </cell>
          <cell r="G98" t="str">
            <v>low</v>
          </cell>
          <cell r="H98">
            <v>2</v>
          </cell>
          <cell r="I98" t="str">
            <v>Daphnia QSAR</v>
          </cell>
          <cell r="L98">
            <v>8.359</v>
          </cell>
          <cell r="M98">
            <v>2.21</v>
          </cell>
          <cell r="N98" t="str">
            <v>E</v>
          </cell>
          <cell r="O98">
            <v>162.18100973589304</v>
          </cell>
        </row>
        <row r="99">
          <cell r="B99" t="str">
            <v>120-83-2</v>
          </cell>
          <cell r="C99" t="str">
            <v>PNEC</v>
          </cell>
          <cell r="D99">
            <v>2.6</v>
          </cell>
          <cell r="E99" t="str">
            <v>E</v>
          </cell>
          <cell r="F99" t="str">
            <v>D</v>
          </cell>
          <cell r="G99" t="str">
            <v>exact</v>
          </cell>
          <cell r="H99" t="str">
            <v>-</v>
          </cell>
          <cell r="I99" t="str">
            <v>von der Ohe et al. 2005</v>
          </cell>
          <cell r="J99">
            <v>10</v>
          </cell>
          <cell r="K99">
            <v>10</v>
          </cell>
          <cell r="L99">
            <v>2.6</v>
          </cell>
          <cell r="M99">
            <v>2.81</v>
          </cell>
          <cell r="N99" t="str">
            <v>E</v>
          </cell>
          <cell r="O99">
            <v>645.65422903465594</v>
          </cell>
        </row>
        <row r="100">
          <cell r="B100" t="str">
            <v>121-75-5</v>
          </cell>
          <cell r="C100" t="str">
            <v>P-PNEC</v>
          </cell>
          <cell r="D100">
            <v>6.9999999999999999E-4</v>
          </cell>
          <cell r="E100" t="str">
            <v>E</v>
          </cell>
          <cell r="F100" t="str">
            <v>D</v>
          </cell>
          <cell r="G100" t="str">
            <v>A5</v>
          </cell>
          <cell r="H100" t="str">
            <v>-</v>
          </cell>
          <cell r="I100" t="str">
            <v>footprint</v>
          </cell>
          <cell r="J100">
            <v>10</v>
          </cell>
          <cell r="K100">
            <v>6.0000000000000001E-3</v>
          </cell>
          <cell r="L100">
            <v>6.9999999999999999E-4</v>
          </cell>
          <cell r="M100">
            <v>2.36</v>
          </cell>
          <cell r="N100" t="str">
            <v>E</v>
          </cell>
          <cell r="O100">
            <v>229.08676527677744</v>
          </cell>
        </row>
        <row r="101">
          <cell r="B101" t="str">
            <v>122-11-2</v>
          </cell>
          <cell r="C101" t="str">
            <v>P-PNEC</v>
          </cell>
          <cell r="D101">
            <v>189</v>
          </cell>
          <cell r="E101" t="str">
            <v>E</v>
          </cell>
          <cell r="F101" t="str">
            <v>D</v>
          </cell>
          <cell r="G101" t="str">
            <v>R4</v>
          </cell>
          <cell r="H101" t="str">
            <v>-</v>
          </cell>
          <cell r="I101" t="str">
            <v>footprint</v>
          </cell>
          <cell r="L101">
            <v>189</v>
          </cell>
          <cell r="M101">
            <v>1.8675999999999999</v>
          </cell>
          <cell r="N101" t="str">
            <v>DT</v>
          </cell>
          <cell r="O101">
            <v>73.722490810433612</v>
          </cell>
        </row>
        <row r="102">
          <cell r="B102" t="str">
            <v>1222-05-5</v>
          </cell>
          <cell r="C102" t="str">
            <v>P-PNEC</v>
          </cell>
          <cell r="D102">
            <v>8.3000000000000004E-2</v>
          </cell>
          <cell r="E102" t="str">
            <v>P</v>
          </cell>
          <cell r="F102" t="str">
            <v>D</v>
          </cell>
          <cell r="G102" t="str">
            <v>low</v>
          </cell>
          <cell r="H102">
            <v>1</v>
          </cell>
          <cell r="I102" t="str">
            <v>Daphnia QSAR</v>
          </cell>
          <cell r="L102">
            <v>8.3000000000000004E-2</v>
          </cell>
          <cell r="M102">
            <v>4.0880000000000001</v>
          </cell>
          <cell r="N102" t="str">
            <v>DT</v>
          </cell>
          <cell r="O102">
            <v>12246.161992650492</v>
          </cell>
        </row>
        <row r="103">
          <cell r="B103" t="str">
            <v>122-39-4</v>
          </cell>
          <cell r="C103" t="str">
            <v>P-PNEC</v>
          </cell>
          <cell r="D103">
            <v>1.2</v>
          </cell>
          <cell r="E103" t="str">
            <v>E</v>
          </cell>
          <cell r="F103" t="str">
            <v>D</v>
          </cell>
          <cell r="G103" t="str">
            <v>A5</v>
          </cell>
          <cell r="H103" t="str">
            <v>-</v>
          </cell>
          <cell r="I103" t="str">
            <v>footprint</v>
          </cell>
          <cell r="K103">
            <v>4.2</v>
          </cell>
          <cell r="L103">
            <v>1.2</v>
          </cell>
          <cell r="M103">
            <v>2.78</v>
          </cell>
          <cell r="N103" t="str">
            <v>E</v>
          </cell>
          <cell r="O103">
            <v>602.55958607435775</v>
          </cell>
        </row>
        <row r="104">
          <cell r="B104" t="str">
            <v>124495-18-7</v>
          </cell>
          <cell r="C104" t="str">
            <v>P-PNEC</v>
          </cell>
          <cell r="D104">
            <v>0.08</v>
          </cell>
          <cell r="E104" t="str">
            <v>E</v>
          </cell>
          <cell r="F104" t="str">
            <v>D</v>
          </cell>
          <cell r="G104" t="str">
            <v>A5</v>
          </cell>
          <cell r="H104" t="str">
            <v>-</v>
          </cell>
          <cell r="I104" t="str">
            <v>footprint</v>
          </cell>
          <cell r="K104">
            <v>0.15</v>
          </cell>
          <cell r="L104">
            <v>0.08</v>
          </cell>
          <cell r="M104">
            <v>4.6298000000000004</v>
          </cell>
          <cell r="N104" t="str">
            <v>U</v>
          </cell>
          <cell r="O104">
            <v>42638.311690007969</v>
          </cell>
        </row>
        <row r="105">
          <cell r="B105" t="str">
            <v>124-76-5</v>
          </cell>
          <cell r="C105" t="str">
            <v>P-PNEC</v>
          </cell>
          <cell r="D105">
            <v>86.441999999999993</v>
          </cell>
          <cell r="E105" t="str">
            <v>P</v>
          </cell>
          <cell r="F105" t="str">
            <v>F</v>
          </cell>
          <cell r="G105" t="str">
            <v>high</v>
          </cell>
          <cell r="H105">
            <v>4</v>
          </cell>
          <cell r="I105" t="str">
            <v>Pimephales QSAR</v>
          </cell>
          <cell r="L105">
            <v>86.441999999999993</v>
          </cell>
          <cell r="M105">
            <v>1.9951000000000001</v>
          </cell>
          <cell r="N105" t="str">
            <v>U</v>
          </cell>
          <cell r="O105">
            <v>98.878074362692885</v>
          </cell>
        </row>
        <row r="106">
          <cell r="B106" t="str">
            <v>125-12-2</v>
          </cell>
          <cell r="C106" t="str">
            <v>P-PNEC</v>
          </cell>
          <cell r="D106">
            <v>0.02</v>
          </cell>
          <cell r="E106" t="str">
            <v>P</v>
          </cell>
          <cell r="F106" t="str">
            <v>D</v>
          </cell>
          <cell r="G106" t="str">
            <v>medium</v>
          </cell>
          <cell r="H106">
            <v>3</v>
          </cell>
          <cell r="I106" t="str">
            <v>Selenastrum QSAR</v>
          </cell>
          <cell r="L106">
            <v>0.02</v>
          </cell>
          <cell r="M106">
            <v>2.6964000000000001</v>
          </cell>
          <cell r="N106" t="str">
            <v>U</v>
          </cell>
          <cell r="O106">
            <v>497.04991057623545</v>
          </cell>
        </row>
        <row r="107">
          <cell r="B107" t="str">
            <v>125-28-0</v>
          </cell>
          <cell r="C107" t="str">
            <v>P-PNEC</v>
          </cell>
          <cell r="D107">
            <v>9.6999999999999993</v>
          </cell>
          <cell r="E107" t="str">
            <v>P</v>
          </cell>
          <cell r="F107" t="str">
            <v>D</v>
          </cell>
          <cell r="G107" t="str">
            <v>very low</v>
          </cell>
          <cell r="H107">
            <v>1</v>
          </cell>
          <cell r="I107" t="str">
            <v>Ecosar</v>
          </cell>
          <cell r="L107">
            <v>9.6999999999999993</v>
          </cell>
          <cell r="M107">
            <v>1.7948</v>
          </cell>
          <cell r="N107" t="str">
            <v>DT</v>
          </cell>
          <cell r="O107">
            <v>62.344766110500622</v>
          </cell>
        </row>
        <row r="108">
          <cell r="B108" t="str">
            <v>125-29-1</v>
          </cell>
          <cell r="C108" t="str">
            <v>P-PNEC</v>
          </cell>
          <cell r="D108">
            <v>8.2710000000000008</v>
          </cell>
          <cell r="E108" t="str">
            <v>P</v>
          </cell>
          <cell r="F108" t="str">
            <v>F</v>
          </cell>
          <cell r="G108" t="str">
            <v>low</v>
          </cell>
          <cell r="H108">
            <v>1</v>
          </cell>
          <cell r="I108" t="str">
            <v>Pimephales QSAR</v>
          </cell>
          <cell r="L108">
            <v>8.2710000000000008</v>
          </cell>
          <cell r="M108">
            <v>3.0335000000000001</v>
          </cell>
          <cell r="N108" t="str">
            <v>M</v>
          </cell>
          <cell r="O108">
            <v>1080.1896208818916</v>
          </cell>
        </row>
        <row r="109">
          <cell r="B109" t="str">
            <v>125-33-7</v>
          </cell>
          <cell r="C109" t="str">
            <v>P-PNEC</v>
          </cell>
          <cell r="D109">
            <v>37.9</v>
          </cell>
          <cell r="E109" t="str">
            <v>P</v>
          </cell>
          <cell r="F109" t="str">
            <v>A</v>
          </cell>
          <cell r="G109" t="str">
            <v>low</v>
          </cell>
          <cell r="H109">
            <v>1</v>
          </cell>
          <cell r="I109" t="str">
            <v>Selenastrum QSAR</v>
          </cell>
          <cell r="L109">
            <v>37.9</v>
          </cell>
          <cell r="M109">
            <v>2.1404000000000001</v>
          </cell>
          <cell r="N109" t="str">
            <v>M</v>
          </cell>
          <cell r="O109">
            <v>138.16562311673286</v>
          </cell>
        </row>
        <row r="110">
          <cell r="B110" t="str">
            <v>126105-34-8</v>
          </cell>
          <cell r="C110" t="str">
            <v>P-PNEC</v>
          </cell>
          <cell r="D110">
            <v>7.5000000000000002E-4</v>
          </cell>
          <cell r="E110" t="str">
            <v>P</v>
          </cell>
          <cell r="F110" t="str">
            <v>F</v>
          </cell>
          <cell r="G110" t="str">
            <v>low</v>
          </cell>
          <cell r="H110">
            <v>1</v>
          </cell>
          <cell r="I110" t="str">
            <v>Pimephales QSAR</v>
          </cell>
          <cell r="L110">
            <v>7.5000000000000002E-4</v>
          </cell>
          <cell r="M110">
            <v>5.4663000000000004</v>
          </cell>
          <cell r="N110" t="str">
            <v>K</v>
          </cell>
          <cell r="O110">
            <v>292617.30085665791</v>
          </cell>
        </row>
        <row r="111">
          <cell r="B111" t="str">
            <v>126-71-6</v>
          </cell>
          <cell r="C111" t="str">
            <v>P-PNEC</v>
          </cell>
          <cell r="D111">
            <v>0.7</v>
          </cell>
          <cell r="E111" t="str">
            <v>P</v>
          </cell>
          <cell r="F111" t="str">
            <v>A</v>
          </cell>
          <cell r="G111" t="str">
            <v>low</v>
          </cell>
          <cell r="H111">
            <v>1</v>
          </cell>
          <cell r="I111" t="str">
            <v>Selenastrum QSAR</v>
          </cell>
          <cell r="L111">
            <v>0.7</v>
          </cell>
          <cell r="M111">
            <v>2.9340000000000002</v>
          </cell>
          <cell r="N111" t="str">
            <v>DT</v>
          </cell>
          <cell r="O111">
            <v>859.01352150539617</v>
          </cell>
        </row>
        <row r="112">
          <cell r="B112" t="str">
            <v>126-73-8</v>
          </cell>
          <cell r="C112" t="str">
            <v>PNEC</v>
          </cell>
          <cell r="D112">
            <v>3.65</v>
          </cell>
          <cell r="E112" t="str">
            <v>E</v>
          </cell>
          <cell r="F112" t="str">
            <v>D</v>
          </cell>
          <cell r="G112" t="str">
            <v>exact</v>
          </cell>
          <cell r="H112" t="str">
            <v>-</v>
          </cell>
          <cell r="I112" t="str">
            <v>von der Ohe et al. 2005</v>
          </cell>
          <cell r="J112">
            <v>10</v>
          </cell>
          <cell r="K112">
            <v>37</v>
          </cell>
          <cell r="L112">
            <v>3.65</v>
          </cell>
          <cell r="M112">
            <v>2.2368999999999999</v>
          </cell>
          <cell r="N112" t="str">
            <v>U</v>
          </cell>
          <cell r="O112">
            <v>172.54405488774742</v>
          </cell>
        </row>
        <row r="113">
          <cell r="B113" t="str">
            <v>126-86-3</v>
          </cell>
          <cell r="C113" t="str">
            <v>P-PNEC</v>
          </cell>
          <cell r="D113">
            <v>8.3170000000000002</v>
          </cell>
          <cell r="E113" t="str">
            <v>P</v>
          </cell>
          <cell r="F113" t="str">
            <v>F</v>
          </cell>
          <cell r="G113" t="str">
            <v>low</v>
          </cell>
          <cell r="H113">
            <v>1</v>
          </cell>
          <cell r="I113" t="str">
            <v>Pimephales QSAR</v>
          </cell>
          <cell r="L113">
            <v>8.3170000000000002</v>
          </cell>
          <cell r="M113">
            <v>1.7912999999999999</v>
          </cell>
          <cell r="N113" t="str">
            <v>U</v>
          </cell>
          <cell r="O113">
            <v>61.844345822712782</v>
          </cell>
        </row>
        <row r="114">
          <cell r="B114" t="str">
            <v>127-51-5</v>
          </cell>
          <cell r="C114" t="str">
            <v>P-PNEC</v>
          </cell>
          <cell r="D114">
            <v>0.28299999999999997</v>
          </cell>
          <cell r="E114" t="str">
            <v>P</v>
          </cell>
          <cell r="F114" t="str">
            <v>D</v>
          </cell>
          <cell r="G114" t="str">
            <v>low</v>
          </cell>
          <cell r="H114">
            <v>1</v>
          </cell>
          <cell r="I114" t="str">
            <v>Daphnia QSAR</v>
          </cell>
          <cell r="L114">
            <v>0.28299999999999997</v>
          </cell>
          <cell r="M114">
            <v>3.0381</v>
          </cell>
          <cell r="N114" t="str">
            <v>M</v>
          </cell>
          <cell r="O114">
            <v>1091.6916788093654</v>
          </cell>
        </row>
        <row r="115">
          <cell r="B115" t="str">
            <v>127-79-7</v>
          </cell>
          <cell r="C115" t="str">
            <v>P-PNEC</v>
          </cell>
          <cell r="D115">
            <v>2.0870000000000002</v>
          </cell>
          <cell r="E115" t="str">
            <v>P</v>
          </cell>
          <cell r="F115" t="str">
            <v>A</v>
          </cell>
          <cell r="G115" t="str">
            <v>low</v>
          </cell>
          <cell r="H115">
            <v>1</v>
          </cell>
          <cell r="I115" t="str">
            <v>Selenastrum QSAR</v>
          </cell>
          <cell r="L115">
            <v>2.0870000000000002</v>
          </cell>
          <cell r="M115">
            <v>2.0764</v>
          </cell>
          <cell r="N115" t="str">
            <v>M</v>
          </cell>
          <cell r="O115">
            <v>119.23396878859673</v>
          </cell>
        </row>
        <row r="116">
          <cell r="B116" t="str">
            <v>128196-01-0</v>
          </cell>
          <cell r="C116" t="str">
            <v>P-PNEC</v>
          </cell>
          <cell r="D116">
            <v>3.367</v>
          </cell>
          <cell r="E116" t="str">
            <v>P</v>
          </cell>
          <cell r="F116" t="str">
            <v>F</v>
          </cell>
          <cell r="G116" t="str">
            <v>low</v>
          </cell>
          <cell r="H116">
            <v>1</v>
          </cell>
          <cell r="I116" t="str">
            <v>Pimephales QSAR</v>
          </cell>
          <cell r="L116">
            <v>3.367</v>
          </cell>
          <cell r="M116">
            <v>3.9805999999999999</v>
          </cell>
          <cell r="N116" t="str">
            <v>U</v>
          </cell>
          <cell r="O116">
            <v>9563.1286884599795</v>
          </cell>
        </row>
        <row r="117">
          <cell r="B117" t="str">
            <v>128-37-0</v>
          </cell>
          <cell r="C117" t="str">
            <v>P-PNEC</v>
          </cell>
          <cell r="D117">
            <v>0.153</v>
          </cell>
          <cell r="E117" t="str">
            <v>P</v>
          </cell>
          <cell r="F117" t="str">
            <v>D</v>
          </cell>
          <cell r="G117" t="str">
            <v>high</v>
          </cell>
          <cell r="H117">
            <v>4</v>
          </cell>
          <cell r="I117" t="str">
            <v>Daphnia QSAR</v>
          </cell>
          <cell r="L117">
            <v>0.153</v>
          </cell>
          <cell r="M117">
            <v>3.6720000000000002</v>
          </cell>
          <cell r="N117" t="str">
            <v>DT</v>
          </cell>
          <cell r="O117">
            <v>4698.941086052163</v>
          </cell>
        </row>
        <row r="118">
          <cell r="B118" t="str">
            <v>128-39-2</v>
          </cell>
          <cell r="C118" t="str">
            <v>P-PNEC</v>
          </cell>
          <cell r="D118">
            <v>0.45</v>
          </cell>
          <cell r="E118" t="str">
            <v>P</v>
          </cell>
          <cell r="F118" t="str">
            <v>D</v>
          </cell>
          <cell r="G118" t="str">
            <v>high</v>
          </cell>
          <cell r="H118">
            <v>4</v>
          </cell>
          <cell r="I118" t="str">
            <v>Daphnia QSAR</v>
          </cell>
          <cell r="L118">
            <v>0.45</v>
          </cell>
          <cell r="M118">
            <v>3.5783999999999998</v>
          </cell>
          <cell r="N118" t="str">
            <v>DT</v>
          </cell>
          <cell r="O118">
            <v>3787.9130378515679</v>
          </cell>
        </row>
        <row r="119">
          <cell r="B119" t="str">
            <v>131-11-3</v>
          </cell>
          <cell r="C119" t="str">
            <v>PNEC</v>
          </cell>
          <cell r="D119">
            <v>33</v>
          </cell>
          <cell r="E119" t="str">
            <v>E</v>
          </cell>
          <cell r="F119" t="str">
            <v>D</v>
          </cell>
          <cell r="G119" t="str">
            <v>exact</v>
          </cell>
          <cell r="H119" t="str">
            <v>-</v>
          </cell>
          <cell r="I119" t="str">
            <v>von der Ohe et al. 2005</v>
          </cell>
          <cell r="L119">
            <v>33</v>
          </cell>
          <cell r="M119">
            <v>1.6</v>
          </cell>
          <cell r="N119" t="str">
            <v>E</v>
          </cell>
          <cell r="O119">
            <v>39.810717055349755</v>
          </cell>
        </row>
        <row r="120">
          <cell r="B120" t="str">
            <v>131-56-6</v>
          </cell>
          <cell r="C120" t="str">
            <v>P-PNEC</v>
          </cell>
          <cell r="D120">
            <v>4.3630000000000004</v>
          </cell>
          <cell r="E120" t="str">
            <v>P</v>
          </cell>
          <cell r="F120" t="str">
            <v>D</v>
          </cell>
          <cell r="G120" t="str">
            <v>low</v>
          </cell>
          <cell r="H120">
            <v>2</v>
          </cell>
          <cell r="I120" t="str">
            <v>Daphnia QSAR</v>
          </cell>
          <cell r="L120">
            <v>4.3630000000000004</v>
          </cell>
          <cell r="M120">
            <v>2.8936000000000002</v>
          </cell>
          <cell r="N120" t="str">
            <v>U</v>
          </cell>
          <cell r="O120">
            <v>782.70840959061218</v>
          </cell>
        </row>
        <row r="121">
          <cell r="B121" t="str">
            <v>131-57-7</v>
          </cell>
          <cell r="C121" t="str">
            <v>P-PNEC</v>
          </cell>
          <cell r="D121">
            <v>0.34499999999999997</v>
          </cell>
          <cell r="E121" t="str">
            <v>P</v>
          </cell>
          <cell r="F121" t="str">
            <v>F</v>
          </cell>
          <cell r="G121" t="str">
            <v>medium</v>
          </cell>
          <cell r="H121">
            <v>2</v>
          </cell>
          <cell r="I121" t="str">
            <v>Pimephales QSAR</v>
          </cell>
          <cell r="L121">
            <v>0.34499999999999997</v>
          </cell>
          <cell r="M121">
            <v>2.8546</v>
          </cell>
          <cell r="N121" t="str">
            <v>U</v>
          </cell>
          <cell r="O121">
            <v>715.48412141689892</v>
          </cell>
        </row>
        <row r="122">
          <cell r="B122" t="str">
            <v>13171-00-1</v>
          </cell>
          <cell r="C122" t="str">
            <v>P-PNEC</v>
          </cell>
          <cell r="D122">
            <v>7.2999999999999995E-2</v>
          </cell>
          <cell r="E122" t="str">
            <v>P</v>
          </cell>
          <cell r="F122" t="str">
            <v>D</v>
          </cell>
          <cell r="G122" t="str">
            <v>low</v>
          </cell>
          <cell r="H122">
            <v>1</v>
          </cell>
          <cell r="I122" t="str">
            <v>Daphnia QSAR</v>
          </cell>
          <cell r="L122">
            <v>7.2999999999999995E-2</v>
          </cell>
          <cell r="M122">
            <v>3.7073</v>
          </cell>
          <cell r="N122" t="str">
            <v>M</v>
          </cell>
          <cell r="O122">
            <v>5096.8282590542849</v>
          </cell>
        </row>
        <row r="123">
          <cell r="B123" t="str">
            <v>13194-48-4</v>
          </cell>
          <cell r="C123" t="str">
            <v>P-PNEC</v>
          </cell>
          <cell r="D123">
            <v>0.2</v>
          </cell>
          <cell r="E123" t="str">
            <v>E</v>
          </cell>
          <cell r="F123" t="str">
            <v>D</v>
          </cell>
          <cell r="G123" t="str">
            <v>A5</v>
          </cell>
          <cell r="H123" t="str">
            <v>-</v>
          </cell>
          <cell r="I123" t="str">
            <v>footprint</v>
          </cell>
          <cell r="L123">
            <v>0.2</v>
          </cell>
          <cell r="M123">
            <v>1.85</v>
          </cell>
          <cell r="N123" t="str">
            <v>E</v>
          </cell>
          <cell r="O123">
            <v>70.794578438413865</v>
          </cell>
        </row>
        <row r="124">
          <cell r="B124" t="str">
            <v>1330-20-7</v>
          </cell>
          <cell r="C124" t="str">
            <v>PNEC</v>
          </cell>
          <cell r="D124">
            <v>4.37</v>
          </cell>
          <cell r="E124" t="str">
            <v>E</v>
          </cell>
          <cell r="F124" t="str">
            <v>A</v>
          </cell>
          <cell r="G124" t="str">
            <v>exact</v>
          </cell>
          <cell r="H124" t="str">
            <v>-</v>
          </cell>
          <cell r="I124" t="str">
            <v>-</v>
          </cell>
          <cell r="J124">
            <v>1000</v>
          </cell>
          <cell r="L124">
            <v>4.37</v>
          </cell>
          <cell r="M124">
            <v>2.25</v>
          </cell>
          <cell r="N124" t="str">
            <v>E</v>
          </cell>
          <cell r="O124">
            <v>177.82794100389242</v>
          </cell>
        </row>
        <row r="125">
          <cell r="B125" t="str">
            <v>133-53-9</v>
          </cell>
          <cell r="C125" t="str">
            <v>P-PNEC</v>
          </cell>
          <cell r="D125">
            <v>0.13400000000000001</v>
          </cell>
          <cell r="E125" t="str">
            <v>P</v>
          </cell>
          <cell r="F125" t="str">
            <v>D</v>
          </cell>
          <cell r="G125" t="str">
            <v>medium</v>
          </cell>
          <cell r="H125">
            <v>1</v>
          </cell>
          <cell r="I125" t="str">
            <v>Daphnia QSAR</v>
          </cell>
          <cell r="L125">
            <v>0.13400000000000001</v>
          </cell>
          <cell r="M125">
            <v>3.2823000000000002</v>
          </cell>
          <cell r="N125" t="str">
            <v>U</v>
          </cell>
          <cell r="O125">
            <v>1915.5787029869516</v>
          </cell>
        </row>
        <row r="126">
          <cell r="B126" t="str">
            <v>1336-36-3</v>
          </cell>
          <cell r="C126" t="str">
            <v>P-PNEC</v>
          </cell>
          <cell r="D126">
            <v>0.9054465412454723</v>
          </cell>
          <cell r="E126" t="str">
            <v>P</v>
          </cell>
          <cell r="F126" t="str">
            <v>F</v>
          </cell>
          <cell r="G126" t="str">
            <v>high</v>
          </cell>
          <cell r="H126">
            <v>4</v>
          </cell>
          <cell r="I126" t="str">
            <v>Pimephales QSAR</v>
          </cell>
          <cell r="L126">
            <v>0.9054465412454723</v>
          </cell>
          <cell r="M126">
            <v>5.3601000000000001</v>
          </cell>
          <cell r="N126" t="str">
            <v>U</v>
          </cell>
          <cell r="O126">
            <v>229139.52052729024</v>
          </cell>
        </row>
        <row r="127">
          <cell r="B127" t="str">
            <v>13392-18-2</v>
          </cell>
          <cell r="C127" t="str">
            <v>P-PNEC</v>
          </cell>
          <cell r="D127">
            <v>13.840999999999999</v>
          </cell>
          <cell r="E127" t="str">
            <v>P</v>
          </cell>
          <cell r="F127" t="str">
            <v>A</v>
          </cell>
          <cell r="G127" t="str">
            <v>low</v>
          </cell>
          <cell r="H127">
            <v>1</v>
          </cell>
          <cell r="I127" t="str">
            <v>Selenastrum QSAR</v>
          </cell>
          <cell r="L127">
            <v>13.840999999999999</v>
          </cell>
          <cell r="M127">
            <v>1.4516</v>
          </cell>
          <cell r="N127" t="str">
            <v>DT</v>
          </cell>
          <cell r="O127">
            <v>28.28785387970132</v>
          </cell>
        </row>
        <row r="128">
          <cell r="B128" t="str">
            <v>134-62-3</v>
          </cell>
          <cell r="C128" t="str">
            <v>P-PNEC</v>
          </cell>
          <cell r="D128">
            <v>4.05</v>
          </cell>
          <cell r="E128" t="str">
            <v>P</v>
          </cell>
          <cell r="F128" t="str">
            <v>A</v>
          </cell>
          <cell r="G128" t="str">
            <v>low</v>
          </cell>
          <cell r="H128">
            <v>1</v>
          </cell>
          <cell r="I128" t="str">
            <v>Selenastrum QSAR</v>
          </cell>
          <cell r="L128">
            <v>4.05</v>
          </cell>
          <cell r="M128">
            <v>1.9790000000000001</v>
          </cell>
          <cell r="N128" t="str">
            <v>U</v>
          </cell>
          <cell r="O128">
            <v>95.279616402365264</v>
          </cell>
        </row>
        <row r="129">
          <cell r="B129" t="str">
            <v>13463-41-7</v>
          </cell>
          <cell r="C129" t="str">
            <v>P-PNEC</v>
          </cell>
          <cell r="D129">
            <v>250000</v>
          </cell>
          <cell r="E129" t="str">
            <v>P</v>
          </cell>
          <cell r="F129" t="str">
            <v>D</v>
          </cell>
          <cell r="G129" t="str">
            <v>very low</v>
          </cell>
          <cell r="H129">
            <v>1</v>
          </cell>
          <cell r="I129" t="str">
            <v>Ecosar</v>
          </cell>
          <cell r="L129">
            <v>250000</v>
          </cell>
          <cell r="M129">
            <v>0.17710000000000001</v>
          </cell>
          <cell r="N129" t="str">
            <v>K</v>
          </cell>
          <cell r="O129">
            <v>1.503488117168986</v>
          </cell>
        </row>
        <row r="130">
          <cell r="B130" t="str">
            <v>13523-86-9</v>
          </cell>
          <cell r="C130" t="str">
            <v>P-PNEC</v>
          </cell>
          <cell r="D130">
            <v>1.5049999999999999</v>
          </cell>
          <cell r="E130" t="str">
            <v>P</v>
          </cell>
          <cell r="F130" t="str">
            <v>A</v>
          </cell>
          <cell r="G130" t="str">
            <v>very low</v>
          </cell>
          <cell r="H130">
            <v>1</v>
          </cell>
          <cell r="I130" t="str">
            <v>Selenastrum QSAR</v>
          </cell>
          <cell r="L130">
            <v>1.5049999999999999</v>
          </cell>
          <cell r="M130">
            <v>1.93</v>
          </cell>
          <cell r="N130" t="str">
            <v>DT</v>
          </cell>
          <cell r="O130">
            <v>85.113803820237663</v>
          </cell>
        </row>
        <row r="131">
          <cell r="B131" t="str">
            <v>135531-25-8</v>
          </cell>
          <cell r="C131" t="str">
            <v>P-PNEC</v>
          </cell>
          <cell r="D131">
            <v>3.9089999999999998</v>
          </cell>
          <cell r="E131" t="str">
            <v>P</v>
          </cell>
          <cell r="F131" t="str">
            <v>D</v>
          </cell>
          <cell r="G131" t="str">
            <v>low</v>
          </cell>
          <cell r="H131">
            <v>1</v>
          </cell>
          <cell r="I131" t="str">
            <v>Daphnia QSAR</v>
          </cell>
          <cell r="L131">
            <v>3.9089999999999998</v>
          </cell>
          <cell r="M131">
            <v>1.4885999999999999</v>
          </cell>
          <cell r="N131" t="str">
            <v>M</v>
          </cell>
          <cell r="O131">
            <v>30.80349536542569</v>
          </cell>
        </row>
        <row r="132">
          <cell r="B132" t="str">
            <v>13614-98-7</v>
          </cell>
          <cell r="C132" t="str">
            <v>P-PNEC</v>
          </cell>
          <cell r="D132" t="str">
            <v>WS</v>
          </cell>
          <cell r="E132" t="str">
            <v>P</v>
          </cell>
          <cell r="F132" t="str">
            <v>D</v>
          </cell>
          <cell r="G132" t="str">
            <v>low</v>
          </cell>
          <cell r="H132">
            <v>1</v>
          </cell>
          <cell r="I132" t="str">
            <v>Daphnia QSAR</v>
          </cell>
          <cell r="L132">
            <v>7.1</v>
          </cell>
          <cell r="M132">
            <v>0.78600000000000003</v>
          </cell>
          <cell r="N132" t="str">
            <v>DT</v>
          </cell>
          <cell r="O132">
            <v>6.1094202490557219</v>
          </cell>
        </row>
        <row r="133">
          <cell r="B133" t="str">
            <v>13674-84-5</v>
          </cell>
          <cell r="C133" t="str">
            <v>P-PNEC</v>
          </cell>
          <cell r="D133">
            <v>60</v>
          </cell>
          <cell r="E133" t="str">
            <v>E</v>
          </cell>
          <cell r="F133" t="str">
            <v>A</v>
          </cell>
          <cell r="G133" t="str">
            <v>exact</v>
          </cell>
          <cell r="H133" t="str">
            <v>-</v>
          </cell>
          <cell r="I133" t="str">
            <v>-</v>
          </cell>
          <cell r="L133">
            <v>60</v>
          </cell>
          <cell r="M133">
            <v>2.4611000000000001</v>
          </cell>
          <cell r="N133" t="str">
            <v>K</v>
          </cell>
          <cell r="O133">
            <v>289.13455626423848</v>
          </cell>
        </row>
        <row r="134">
          <cell r="B134" t="str">
            <v>13674-87-8</v>
          </cell>
          <cell r="C134" t="str">
            <v>P-PNEC</v>
          </cell>
          <cell r="D134">
            <v>11.789</v>
          </cell>
          <cell r="E134" t="str">
            <v>P</v>
          </cell>
          <cell r="F134" t="str">
            <v>F</v>
          </cell>
          <cell r="G134" t="str">
            <v>low</v>
          </cell>
          <cell r="H134">
            <v>1</v>
          </cell>
          <cell r="I134" t="str">
            <v>Pimephales QSAR</v>
          </cell>
          <cell r="L134">
            <v>11.789</v>
          </cell>
          <cell r="M134">
            <v>2.9584999999999999</v>
          </cell>
          <cell r="N134" t="str">
            <v>DT</v>
          </cell>
          <cell r="O134">
            <v>908.86629906558869</v>
          </cell>
        </row>
        <row r="135">
          <cell r="B135" t="str">
            <v>13684-56-5</v>
          </cell>
          <cell r="C135" t="str">
            <v>P-PNEC</v>
          </cell>
          <cell r="D135">
            <v>450</v>
          </cell>
          <cell r="E135" t="str">
            <v>E</v>
          </cell>
          <cell r="F135" t="str">
            <v>D</v>
          </cell>
          <cell r="G135" t="str">
            <v>A5</v>
          </cell>
          <cell r="H135" t="str">
            <v>-</v>
          </cell>
          <cell r="I135" t="str">
            <v>footprint</v>
          </cell>
          <cell r="K135">
            <v>0.1</v>
          </cell>
          <cell r="L135">
            <v>0.1</v>
          </cell>
          <cell r="M135">
            <v>3.18</v>
          </cell>
          <cell r="N135" t="str">
            <v>E</v>
          </cell>
          <cell r="O135">
            <v>1513.5612484362093</v>
          </cell>
        </row>
        <row r="136">
          <cell r="B136" t="str">
            <v>13684-63-4</v>
          </cell>
          <cell r="C136" t="str">
            <v>P-PNEC</v>
          </cell>
          <cell r="D136">
            <v>0.84</v>
          </cell>
          <cell r="E136" t="str">
            <v>P</v>
          </cell>
          <cell r="F136" t="str">
            <v>F</v>
          </cell>
          <cell r="G136" t="str">
            <v>low</v>
          </cell>
          <cell r="H136">
            <v>1</v>
          </cell>
          <cell r="I136" t="str">
            <v>Pimephales QSAR</v>
          </cell>
          <cell r="L136">
            <v>0.84</v>
          </cell>
          <cell r="M136">
            <v>3.38</v>
          </cell>
          <cell r="N136" t="str">
            <v>E</v>
          </cell>
          <cell r="O136">
            <v>2398.8329190194918</v>
          </cell>
        </row>
        <row r="137">
          <cell r="B137" t="str">
            <v>136-85-6</v>
          </cell>
          <cell r="C137" t="str">
            <v>P-PNEC</v>
          </cell>
          <cell r="D137">
            <v>69.082999999999998</v>
          </cell>
          <cell r="E137" t="str">
            <v>P</v>
          </cell>
          <cell r="F137" t="str">
            <v>D</v>
          </cell>
          <cell r="G137" t="str">
            <v>low</v>
          </cell>
          <cell r="H137">
            <v>1</v>
          </cell>
          <cell r="I137" t="str">
            <v>Daphnia QSAR</v>
          </cell>
          <cell r="L137">
            <v>69.082999999999998</v>
          </cell>
          <cell r="M137">
            <v>1.8110999999999999</v>
          </cell>
          <cell r="N137" t="str">
            <v>U</v>
          </cell>
          <cell r="O137">
            <v>64.729164299932762</v>
          </cell>
        </row>
        <row r="138">
          <cell r="B138" t="str">
            <v>13710-19-5</v>
          </cell>
          <cell r="C138" t="str">
            <v>P-PNEC</v>
          </cell>
          <cell r="D138">
            <v>0.20200000000000001</v>
          </cell>
          <cell r="E138" t="str">
            <v>P</v>
          </cell>
          <cell r="F138" t="str">
            <v>F</v>
          </cell>
          <cell r="G138" t="str">
            <v>low</v>
          </cell>
          <cell r="H138">
            <v>1</v>
          </cell>
          <cell r="I138" t="str">
            <v>Pimephales QSAR</v>
          </cell>
          <cell r="L138">
            <v>0.20200000000000001</v>
          </cell>
          <cell r="M138">
            <v>2.4592000000000001</v>
          </cell>
          <cell r="N138" t="str">
            <v>U</v>
          </cell>
          <cell r="O138">
            <v>287.87238108352528</v>
          </cell>
        </row>
        <row r="139">
          <cell r="B139" t="str">
            <v>137-58-6</v>
          </cell>
          <cell r="C139" t="str">
            <v>P-PNEC</v>
          </cell>
          <cell r="D139">
            <v>1.119</v>
          </cell>
          <cell r="E139" t="str">
            <v>P</v>
          </cell>
          <cell r="F139" t="str">
            <v>A</v>
          </cell>
          <cell r="G139" t="str">
            <v>low</v>
          </cell>
          <cell r="H139">
            <v>1</v>
          </cell>
          <cell r="I139" t="str">
            <v>Selenastrum QSAR</v>
          </cell>
          <cell r="L139">
            <v>1.119</v>
          </cell>
          <cell r="M139">
            <v>2.1840000000000002</v>
          </cell>
          <cell r="N139" t="str">
            <v>K</v>
          </cell>
          <cell r="O139">
            <v>152.75660582380735</v>
          </cell>
        </row>
        <row r="140">
          <cell r="B140" t="str">
            <v>138261-41-3</v>
          </cell>
          <cell r="C140" t="str">
            <v>P-PNEC</v>
          </cell>
          <cell r="D140">
            <v>85</v>
          </cell>
          <cell r="E140" t="str">
            <v>E</v>
          </cell>
          <cell r="F140" t="str">
            <v>D</v>
          </cell>
          <cell r="G140" t="str">
            <v>A5</v>
          </cell>
          <cell r="H140" t="str">
            <v>-</v>
          </cell>
          <cell r="I140" t="str">
            <v>footprint</v>
          </cell>
          <cell r="J140">
            <v>10</v>
          </cell>
          <cell r="K140">
            <v>0.2</v>
          </cell>
          <cell r="L140">
            <v>0.2</v>
          </cell>
          <cell r="M140">
            <v>1.5268999999999999</v>
          </cell>
          <cell r="N140" t="str">
            <v>K</v>
          </cell>
          <cell r="O140">
            <v>33.643409364322999</v>
          </cell>
        </row>
        <row r="141">
          <cell r="B141" t="str">
            <v>139-13-9</v>
          </cell>
          <cell r="C141" t="str">
            <v>P-PNEC</v>
          </cell>
          <cell r="D141">
            <v>934</v>
          </cell>
          <cell r="E141" t="str">
            <v>P</v>
          </cell>
          <cell r="F141" t="str">
            <v>F</v>
          </cell>
          <cell r="G141" t="str">
            <v>low</v>
          </cell>
          <cell r="H141">
            <v>2</v>
          </cell>
          <cell r="I141" t="str">
            <v>Pimephales QSAR</v>
          </cell>
          <cell r="L141">
            <v>934</v>
          </cell>
          <cell r="M141">
            <v>0.98873</v>
          </cell>
          <cell r="N141" t="str">
            <v>U</v>
          </cell>
          <cell r="O141">
            <v>9.7438367701565465</v>
          </cell>
        </row>
        <row r="142">
          <cell r="B142" t="str">
            <v>139-40-2</v>
          </cell>
          <cell r="C142" t="str">
            <v>P-PNEC</v>
          </cell>
          <cell r="D142">
            <v>2.9000000000000001E-2</v>
          </cell>
          <cell r="E142" t="str">
            <v>E</v>
          </cell>
          <cell r="F142" t="str">
            <v>A</v>
          </cell>
          <cell r="G142" t="str">
            <v>exact</v>
          </cell>
          <cell r="H142" t="str">
            <v>-</v>
          </cell>
          <cell r="I142" t="str">
            <v>-</v>
          </cell>
          <cell r="L142">
            <v>2.9000000000000001E-2</v>
          </cell>
          <cell r="M142">
            <v>2.4</v>
          </cell>
          <cell r="N142" t="str">
            <v>E</v>
          </cell>
          <cell r="O142">
            <v>251.18864315095806</v>
          </cell>
        </row>
        <row r="143">
          <cell r="B143" t="str">
            <v>140-11-4</v>
          </cell>
          <cell r="C143" t="str">
            <v>P-PNEC</v>
          </cell>
          <cell r="D143">
            <v>32.323</v>
          </cell>
          <cell r="E143" t="str">
            <v>P</v>
          </cell>
          <cell r="F143" t="str">
            <v>F</v>
          </cell>
          <cell r="G143" t="str">
            <v>medium</v>
          </cell>
          <cell r="H143">
            <v>2</v>
          </cell>
          <cell r="I143" t="str">
            <v>Pimephales QSAR</v>
          </cell>
          <cell r="L143">
            <v>32.323</v>
          </cell>
          <cell r="M143">
            <v>2.1008</v>
          </cell>
          <cell r="N143" t="str">
            <v>U</v>
          </cell>
          <cell r="O143">
            <v>126.12465753175385</v>
          </cell>
        </row>
        <row r="144">
          <cell r="B144" t="str">
            <v>1401-69-0</v>
          </cell>
          <cell r="C144" t="str">
            <v>P-PNEC</v>
          </cell>
          <cell r="D144">
            <v>1.38</v>
          </cell>
          <cell r="E144" t="str">
            <v>E</v>
          </cell>
          <cell r="F144" t="str">
            <v>A</v>
          </cell>
          <cell r="G144" t="str">
            <v>R3</v>
          </cell>
          <cell r="H144" t="str">
            <v>-</v>
          </cell>
          <cell r="I144" t="str">
            <v>footprint</v>
          </cell>
          <cell r="K144">
            <v>900</v>
          </cell>
          <cell r="L144">
            <v>1.38</v>
          </cell>
          <cell r="M144">
            <v>1.8561000000000001</v>
          </cell>
          <cell r="N144" t="str">
            <v>DT</v>
          </cell>
          <cell r="O144">
            <v>71.795958854467557</v>
          </cell>
        </row>
        <row r="145">
          <cell r="B145" t="str">
            <v>14035-33-7</v>
          </cell>
          <cell r="C145" t="str">
            <v>P-PNEC</v>
          </cell>
          <cell r="D145">
            <v>2.9420000000000002</v>
          </cell>
          <cell r="E145" t="str">
            <v>P</v>
          </cell>
          <cell r="F145" t="str">
            <v>D</v>
          </cell>
          <cell r="G145" t="str">
            <v>medium</v>
          </cell>
          <cell r="H145">
            <v>2</v>
          </cell>
          <cell r="I145" t="str">
            <v>Daphnia QSAR</v>
          </cell>
          <cell r="L145">
            <v>2.9420000000000002</v>
          </cell>
          <cell r="M145">
            <v>3.1831999999999998</v>
          </cell>
          <cell r="N145" t="str">
            <v>DT</v>
          </cell>
          <cell r="O145">
            <v>1524.7547676599165</v>
          </cell>
        </row>
        <row r="146">
          <cell r="B146" t="str">
            <v>1403-66-3</v>
          </cell>
          <cell r="C146" t="str">
            <v>P-PNEC</v>
          </cell>
          <cell r="D146">
            <v>71.153999999999996</v>
          </cell>
          <cell r="E146" t="str">
            <v>P</v>
          </cell>
          <cell r="F146" t="str">
            <v>A</v>
          </cell>
          <cell r="G146" t="str">
            <v>very low</v>
          </cell>
          <cell r="H146">
            <v>1</v>
          </cell>
          <cell r="I146" t="str">
            <v>Ecosar</v>
          </cell>
          <cell r="L146">
            <v>71.153999999999996</v>
          </cell>
          <cell r="M146">
            <v>0.25040000000000001</v>
          </cell>
          <cell r="N146" t="str">
            <v>DT</v>
          </cell>
          <cell r="O146">
            <v>1.779918020395336</v>
          </cell>
        </row>
        <row r="147">
          <cell r="B147" t="str">
            <v>1404-04-2</v>
          </cell>
          <cell r="C147" t="str">
            <v>P-PNEC</v>
          </cell>
          <cell r="D147">
            <v>79612</v>
          </cell>
          <cell r="E147" t="str">
            <v>P</v>
          </cell>
          <cell r="F147" t="str">
            <v>A</v>
          </cell>
          <cell r="G147" t="str">
            <v>very low</v>
          </cell>
          <cell r="H147">
            <v>1</v>
          </cell>
          <cell r="I147" t="str">
            <v>Ecosar</v>
          </cell>
          <cell r="L147">
            <v>79612</v>
          </cell>
          <cell r="M147">
            <v>0.50029999999999997</v>
          </cell>
          <cell r="N147" t="str">
            <v>M</v>
          </cell>
          <cell r="O147">
            <v>3.1644628388355249</v>
          </cell>
        </row>
        <row r="148">
          <cell r="B148" t="str">
            <v>141-62-8</v>
          </cell>
          <cell r="C148" t="str">
            <v>P-PNEC</v>
          </cell>
          <cell r="D148" t="str">
            <v>WS</v>
          </cell>
          <cell r="E148" t="str">
            <v>B</v>
          </cell>
          <cell r="F148" t="str">
            <v>D</v>
          </cell>
          <cell r="G148" t="str">
            <v>very low</v>
          </cell>
          <cell r="H148">
            <v>1</v>
          </cell>
          <cell r="I148" t="str">
            <v>Daphnia QSAR</v>
          </cell>
          <cell r="L148">
            <v>0.31</v>
          </cell>
          <cell r="M148">
            <v>4.3121</v>
          </cell>
          <cell r="N148" t="str">
            <v>M</v>
          </cell>
          <cell r="O148">
            <v>20516.345307506337</v>
          </cell>
        </row>
        <row r="149">
          <cell r="B149" t="str">
            <v>141-63-9</v>
          </cell>
          <cell r="C149" t="str">
            <v>P-PNEC</v>
          </cell>
          <cell r="D149" t="str">
            <v>WS</v>
          </cell>
          <cell r="E149" t="str">
            <v>B</v>
          </cell>
          <cell r="F149" t="str">
            <v>D</v>
          </cell>
          <cell r="G149" t="str">
            <v>very low</v>
          </cell>
          <cell r="H149">
            <v>1</v>
          </cell>
          <cell r="I149" t="str">
            <v>Daphnia QSAR</v>
          </cell>
          <cell r="L149" t="str">
            <v>-</v>
          </cell>
          <cell r="M149">
            <v>5.2020999999999997</v>
          </cell>
          <cell r="N149" t="str">
            <v>M</v>
          </cell>
          <cell r="O149">
            <v>159257.53888710361</v>
          </cell>
        </row>
        <row r="150">
          <cell r="B150" t="str">
            <v>1420-07-1</v>
          </cell>
          <cell r="C150" t="str">
            <v>P-PNEC</v>
          </cell>
          <cell r="D150">
            <v>0.47</v>
          </cell>
          <cell r="E150" t="str">
            <v>E</v>
          </cell>
          <cell r="F150" t="str">
            <v>D</v>
          </cell>
          <cell r="G150" t="str">
            <v>exact</v>
          </cell>
          <cell r="H150" t="str">
            <v>-</v>
          </cell>
          <cell r="I150" t="str">
            <v>-</v>
          </cell>
          <cell r="L150">
            <v>0.47</v>
          </cell>
          <cell r="M150">
            <v>3.0516999999999999</v>
          </cell>
          <cell r="N150" t="str">
            <v>U</v>
          </cell>
          <cell r="O150">
            <v>1126.4190846286351</v>
          </cell>
        </row>
        <row r="151">
          <cell r="B151" t="str">
            <v>142459-58-3</v>
          </cell>
          <cell r="C151" t="str">
            <v>P-PNEC</v>
          </cell>
          <cell r="D151">
            <v>2.0400000000000001E-3</v>
          </cell>
          <cell r="E151" t="str">
            <v>E</v>
          </cell>
          <cell r="F151" t="str">
            <v>A</v>
          </cell>
          <cell r="G151" t="str">
            <v>A4</v>
          </cell>
          <cell r="H151" t="str">
            <v>-</v>
          </cell>
          <cell r="I151" t="str">
            <v>footprint</v>
          </cell>
          <cell r="K151">
            <v>32.6</v>
          </cell>
          <cell r="L151">
            <v>2.0400000000000001E-3</v>
          </cell>
          <cell r="M151">
            <v>3.3039000000000001</v>
          </cell>
          <cell r="N151" t="str">
            <v>U</v>
          </cell>
          <cell r="O151">
            <v>2013.2606260971829</v>
          </cell>
        </row>
        <row r="152">
          <cell r="B152" t="str">
            <v>144-48-9</v>
          </cell>
          <cell r="C152" t="str">
            <v>P-PNEC</v>
          </cell>
          <cell r="D152">
            <v>7.9720000000000004</v>
          </cell>
          <cell r="E152" t="str">
            <v>P</v>
          </cell>
          <cell r="F152" t="str">
            <v>A</v>
          </cell>
          <cell r="G152" t="str">
            <v>very low</v>
          </cell>
          <cell r="H152">
            <v>1</v>
          </cell>
          <cell r="I152" t="str">
            <v>Selenastrum QSAR</v>
          </cell>
          <cell r="L152">
            <v>7.9720000000000004</v>
          </cell>
          <cell r="M152">
            <v>0.81620000000000004</v>
          </cell>
          <cell r="N152" t="str">
            <v>K</v>
          </cell>
          <cell r="O152">
            <v>6.549377145933664</v>
          </cell>
        </row>
        <row r="153">
          <cell r="B153" t="str">
            <v>144-83-2</v>
          </cell>
          <cell r="C153" t="str">
            <v>P-PNEC</v>
          </cell>
          <cell r="D153">
            <v>10.5</v>
          </cell>
          <cell r="E153" t="str">
            <v>P</v>
          </cell>
          <cell r="F153" t="str">
            <v>A</v>
          </cell>
          <cell r="G153" t="str">
            <v>low</v>
          </cell>
          <cell r="H153">
            <v>1</v>
          </cell>
          <cell r="I153" t="str">
            <v>Selenastrum QSAR</v>
          </cell>
          <cell r="L153">
            <v>10.5</v>
          </cell>
          <cell r="M153">
            <v>2.1594000000000002</v>
          </cell>
          <cell r="N153" t="str">
            <v>M</v>
          </cell>
          <cell r="O153">
            <v>144.34442007129172</v>
          </cell>
        </row>
        <row r="154">
          <cell r="B154" t="str">
            <v>1461-25-2</v>
          </cell>
          <cell r="C154" t="str">
            <v>P-PNEC</v>
          </cell>
          <cell r="D154">
            <v>2E-3</v>
          </cell>
          <cell r="E154" t="str">
            <v>E</v>
          </cell>
          <cell r="F154" t="str">
            <v>D</v>
          </cell>
          <cell r="G154" t="str">
            <v>exact</v>
          </cell>
          <cell r="H154" t="str">
            <v>-</v>
          </cell>
          <cell r="I154" t="str">
            <v>-</v>
          </cell>
          <cell r="L154">
            <v>2E-3</v>
          </cell>
          <cell r="M154">
            <v>4.8967000000000001</v>
          </cell>
          <cell r="N154" t="str">
            <v>M</v>
          </cell>
          <cell r="O154">
            <v>78831.538052155796</v>
          </cell>
        </row>
        <row r="155">
          <cell r="B155" t="str">
            <v>14698-29-4</v>
          </cell>
          <cell r="C155" t="str">
            <v>P-PNEC</v>
          </cell>
          <cell r="D155">
            <v>4.5999999999999996</v>
          </cell>
          <cell r="E155" t="str">
            <v>E</v>
          </cell>
          <cell r="F155" t="str">
            <v>D</v>
          </cell>
          <cell r="G155" t="str">
            <v>R4</v>
          </cell>
          <cell r="H155" t="str">
            <v>-</v>
          </cell>
          <cell r="I155" t="str">
            <v>footprint</v>
          </cell>
          <cell r="K155">
            <v>3.8</v>
          </cell>
          <cell r="L155">
            <v>3.8</v>
          </cell>
          <cell r="M155">
            <v>0.91790000000000005</v>
          </cell>
          <cell r="N155" t="str">
            <v>K</v>
          </cell>
          <cell r="O155">
            <v>8.2775154493057244</v>
          </cell>
        </row>
        <row r="156">
          <cell r="B156" t="str">
            <v>1476-53-5</v>
          </cell>
          <cell r="C156" t="str">
            <v>P-PNEC</v>
          </cell>
          <cell r="D156">
            <v>9.11</v>
          </cell>
          <cell r="E156" t="str">
            <v>P</v>
          </cell>
          <cell r="F156" t="str">
            <v>F</v>
          </cell>
          <cell r="G156" t="str">
            <v>low</v>
          </cell>
          <cell r="H156">
            <v>1</v>
          </cell>
          <cell r="I156" t="str">
            <v>Pimephales QSAR</v>
          </cell>
          <cell r="L156">
            <v>9.11</v>
          </cell>
          <cell r="M156">
            <v>1.8415999999999999</v>
          </cell>
          <cell r="N156" t="str">
            <v>DT</v>
          </cell>
          <cell r="O156">
            <v>69.438447124098218</v>
          </cell>
        </row>
        <row r="157">
          <cell r="B157" t="str">
            <v>14816-18-3</v>
          </cell>
          <cell r="C157" t="str">
            <v>P-PNEC</v>
          </cell>
          <cell r="D157">
            <v>8.0999999999999996E-4</v>
          </cell>
          <cell r="E157" t="str">
            <v>E</v>
          </cell>
          <cell r="F157" t="str">
            <v>D</v>
          </cell>
          <cell r="G157" t="str">
            <v>L3</v>
          </cell>
          <cell r="H157" t="str">
            <v>-</v>
          </cell>
          <cell r="I157" t="str">
            <v>footprint</v>
          </cell>
          <cell r="J157">
            <v>50</v>
          </cell>
          <cell r="K157">
            <v>1E-3</v>
          </cell>
          <cell r="L157">
            <v>8.0999999999999996E-4</v>
          </cell>
          <cell r="M157">
            <v>3.5411999999999999</v>
          </cell>
          <cell r="N157" t="str">
            <v>M</v>
          </cell>
          <cell r="O157">
            <v>3476.9624461781318</v>
          </cell>
        </row>
        <row r="158">
          <cell r="B158" t="str">
            <v>148-79-8</v>
          </cell>
          <cell r="C158" t="str">
            <v>P-PNEC</v>
          </cell>
          <cell r="D158">
            <v>0.81</v>
          </cell>
          <cell r="E158" t="str">
            <v>E</v>
          </cell>
          <cell r="F158" t="str">
            <v>D</v>
          </cell>
          <cell r="G158" t="str">
            <v>A5</v>
          </cell>
          <cell r="H158" t="str">
            <v>-</v>
          </cell>
          <cell r="I158" t="str">
            <v>footprint</v>
          </cell>
          <cell r="K158">
            <v>0.42</v>
          </cell>
          <cell r="L158">
            <v>0.42</v>
          </cell>
          <cell r="M158">
            <v>3.24</v>
          </cell>
          <cell r="N158" t="str">
            <v>E</v>
          </cell>
          <cell r="O158">
            <v>1737.8008287493772</v>
          </cell>
        </row>
        <row r="159">
          <cell r="B159" t="str">
            <v>149-30-4</v>
          </cell>
          <cell r="C159" t="str">
            <v>P-PNEC</v>
          </cell>
          <cell r="D159">
            <v>8.3819999999999997</v>
          </cell>
          <cell r="E159" t="str">
            <v>P</v>
          </cell>
          <cell r="F159" t="str">
            <v>F</v>
          </cell>
          <cell r="G159" t="str">
            <v>low</v>
          </cell>
          <cell r="H159">
            <v>1</v>
          </cell>
          <cell r="I159" t="str">
            <v>Pimephales QSAR</v>
          </cell>
          <cell r="L159">
            <v>8.3819999999999997</v>
          </cell>
          <cell r="M159">
            <v>2.8087</v>
          </cell>
          <cell r="N159" t="str">
            <v>M</v>
          </cell>
          <cell r="O159">
            <v>643.72444280474497</v>
          </cell>
        </row>
        <row r="160">
          <cell r="B160" t="str">
            <v>1506-02-1</v>
          </cell>
          <cell r="C160" t="str">
            <v>P-PNEC</v>
          </cell>
          <cell r="D160">
            <v>0.123</v>
          </cell>
          <cell r="E160" t="str">
            <v>P</v>
          </cell>
          <cell r="F160" t="str">
            <v>D</v>
          </cell>
          <cell r="G160" t="str">
            <v>low</v>
          </cell>
          <cell r="H160">
            <v>1</v>
          </cell>
          <cell r="I160" t="str">
            <v>Daphnia QSAR</v>
          </cell>
          <cell r="L160">
            <v>0.123</v>
          </cell>
          <cell r="M160">
            <v>3.9384000000000001</v>
          </cell>
          <cell r="N160" t="str">
            <v>M</v>
          </cell>
          <cell r="O160">
            <v>8677.6074499114675</v>
          </cell>
        </row>
        <row r="161">
          <cell r="B161" t="str">
            <v>151-05-3</v>
          </cell>
          <cell r="C161" t="str">
            <v>P-PNEC</v>
          </cell>
          <cell r="D161">
            <v>11.784000000000001</v>
          </cell>
          <cell r="E161" t="str">
            <v>P</v>
          </cell>
          <cell r="F161" t="str">
            <v>F</v>
          </cell>
          <cell r="G161" t="str">
            <v>low</v>
          </cell>
          <cell r="H161">
            <v>2</v>
          </cell>
          <cell r="I161" t="str">
            <v>Pimephales QSAR</v>
          </cell>
          <cell r="L161">
            <v>11.784000000000001</v>
          </cell>
          <cell r="M161">
            <v>2.6886000000000001</v>
          </cell>
          <cell r="N161" t="str">
            <v>M</v>
          </cell>
          <cell r="O161">
            <v>488.2025010867066</v>
          </cell>
        </row>
        <row r="162">
          <cell r="B162" t="str">
            <v>15234-85-2</v>
          </cell>
          <cell r="C162" t="str">
            <v>P-PNEC</v>
          </cell>
          <cell r="D162">
            <v>0.31900000000000001</v>
          </cell>
          <cell r="E162" t="str">
            <v>P</v>
          </cell>
          <cell r="F162" t="str">
            <v>F</v>
          </cell>
          <cell r="G162" t="str">
            <v>low</v>
          </cell>
          <cell r="H162">
            <v>2</v>
          </cell>
          <cell r="I162" t="str">
            <v>Pimephales QSAR</v>
          </cell>
          <cell r="L162">
            <v>0.31900000000000001</v>
          </cell>
          <cell r="M162">
            <v>2.3462000000000001</v>
          </cell>
          <cell r="N162" t="str">
            <v>U</v>
          </cell>
          <cell r="O162">
            <v>221.92181722512723</v>
          </cell>
        </row>
        <row r="163">
          <cell r="B163" t="str">
            <v>15307-86-5</v>
          </cell>
          <cell r="C163" t="str">
            <v>P-PNEC</v>
          </cell>
          <cell r="D163">
            <v>1.7230000000000001</v>
          </cell>
          <cell r="E163" t="str">
            <v>P</v>
          </cell>
          <cell r="F163" t="str">
            <v>F</v>
          </cell>
          <cell r="G163" t="str">
            <v>low</v>
          </cell>
          <cell r="H163">
            <v>1</v>
          </cell>
          <cell r="I163" t="str">
            <v>Pimephales QSAR</v>
          </cell>
          <cell r="K163">
            <v>7.0000000000000001E-3</v>
          </cell>
          <cell r="L163">
            <v>7.0000000000000001E-3</v>
          </cell>
          <cell r="M163">
            <v>2.8472</v>
          </cell>
          <cell r="N163" t="str">
            <v>U</v>
          </cell>
          <cell r="O163">
            <v>703.39617121624735</v>
          </cell>
        </row>
        <row r="164">
          <cell r="B164" t="str">
            <v>15323-35-0</v>
          </cell>
          <cell r="C164" t="str">
            <v>P-PNEC</v>
          </cell>
          <cell r="D164">
            <v>8.4000000000000005E-2</v>
          </cell>
          <cell r="E164" t="str">
            <v>P</v>
          </cell>
          <cell r="F164" t="str">
            <v>D</v>
          </cell>
          <cell r="G164" t="str">
            <v>low</v>
          </cell>
          <cell r="H164">
            <v>1</v>
          </cell>
          <cell r="I164" t="str">
            <v>Daphnia QSAR</v>
          </cell>
          <cell r="L164">
            <v>8.4000000000000005E-2</v>
          </cell>
          <cell r="M164">
            <v>3.6918000000000002</v>
          </cell>
          <cell r="N164" t="str">
            <v>M</v>
          </cell>
          <cell r="O164">
            <v>4918.1299526830835</v>
          </cell>
        </row>
        <row r="165">
          <cell r="B165" t="str">
            <v>15545-48-9</v>
          </cell>
          <cell r="C165" t="str">
            <v>P-PNEC</v>
          </cell>
          <cell r="D165">
            <v>0.123</v>
          </cell>
          <cell r="E165" t="str">
            <v>P</v>
          </cell>
          <cell r="F165" t="str">
            <v>A</v>
          </cell>
          <cell r="G165" t="str">
            <v>medium</v>
          </cell>
          <cell r="H165">
            <v>1</v>
          </cell>
          <cell r="I165" t="str">
            <v>Selenastrum QSAR</v>
          </cell>
          <cell r="J165">
            <v>10</v>
          </cell>
          <cell r="K165">
            <v>0.1</v>
          </cell>
          <cell r="L165">
            <v>0.1</v>
          </cell>
          <cell r="M165">
            <v>2.02</v>
          </cell>
          <cell r="N165" t="str">
            <v>E</v>
          </cell>
          <cell r="O165">
            <v>104.71285480508998</v>
          </cell>
        </row>
        <row r="166">
          <cell r="B166" t="str">
            <v>155633-54-8</v>
          </cell>
          <cell r="C166" t="str">
            <v>P-PNEC</v>
          </cell>
          <cell r="D166" t="str">
            <v>WS</v>
          </cell>
          <cell r="E166" t="str">
            <v>P</v>
          </cell>
          <cell r="F166" t="str">
            <v>D</v>
          </cell>
          <cell r="G166" t="str">
            <v>low</v>
          </cell>
          <cell r="H166">
            <v>1</v>
          </cell>
          <cell r="I166" t="str">
            <v>Daphnia QSAR</v>
          </cell>
          <cell r="L166" t="str">
            <v>-</v>
          </cell>
          <cell r="M166">
            <v>6.3975</v>
          </cell>
          <cell r="N166" t="str">
            <v>K</v>
          </cell>
          <cell r="O166">
            <v>2497468.389154146</v>
          </cell>
        </row>
        <row r="167">
          <cell r="B167" t="str">
            <v>15686-71-2</v>
          </cell>
          <cell r="C167" t="str">
            <v>P-PNEC</v>
          </cell>
          <cell r="D167">
            <v>10.77</v>
          </cell>
          <cell r="E167" t="str">
            <v>P</v>
          </cell>
          <cell r="F167" t="str">
            <v>A</v>
          </cell>
          <cell r="G167" t="str">
            <v>very low</v>
          </cell>
          <cell r="H167">
            <v>1</v>
          </cell>
          <cell r="I167" t="str">
            <v>Selenastrum QSAR</v>
          </cell>
          <cell r="L167">
            <v>10.77</v>
          </cell>
          <cell r="M167">
            <v>1.3122</v>
          </cell>
          <cell r="N167" t="str">
            <v>U</v>
          </cell>
          <cell r="O167">
            <v>20.521069914512712</v>
          </cell>
        </row>
        <row r="168">
          <cell r="B168" t="str">
            <v>15687-27-1</v>
          </cell>
          <cell r="C168" t="str">
            <v>P-PNEC</v>
          </cell>
          <cell r="D168">
            <v>1.74</v>
          </cell>
          <cell r="E168" t="str">
            <v>P</v>
          </cell>
          <cell r="F168" t="str">
            <v>F</v>
          </cell>
          <cell r="G168" t="str">
            <v>low</v>
          </cell>
          <cell r="H168">
            <v>1</v>
          </cell>
          <cell r="I168" t="str">
            <v>Pimephales QSAR</v>
          </cell>
          <cell r="K168">
            <v>0.01</v>
          </cell>
          <cell r="L168">
            <v>0.01</v>
          </cell>
          <cell r="M168">
            <v>2.3517000000000001</v>
          </cell>
          <cell r="N168" t="str">
            <v>K</v>
          </cell>
          <cell r="O168">
            <v>224.75015504212581</v>
          </cell>
        </row>
        <row r="169">
          <cell r="B169" t="str">
            <v>1610-18-0</v>
          </cell>
          <cell r="C169" t="str">
            <v>P-PNEC</v>
          </cell>
          <cell r="D169">
            <v>0.4</v>
          </cell>
          <cell r="E169" t="str">
            <v>E</v>
          </cell>
          <cell r="F169" t="str">
            <v>A</v>
          </cell>
          <cell r="G169" t="str">
            <v>F5</v>
          </cell>
          <cell r="H169" t="str">
            <v>-</v>
          </cell>
          <cell r="I169" t="str">
            <v>footprint</v>
          </cell>
          <cell r="L169">
            <v>0.4</v>
          </cell>
          <cell r="M169">
            <v>2.6</v>
          </cell>
          <cell r="N169" t="str">
            <v>E</v>
          </cell>
          <cell r="O169">
            <v>398.10717055349761</v>
          </cell>
        </row>
        <row r="170">
          <cell r="B170" t="str">
            <v>1634-04-4</v>
          </cell>
          <cell r="C170" t="str">
            <v>P-PNEC</v>
          </cell>
          <cell r="D170">
            <v>136</v>
          </cell>
          <cell r="E170" t="str">
            <v>E</v>
          </cell>
          <cell r="F170" t="str">
            <v>D</v>
          </cell>
          <cell r="G170" t="str">
            <v>exact</v>
          </cell>
          <cell r="H170" t="str">
            <v>-</v>
          </cell>
          <cell r="I170" t="str">
            <v>-</v>
          </cell>
          <cell r="L170">
            <v>136</v>
          </cell>
          <cell r="M170">
            <v>1.0630999999999999</v>
          </cell>
          <cell r="N170" t="str">
            <v>M</v>
          </cell>
          <cell r="O170">
            <v>11.563784775238679</v>
          </cell>
        </row>
        <row r="171">
          <cell r="B171" t="str">
            <v>1634-36-2</v>
          </cell>
          <cell r="C171" t="str">
            <v>P-PNEC</v>
          </cell>
          <cell r="D171">
            <v>1.8149999999999999</v>
          </cell>
          <cell r="E171" t="str">
            <v>P</v>
          </cell>
          <cell r="F171" t="str">
            <v>D</v>
          </cell>
          <cell r="G171" t="str">
            <v>low</v>
          </cell>
          <cell r="H171">
            <v>1</v>
          </cell>
          <cell r="I171" t="str">
            <v>Daphnia QSAR</v>
          </cell>
          <cell r="L171">
            <v>1.8149999999999999</v>
          </cell>
          <cell r="M171">
            <v>2.4093</v>
          </cell>
          <cell r="N171" t="str">
            <v>U</v>
          </cell>
          <cell r="O171">
            <v>256.62561313212262</v>
          </cell>
        </row>
        <row r="172">
          <cell r="B172" t="str">
            <v>1646-88-4</v>
          </cell>
          <cell r="C172" t="str">
            <v>P-PNEC</v>
          </cell>
          <cell r="D172">
            <v>0.28000000000000003</v>
          </cell>
          <cell r="E172" t="str">
            <v>E</v>
          </cell>
          <cell r="F172" t="str">
            <v>D</v>
          </cell>
          <cell r="G172" t="str">
            <v>F5</v>
          </cell>
          <cell r="H172" t="str">
            <v>-</v>
          </cell>
          <cell r="I172" t="str">
            <v>footprint</v>
          </cell>
          <cell r="L172">
            <v>0.28000000000000003</v>
          </cell>
          <cell r="M172">
            <v>0.42</v>
          </cell>
          <cell r="N172" t="str">
            <v>E</v>
          </cell>
          <cell r="O172">
            <v>2.6302679918953822</v>
          </cell>
        </row>
        <row r="173">
          <cell r="B173" t="str">
            <v>16484-77-8</v>
          </cell>
          <cell r="C173" t="str">
            <v>P-PNEC</v>
          </cell>
          <cell r="D173">
            <v>1.7949999999999999</v>
          </cell>
          <cell r="E173" t="str">
            <v>P</v>
          </cell>
          <cell r="F173" t="str">
            <v>F</v>
          </cell>
          <cell r="G173" t="str">
            <v>low</v>
          </cell>
          <cell r="H173">
            <v>1</v>
          </cell>
          <cell r="I173" t="str">
            <v>Pimephales QSAR</v>
          </cell>
          <cell r="L173">
            <v>1.7949999999999999</v>
          </cell>
          <cell r="M173">
            <v>4.1026999999999996</v>
          </cell>
          <cell r="N173" t="str">
            <v>U</v>
          </cell>
          <cell r="O173">
            <v>12667.765053446348</v>
          </cell>
        </row>
        <row r="174">
          <cell r="B174" t="str">
            <v>1668-19-5</v>
          </cell>
          <cell r="C174" t="str">
            <v>P-PNEC</v>
          </cell>
          <cell r="D174">
            <v>1.234</v>
          </cell>
          <cell r="E174" t="str">
            <v>P</v>
          </cell>
          <cell r="F174" t="str">
            <v>F</v>
          </cell>
          <cell r="G174" t="str">
            <v>low</v>
          </cell>
          <cell r="H174">
            <v>1</v>
          </cell>
          <cell r="I174" t="str">
            <v>Pimephales QSAR</v>
          </cell>
          <cell r="L174">
            <v>1.234</v>
          </cell>
          <cell r="M174">
            <v>3.6255999999999999</v>
          </cell>
          <cell r="N174" t="str">
            <v>U</v>
          </cell>
          <cell r="O174">
            <v>4222.7950130605695</v>
          </cell>
        </row>
        <row r="175">
          <cell r="B175" t="str">
            <v>16752-77-5</v>
          </cell>
          <cell r="C175" t="str">
            <v>P-PNEC</v>
          </cell>
          <cell r="D175">
            <v>8.0000000000000002E-3</v>
          </cell>
          <cell r="E175" t="str">
            <v>E</v>
          </cell>
          <cell r="F175" t="str">
            <v>D</v>
          </cell>
          <cell r="G175" t="str">
            <v>J4</v>
          </cell>
          <cell r="H175" t="str">
            <v>-</v>
          </cell>
          <cell r="I175" t="str">
            <v>footprint</v>
          </cell>
          <cell r="K175">
            <v>1.6E-2</v>
          </cell>
          <cell r="L175">
            <v>8.0000000000000002E-3</v>
          </cell>
          <cell r="M175">
            <v>1.3</v>
          </cell>
          <cell r="N175" t="str">
            <v>E</v>
          </cell>
          <cell r="O175">
            <v>19.952623149688804</v>
          </cell>
        </row>
        <row r="176">
          <cell r="B176" t="str">
            <v>1678-25-7</v>
          </cell>
          <cell r="C176" t="str">
            <v>P-PNEC</v>
          </cell>
          <cell r="D176">
            <v>6.8230000000000004</v>
          </cell>
          <cell r="E176" t="str">
            <v>P</v>
          </cell>
          <cell r="F176" t="str">
            <v>D</v>
          </cell>
          <cell r="G176" t="str">
            <v>low</v>
          </cell>
          <cell r="H176">
            <v>1</v>
          </cell>
          <cell r="I176" t="str">
            <v>Daphnia QSAR</v>
          </cell>
          <cell r="L176">
            <v>6.8230000000000004</v>
          </cell>
          <cell r="M176">
            <v>2.7847</v>
          </cell>
          <cell r="N176" t="str">
            <v>M</v>
          </cell>
          <cell r="O176">
            <v>609.1159894613387</v>
          </cell>
        </row>
        <row r="177">
          <cell r="B177" t="str">
            <v>16846-24-5</v>
          </cell>
          <cell r="C177" t="str">
            <v>P-PNEC</v>
          </cell>
          <cell r="D177" t="str">
            <v>WS</v>
          </cell>
          <cell r="E177" t="str">
            <v>P</v>
          </cell>
          <cell r="F177" t="str">
            <v>D</v>
          </cell>
          <cell r="G177" t="str">
            <v>low</v>
          </cell>
          <cell r="H177">
            <v>1</v>
          </cell>
          <cell r="I177" t="str">
            <v>Daphnia QSAR</v>
          </cell>
          <cell r="L177" t="str">
            <v>-</v>
          </cell>
          <cell r="M177">
            <v>2.2132999999999998</v>
          </cell>
          <cell r="N177" t="str">
            <v>DT</v>
          </cell>
          <cell r="O177">
            <v>163.4180409927832</v>
          </cell>
        </row>
        <row r="178">
          <cell r="B178" t="str">
            <v>1689-99-2</v>
          </cell>
          <cell r="C178" t="str">
            <v>P-PNEC</v>
          </cell>
          <cell r="D178">
            <v>4.5999999999999999E-2</v>
          </cell>
          <cell r="E178" t="str">
            <v>E</v>
          </cell>
          <cell r="F178" t="str">
            <v>D</v>
          </cell>
          <cell r="G178" t="str">
            <v>A5</v>
          </cell>
          <cell r="H178" t="str">
            <v>-</v>
          </cell>
          <cell r="I178" t="str">
            <v>footprint</v>
          </cell>
          <cell r="K178">
            <v>2.5000000000000001E-2</v>
          </cell>
          <cell r="L178">
            <v>2.5000000000000001E-2</v>
          </cell>
          <cell r="M178">
            <v>4</v>
          </cell>
          <cell r="N178" t="str">
            <v>E</v>
          </cell>
          <cell r="O178">
            <v>10000</v>
          </cell>
        </row>
        <row r="179">
          <cell r="B179" t="str">
            <v>1691-99-2</v>
          </cell>
          <cell r="C179" t="str">
            <v>P-PNEC</v>
          </cell>
          <cell r="D179" t="str">
            <v>WS</v>
          </cell>
          <cell r="E179" t="str">
            <v>P</v>
          </cell>
          <cell r="F179" t="str">
            <v>D</v>
          </cell>
          <cell r="G179" t="str">
            <v>low</v>
          </cell>
          <cell r="H179">
            <v>1</v>
          </cell>
          <cell r="I179" t="str">
            <v>Daphnia QSAR</v>
          </cell>
          <cell r="L179" t="str">
            <v>-</v>
          </cell>
          <cell r="M179">
            <v>5.0655999999999999</v>
          </cell>
          <cell r="N179" t="str">
            <v>DT</v>
          </cell>
          <cell r="O179">
            <v>116305.43233284673</v>
          </cell>
        </row>
        <row r="180">
          <cell r="B180" t="str">
            <v>1695-77-8</v>
          </cell>
          <cell r="C180" t="str">
            <v>P-PNEC</v>
          </cell>
          <cell r="D180">
            <v>55.63</v>
          </cell>
          <cell r="E180" t="str">
            <v>P</v>
          </cell>
          <cell r="F180" t="str">
            <v>A</v>
          </cell>
          <cell r="G180" t="str">
            <v>very low</v>
          </cell>
          <cell r="H180">
            <v>1</v>
          </cell>
          <cell r="I180" t="str">
            <v>Selenastrum QSAR</v>
          </cell>
          <cell r="L180">
            <v>55.63</v>
          </cell>
          <cell r="M180">
            <v>0.59360000000000002</v>
          </cell>
          <cell r="N180" t="str">
            <v>DT</v>
          </cell>
          <cell r="O180">
            <v>3.9228346253952071</v>
          </cell>
        </row>
        <row r="181">
          <cell r="B181" t="str">
            <v>1696-20-4</v>
          </cell>
          <cell r="C181" t="str">
            <v>P-PNEC</v>
          </cell>
          <cell r="D181">
            <v>6.8</v>
          </cell>
          <cell r="E181" t="str">
            <v>P</v>
          </cell>
          <cell r="F181" t="str">
            <v>A</v>
          </cell>
          <cell r="G181" t="str">
            <v>very low</v>
          </cell>
          <cell r="H181">
            <v>1</v>
          </cell>
          <cell r="I181" t="str">
            <v>Selenastrum QSAR</v>
          </cell>
          <cell r="L181">
            <v>6.8</v>
          </cell>
          <cell r="M181">
            <v>0.51900000000000002</v>
          </cell>
          <cell r="N181" t="str">
            <v>M</v>
          </cell>
          <cell r="O181">
            <v>3.3036954103681482</v>
          </cell>
        </row>
        <row r="182">
          <cell r="B182" t="str">
            <v>1698-60-8</v>
          </cell>
          <cell r="C182" t="str">
            <v>P-PNEC</v>
          </cell>
          <cell r="D182">
            <v>3</v>
          </cell>
          <cell r="E182" t="str">
            <v>E</v>
          </cell>
          <cell r="F182" t="str">
            <v>A</v>
          </cell>
          <cell r="G182" t="str">
            <v>A5</v>
          </cell>
          <cell r="H182" t="str">
            <v>-</v>
          </cell>
          <cell r="I182" t="str">
            <v>footprint</v>
          </cell>
          <cell r="J182">
            <v>10</v>
          </cell>
          <cell r="K182">
            <v>10</v>
          </cell>
          <cell r="L182">
            <v>3</v>
          </cell>
          <cell r="M182">
            <v>2.08</v>
          </cell>
          <cell r="N182" t="str">
            <v>E</v>
          </cell>
          <cell r="O182">
            <v>120.22644346174135</v>
          </cell>
        </row>
        <row r="183">
          <cell r="B183" t="str">
            <v>16995-35-0</v>
          </cell>
          <cell r="C183" t="str">
            <v>P-PNEC</v>
          </cell>
          <cell r="D183">
            <v>158.57900000000001</v>
          </cell>
          <cell r="E183" t="str">
            <v>P</v>
          </cell>
          <cell r="F183" t="str">
            <v>F</v>
          </cell>
          <cell r="G183" t="str">
            <v>low</v>
          </cell>
          <cell r="H183">
            <v>1</v>
          </cell>
          <cell r="I183" t="str">
            <v>Pimephales QSAR</v>
          </cell>
          <cell r="L183">
            <v>158.57900000000001</v>
          </cell>
          <cell r="M183">
            <v>1.7323999999999999</v>
          </cell>
          <cell r="N183" t="str">
            <v>DT</v>
          </cell>
          <cell r="O183">
            <v>54.000775906659285</v>
          </cell>
        </row>
        <row r="184">
          <cell r="B184" t="str">
            <v>1702-17-6</v>
          </cell>
          <cell r="C184" t="str">
            <v>P-PNEC</v>
          </cell>
          <cell r="D184">
            <v>30.5</v>
          </cell>
          <cell r="E184" t="str">
            <v>E</v>
          </cell>
          <cell r="F184" t="str">
            <v>A</v>
          </cell>
          <cell r="G184" t="str">
            <v>A5</v>
          </cell>
          <cell r="H184" t="str">
            <v>-</v>
          </cell>
          <cell r="I184" t="str">
            <v>footprint</v>
          </cell>
          <cell r="K184">
            <v>278</v>
          </cell>
          <cell r="L184">
            <v>30.5</v>
          </cell>
          <cell r="M184">
            <v>1.56</v>
          </cell>
          <cell r="N184" t="str">
            <v>E</v>
          </cell>
          <cell r="O184">
            <v>36.307805477010156</v>
          </cell>
        </row>
        <row r="185">
          <cell r="B185" t="str">
            <v>17117-34-9</v>
          </cell>
          <cell r="C185" t="str">
            <v>P-PNEC</v>
          </cell>
          <cell r="D185" t="str">
            <v>WS</v>
          </cell>
          <cell r="E185" t="str">
            <v>P</v>
          </cell>
          <cell r="F185" t="str">
            <v>D</v>
          </cell>
          <cell r="G185" t="str">
            <v>low</v>
          </cell>
          <cell r="H185">
            <v>1</v>
          </cell>
          <cell r="I185" t="str">
            <v>Daphnia QSAR</v>
          </cell>
          <cell r="L185">
            <v>8.4000000000000005E-2</v>
          </cell>
          <cell r="M185">
            <v>4.0804999999999998</v>
          </cell>
          <cell r="N185" t="str">
            <v>U</v>
          </cell>
          <cell r="O185">
            <v>12036.493897912145</v>
          </cell>
        </row>
        <row r="186">
          <cell r="B186" t="str">
            <v>17164-77-1</v>
          </cell>
          <cell r="C186" t="str">
            <v>P-PNEC</v>
          </cell>
          <cell r="D186">
            <v>3.5999999999999997E-2</v>
          </cell>
          <cell r="E186" t="str">
            <v>P</v>
          </cell>
          <cell r="F186" t="str">
            <v>F</v>
          </cell>
          <cell r="G186" t="str">
            <v>low</v>
          </cell>
          <cell r="H186">
            <v>2</v>
          </cell>
          <cell r="I186" t="str">
            <v>Pimephales QSAR</v>
          </cell>
          <cell r="L186">
            <v>3.5999999999999997E-2</v>
          </cell>
          <cell r="M186">
            <v>4.5766999999999998</v>
          </cell>
          <cell r="N186" t="str">
            <v>U</v>
          </cell>
          <cell r="O186">
            <v>37731.146335838886</v>
          </cell>
        </row>
        <row r="187">
          <cell r="B187" t="str">
            <v>1768-31-6</v>
          </cell>
          <cell r="C187" t="str">
            <v>P-PNEC</v>
          </cell>
          <cell r="D187">
            <v>85.43</v>
          </cell>
          <cell r="E187" t="str">
            <v>P</v>
          </cell>
          <cell r="F187" t="str">
            <v>F</v>
          </cell>
          <cell r="G187" t="str">
            <v>low</v>
          </cell>
          <cell r="H187">
            <v>2</v>
          </cell>
          <cell r="I187" t="str">
            <v>Pimephales QSAR</v>
          </cell>
          <cell r="L187">
            <v>85.43</v>
          </cell>
          <cell r="M187">
            <v>1.8311999999999999</v>
          </cell>
          <cell r="N187" t="str">
            <v>DT</v>
          </cell>
          <cell r="O187">
            <v>67.795364492419495</v>
          </cell>
        </row>
        <row r="188">
          <cell r="B188" t="str">
            <v>1794-84-9</v>
          </cell>
          <cell r="C188" t="str">
            <v>P-PNEC</v>
          </cell>
          <cell r="D188">
            <v>5.548</v>
          </cell>
          <cell r="E188" t="str">
            <v>P</v>
          </cell>
          <cell r="F188" t="str">
            <v>D</v>
          </cell>
          <cell r="G188" t="str">
            <v>low</v>
          </cell>
          <cell r="H188">
            <v>1</v>
          </cell>
          <cell r="I188" t="str">
            <v>Daphnia QSAR</v>
          </cell>
          <cell r="L188">
            <v>5.548</v>
          </cell>
          <cell r="M188">
            <v>1.2943</v>
          </cell>
          <cell r="N188" t="str">
            <v>M</v>
          </cell>
          <cell r="O188">
            <v>19.692461270145557</v>
          </cell>
        </row>
        <row r="189">
          <cell r="B189" t="str">
            <v>1812-30-2</v>
          </cell>
          <cell r="C189" t="str">
            <v>P-PNEC</v>
          </cell>
          <cell r="D189">
            <v>105.129</v>
          </cell>
          <cell r="E189" t="str">
            <v>P</v>
          </cell>
          <cell r="F189" t="str">
            <v>F</v>
          </cell>
          <cell r="G189" t="str">
            <v>low</v>
          </cell>
          <cell r="H189">
            <v>1</v>
          </cell>
          <cell r="I189" t="str">
            <v>Pimephales QSAR</v>
          </cell>
          <cell r="L189">
            <v>105.129</v>
          </cell>
          <cell r="M189">
            <v>3.3267000000000002</v>
          </cell>
          <cell r="N189" t="str">
            <v>U</v>
          </cell>
          <cell r="O189">
            <v>2121.7782831446652</v>
          </cell>
        </row>
        <row r="190">
          <cell r="B190" t="str">
            <v>18181-70-9</v>
          </cell>
          <cell r="C190" t="str">
            <v>P-PNEC</v>
          </cell>
          <cell r="D190">
            <v>1.6000000000000001E-3</v>
          </cell>
          <cell r="E190" t="str">
            <v>E</v>
          </cell>
          <cell r="F190" t="str">
            <v>D</v>
          </cell>
          <cell r="G190" t="str">
            <v>F2</v>
          </cell>
          <cell r="H190" t="str">
            <v>-</v>
          </cell>
          <cell r="I190" t="str">
            <v>footprint</v>
          </cell>
          <cell r="L190">
            <v>1.6000000000000001E-3</v>
          </cell>
          <cell r="M190">
            <v>3.3052000000000001</v>
          </cell>
          <cell r="N190" t="str">
            <v>M</v>
          </cell>
          <cell r="O190">
            <v>2019.2960697981205</v>
          </cell>
        </row>
        <row r="191">
          <cell r="B191" t="str">
            <v>18339-16-7</v>
          </cell>
          <cell r="C191" t="str">
            <v>P-PNEC</v>
          </cell>
          <cell r="D191">
            <v>1.788</v>
          </cell>
          <cell r="E191" t="str">
            <v>P</v>
          </cell>
          <cell r="F191" t="str">
            <v>F</v>
          </cell>
          <cell r="G191" t="str">
            <v>low</v>
          </cell>
          <cell r="H191">
            <v>1</v>
          </cell>
          <cell r="I191" t="str">
            <v>Pimephales QSAR</v>
          </cell>
          <cell r="L191">
            <v>1.788</v>
          </cell>
          <cell r="M191">
            <v>3.9216000000000002</v>
          </cell>
          <cell r="N191" t="str">
            <v>U</v>
          </cell>
          <cell r="O191">
            <v>8348.3375372365117</v>
          </cell>
        </row>
        <row r="192">
          <cell r="B192" t="str">
            <v>18559-94-9</v>
          </cell>
          <cell r="C192" t="str">
            <v>P-PNEC</v>
          </cell>
          <cell r="D192">
            <v>1.0469999999999999</v>
          </cell>
          <cell r="E192" t="str">
            <v>P</v>
          </cell>
          <cell r="F192" t="str">
            <v>A</v>
          </cell>
          <cell r="G192" t="str">
            <v>low</v>
          </cell>
          <cell r="H192">
            <v>1</v>
          </cell>
          <cell r="I192" t="str">
            <v>Selenastrum QSAR</v>
          </cell>
          <cell r="L192">
            <v>1.0469999999999999</v>
          </cell>
          <cell r="M192">
            <v>1.5245</v>
          </cell>
          <cell r="N192" t="str">
            <v>M</v>
          </cell>
          <cell r="O192">
            <v>33.458001785330097</v>
          </cell>
        </row>
        <row r="193">
          <cell r="B193" t="str">
            <v>1861-32-1</v>
          </cell>
          <cell r="C193" t="str">
            <v>P-PNEC</v>
          </cell>
          <cell r="D193">
            <v>4.5999999999999996</v>
          </cell>
          <cell r="E193" t="str">
            <v>E</v>
          </cell>
          <cell r="F193" t="str">
            <v>D</v>
          </cell>
          <cell r="G193" t="str">
            <v>A5</v>
          </cell>
          <cell r="H193" t="str">
            <v>-</v>
          </cell>
          <cell r="I193" t="str">
            <v>footprint</v>
          </cell>
          <cell r="K193">
            <v>2.46</v>
          </cell>
          <cell r="L193">
            <v>2.46</v>
          </cell>
          <cell r="M193">
            <v>3.7</v>
          </cell>
          <cell r="N193" t="str">
            <v>E</v>
          </cell>
          <cell r="O193">
            <v>5011.8723362727324</v>
          </cell>
        </row>
        <row r="194">
          <cell r="B194" t="str">
            <v>1893-33-0</v>
          </cell>
          <cell r="C194" t="str">
            <v>P-PNEC</v>
          </cell>
          <cell r="D194">
            <v>9.5449999999999999</v>
          </cell>
          <cell r="E194" t="str">
            <v>P</v>
          </cell>
          <cell r="F194" t="str">
            <v>F</v>
          </cell>
          <cell r="G194" t="str">
            <v>low</v>
          </cell>
          <cell r="H194">
            <v>1</v>
          </cell>
          <cell r="I194" t="str">
            <v>Pimephales QSAR</v>
          </cell>
          <cell r="L194">
            <v>9.5449999999999999</v>
          </cell>
          <cell r="M194">
            <v>3.6048</v>
          </cell>
          <cell r="N194" t="str">
            <v>U</v>
          </cell>
          <cell r="O194">
            <v>4025.3161897421219</v>
          </cell>
        </row>
        <row r="195">
          <cell r="B195" t="str">
            <v>1897-45-6</v>
          </cell>
          <cell r="C195" t="str">
            <v>P-PNEC</v>
          </cell>
          <cell r="D195">
            <v>0.16550000000000001</v>
          </cell>
          <cell r="E195" t="str">
            <v>E</v>
          </cell>
          <cell r="F195" t="str">
            <v>D</v>
          </cell>
          <cell r="G195" t="str">
            <v>exact</v>
          </cell>
          <cell r="H195" t="str">
            <v>-</v>
          </cell>
          <cell r="I195" t="str">
            <v>von der Ohe et al. 2005</v>
          </cell>
          <cell r="L195">
            <v>0.16550000000000001</v>
          </cell>
          <cell r="M195">
            <v>3.26</v>
          </cell>
          <cell r="N195" t="str">
            <v>E</v>
          </cell>
          <cell r="O195">
            <v>1819.7008586099832</v>
          </cell>
        </row>
        <row r="196">
          <cell r="B196" t="str">
            <v>1918-00-9</v>
          </cell>
          <cell r="C196" t="str">
            <v>P-PNEC</v>
          </cell>
          <cell r="D196">
            <v>3.7</v>
          </cell>
          <cell r="E196" t="str">
            <v>E</v>
          </cell>
          <cell r="F196" t="str">
            <v>A</v>
          </cell>
          <cell r="G196" t="str">
            <v>exact</v>
          </cell>
          <cell r="H196" t="str">
            <v>-</v>
          </cell>
          <cell r="I196" t="str">
            <v>-</v>
          </cell>
          <cell r="J196">
            <v>10</v>
          </cell>
          <cell r="K196">
            <v>0.5</v>
          </cell>
          <cell r="L196">
            <v>0.5</v>
          </cell>
          <cell r="M196">
            <v>1.5</v>
          </cell>
          <cell r="N196" t="str">
            <v>E</v>
          </cell>
          <cell r="O196">
            <v>31.622776601683803</v>
          </cell>
        </row>
        <row r="197">
          <cell r="B197" t="str">
            <v>1918-16-7</v>
          </cell>
          <cell r="C197" t="str">
            <v>P-PNEC</v>
          </cell>
          <cell r="D197">
            <v>1.4999999999999999E-2</v>
          </cell>
          <cell r="E197" t="str">
            <v>E</v>
          </cell>
          <cell r="F197" t="str">
            <v>A</v>
          </cell>
          <cell r="G197" t="str">
            <v>L3</v>
          </cell>
          <cell r="H197" t="str">
            <v>-</v>
          </cell>
          <cell r="I197" t="str">
            <v>footprint</v>
          </cell>
          <cell r="L197">
            <v>1.4999999999999999E-2</v>
          </cell>
          <cell r="M197">
            <v>2.42</v>
          </cell>
          <cell r="N197" t="str">
            <v>E</v>
          </cell>
          <cell r="O197">
            <v>263.02679918953817</v>
          </cell>
        </row>
        <row r="198">
          <cell r="B198" t="str">
            <v>1929-29-9</v>
          </cell>
          <cell r="C198" t="str">
            <v>P-PNEC</v>
          </cell>
          <cell r="D198">
            <v>277.49400000000003</v>
          </cell>
          <cell r="E198" t="str">
            <v>P</v>
          </cell>
          <cell r="F198" t="str">
            <v>D</v>
          </cell>
          <cell r="G198" t="str">
            <v>low</v>
          </cell>
          <cell r="H198">
            <v>1</v>
          </cell>
          <cell r="I198" t="str">
            <v>Daphnia QSAR</v>
          </cell>
          <cell r="L198">
            <v>277.49400000000003</v>
          </cell>
          <cell r="M198">
            <v>1.4263999999999999</v>
          </cell>
          <cell r="N198" t="str">
            <v>U</v>
          </cell>
          <cell r="O198">
            <v>26.693160636242901</v>
          </cell>
        </row>
        <row r="199">
          <cell r="B199" t="str">
            <v>1948-33-0</v>
          </cell>
          <cell r="C199" t="str">
            <v>P-PNEC</v>
          </cell>
          <cell r="D199">
            <v>5.0650000000000004</v>
          </cell>
          <cell r="E199" t="str">
            <v>P</v>
          </cell>
          <cell r="F199" t="str">
            <v>F</v>
          </cell>
          <cell r="G199" t="str">
            <v>medium</v>
          </cell>
          <cell r="H199">
            <v>2</v>
          </cell>
          <cell r="I199" t="str">
            <v>Pimephales QSAR</v>
          </cell>
          <cell r="L199">
            <v>5.0650000000000004</v>
          </cell>
          <cell r="M199">
            <v>2.5524</v>
          </cell>
          <cell r="N199" t="str">
            <v>U</v>
          </cell>
          <cell r="O199">
            <v>356.77958828856242</v>
          </cell>
        </row>
        <row r="200">
          <cell r="B200" t="str">
            <v>19666-30-9</v>
          </cell>
          <cell r="C200" t="str">
            <v>P-PNEC</v>
          </cell>
          <cell r="D200">
            <v>7.7999999999999996E-3</v>
          </cell>
          <cell r="E200" t="str">
            <v>E</v>
          </cell>
          <cell r="F200" t="str">
            <v>A</v>
          </cell>
          <cell r="G200" t="str">
            <v>exact</v>
          </cell>
          <cell r="H200" t="str">
            <v>-</v>
          </cell>
          <cell r="I200" t="str">
            <v>-</v>
          </cell>
          <cell r="J200">
            <v>10</v>
          </cell>
          <cell r="K200">
            <v>0.09</v>
          </cell>
          <cell r="L200">
            <v>7.7999999999999996E-3</v>
          </cell>
          <cell r="M200">
            <v>3.51</v>
          </cell>
          <cell r="N200" t="str">
            <v>E</v>
          </cell>
          <cell r="O200">
            <v>3235.9365692962833</v>
          </cell>
        </row>
        <row r="201">
          <cell r="B201" t="str">
            <v>1982-47-4</v>
          </cell>
          <cell r="C201" t="str">
            <v>P-PNEC</v>
          </cell>
          <cell r="D201">
            <v>2.95</v>
          </cell>
          <cell r="E201" t="str">
            <v>E</v>
          </cell>
          <cell r="F201" t="str">
            <v>D</v>
          </cell>
          <cell r="G201" t="str">
            <v>exact</v>
          </cell>
          <cell r="H201" t="str">
            <v>-</v>
          </cell>
          <cell r="I201" t="str">
            <v>von der Ohe et al. 2005</v>
          </cell>
          <cell r="L201">
            <v>2.95</v>
          </cell>
          <cell r="M201">
            <v>3.2</v>
          </cell>
          <cell r="N201" t="str">
            <v>E</v>
          </cell>
          <cell r="O201">
            <v>1584.8931924611156</v>
          </cell>
        </row>
        <row r="202">
          <cell r="B202" t="str">
            <v>1984-65-2</v>
          </cell>
          <cell r="C202" t="str">
            <v>P-PNEC</v>
          </cell>
          <cell r="D202">
            <v>2.3220000000000001</v>
          </cell>
          <cell r="E202" t="str">
            <v>P</v>
          </cell>
          <cell r="F202" t="str">
            <v>D</v>
          </cell>
          <cell r="G202" t="str">
            <v>medium</v>
          </cell>
          <cell r="H202">
            <v>2</v>
          </cell>
          <cell r="I202" t="str">
            <v>Daphnia QSAR</v>
          </cell>
          <cell r="L202">
            <v>2.3220000000000001</v>
          </cell>
          <cell r="M202">
            <v>2.5722999999999998</v>
          </cell>
          <cell r="N202" t="str">
            <v>U</v>
          </cell>
          <cell r="O202">
            <v>373.5080789430624</v>
          </cell>
        </row>
        <row r="203">
          <cell r="B203" t="str">
            <v>19937-59-8</v>
          </cell>
          <cell r="C203" t="str">
            <v>P-PNEC</v>
          </cell>
          <cell r="D203">
            <v>9.1207002622362005E-2</v>
          </cell>
          <cell r="E203" t="str">
            <v>P</v>
          </cell>
          <cell r="F203" t="str">
            <v>A</v>
          </cell>
          <cell r="G203" t="str">
            <v>low</v>
          </cell>
          <cell r="H203">
            <v>1</v>
          </cell>
          <cell r="I203" t="str">
            <v>Selenastrum QSAR</v>
          </cell>
          <cell r="L203">
            <v>9.1207002622362005E-2</v>
          </cell>
          <cell r="M203">
            <v>1.72</v>
          </cell>
          <cell r="N203" t="str">
            <v>E</v>
          </cell>
          <cell r="O203">
            <v>52.480746024977286</v>
          </cell>
        </row>
        <row r="204">
          <cell r="B204" t="str">
            <v>2032-65-7</v>
          </cell>
          <cell r="C204" t="str">
            <v>P-PNEC</v>
          </cell>
          <cell r="D204">
            <v>8.0000000000000002E-3</v>
          </cell>
          <cell r="E204" t="str">
            <v>E</v>
          </cell>
          <cell r="F204" t="str">
            <v>D</v>
          </cell>
          <cell r="G204" t="str">
            <v>A5</v>
          </cell>
          <cell r="H204" t="str">
            <v>-</v>
          </cell>
          <cell r="I204" t="str">
            <v>footprint</v>
          </cell>
          <cell r="K204">
            <v>1E-3</v>
          </cell>
          <cell r="L204">
            <v>1E-3</v>
          </cell>
          <cell r="M204">
            <v>2.3199999999999998</v>
          </cell>
          <cell r="N204" t="str">
            <v>E</v>
          </cell>
          <cell r="O204">
            <v>208.92961308540396</v>
          </cell>
        </row>
        <row r="205">
          <cell r="B205" t="str">
            <v>20427-84-3</v>
          </cell>
          <cell r="C205" t="str">
            <v>P-PNEC</v>
          </cell>
          <cell r="D205">
            <v>0.42</v>
          </cell>
          <cell r="E205" t="str">
            <v>P</v>
          </cell>
          <cell r="F205" t="str">
            <v>F</v>
          </cell>
          <cell r="G205" t="str">
            <v>low</v>
          </cell>
          <cell r="H205">
            <v>2</v>
          </cell>
          <cell r="I205" t="str">
            <v>Pimephales QSAR</v>
          </cell>
          <cell r="L205">
            <v>0.42</v>
          </cell>
          <cell r="M205">
            <v>3.3944000000000001</v>
          </cell>
          <cell r="N205" t="str">
            <v>M</v>
          </cell>
          <cell r="O205">
            <v>2479.7048987987009</v>
          </cell>
        </row>
        <row r="206">
          <cell r="B206" t="str">
            <v>2043-47-2</v>
          </cell>
          <cell r="C206" t="str">
            <v>P-PNEC</v>
          </cell>
          <cell r="D206">
            <v>4.202</v>
          </cell>
          <cell r="E206" t="str">
            <v>P</v>
          </cell>
          <cell r="F206" t="str">
            <v>F</v>
          </cell>
          <cell r="G206" t="str">
            <v>low</v>
          </cell>
          <cell r="H206">
            <v>1</v>
          </cell>
          <cell r="I206" t="str">
            <v>Pimephales QSAR</v>
          </cell>
          <cell r="L206">
            <v>4.202</v>
          </cell>
          <cell r="M206">
            <v>2.7360000000000002</v>
          </cell>
          <cell r="N206" t="str">
            <v>DT</v>
          </cell>
          <cell r="O206">
            <v>544.50265284242187</v>
          </cell>
        </row>
        <row r="207">
          <cell r="B207" t="str">
            <v>2058-94-8</v>
          </cell>
          <cell r="C207" t="str">
            <v>P-PNEC</v>
          </cell>
          <cell r="D207">
            <v>3.0000000000000001E-3</v>
          </cell>
          <cell r="E207" t="str">
            <v>P</v>
          </cell>
          <cell r="F207" t="str">
            <v>D</v>
          </cell>
          <cell r="G207" t="str">
            <v>very low</v>
          </cell>
          <cell r="H207">
            <v>1</v>
          </cell>
          <cell r="I207" t="str">
            <v>Ecosar</v>
          </cell>
          <cell r="L207">
            <v>3.0000000000000001E-3</v>
          </cell>
          <cell r="M207">
            <v>5.2445000000000004</v>
          </cell>
          <cell r="N207" t="str">
            <v>K</v>
          </cell>
          <cell r="O207">
            <v>175590.08941991493</v>
          </cell>
        </row>
        <row r="208">
          <cell r="B208" t="str">
            <v>207122-15-4</v>
          </cell>
          <cell r="C208" t="str">
            <v>P-PNEC</v>
          </cell>
          <cell r="D208">
            <v>3.7000000000000002E-3</v>
          </cell>
          <cell r="E208" t="str">
            <v>P</v>
          </cell>
          <cell r="F208" t="str">
            <v>F</v>
          </cell>
          <cell r="G208" t="str">
            <v>low</v>
          </cell>
          <cell r="H208">
            <v>1</v>
          </cell>
          <cell r="I208" t="str">
            <v>Pimephales QSAR</v>
          </cell>
          <cell r="L208">
            <v>3.7000000000000002E-3</v>
          </cell>
          <cell r="M208">
            <v>5.3064999999999998</v>
          </cell>
          <cell r="N208" t="str">
            <v>K</v>
          </cell>
          <cell r="O208">
            <v>202534.96068249721</v>
          </cell>
        </row>
        <row r="209">
          <cell r="B209" t="str">
            <v>207122-16-5</v>
          </cell>
          <cell r="C209" t="str">
            <v>P-PNEC</v>
          </cell>
          <cell r="D209">
            <v>1.7700000000000001E-3</v>
          </cell>
          <cell r="E209" t="str">
            <v>P</v>
          </cell>
          <cell r="F209" t="str">
            <v>F</v>
          </cell>
          <cell r="G209" t="str">
            <v>low</v>
          </cell>
          <cell r="H209">
            <v>3</v>
          </cell>
          <cell r="I209" t="str">
            <v>Pimephales QSAR</v>
          </cell>
          <cell r="L209">
            <v>1.7700000000000001E-3</v>
          </cell>
          <cell r="M209">
            <v>5.5553999999999997</v>
          </cell>
          <cell r="N209" t="str">
            <v>K</v>
          </cell>
          <cell r="O209">
            <v>359252.66624766181</v>
          </cell>
        </row>
        <row r="210">
          <cell r="B210" t="str">
            <v>2078-54-8</v>
          </cell>
          <cell r="C210" t="str">
            <v>P-PNEC</v>
          </cell>
          <cell r="D210">
            <v>6.1360000000000001</v>
          </cell>
          <cell r="E210" t="str">
            <v>P</v>
          </cell>
          <cell r="F210" t="str">
            <v>D</v>
          </cell>
          <cell r="G210" t="str">
            <v>medium</v>
          </cell>
          <cell r="H210">
            <v>2</v>
          </cell>
          <cell r="I210" t="str">
            <v>Daphnia QSAR</v>
          </cell>
          <cell r="L210">
            <v>6.1360000000000001</v>
          </cell>
          <cell r="M210">
            <v>3.1360000000000001</v>
          </cell>
          <cell r="N210" t="str">
            <v>U</v>
          </cell>
          <cell r="O210">
            <v>1367.7288255958504</v>
          </cell>
        </row>
        <row r="211">
          <cell r="B211" t="str">
            <v>2082-79-3</v>
          </cell>
          <cell r="C211" t="str">
            <v>P-PNEC</v>
          </cell>
          <cell r="D211">
            <v>9.5000000000000005E-6</v>
          </cell>
          <cell r="E211" t="str">
            <v>P</v>
          </cell>
          <cell r="F211" t="str">
            <v>D</v>
          </cell>
          <cell r="G211" t="str">
            <v>very low</v>
          </cell>
          <cell r="H211">
            <v>1</v>
          </cell>
          <cell r="I211" t="str">
            <v>Ecosar</v>
          </cell>
          <cell r="L211">
            <v>9.5000000000000005E-6</v>
          </cell>
          <cell r="M211">
            <v>6.6627000000000001</v>
          </cell>
          <cell r="N211" t="str">
            <v>K</v>
          </cell>
          <cell r="O211">
            <v>4599387.4938899791</v>
          </cell>
        </row>
        <row r="212">
          <cell r="B212" t="str">
            <v>20830-81-3</v>
          </cell>
          <cell r="C212" t="str">
            <v>P-PNEC</v>
          </cell>
          <cell r="D212">
            <v>40.396000000000001</v>
          </cell>
          <cell r="E212" t="str">
            <v>P</v>
          </cell>
          <cell r="F212" t="str">
            <v>F</v>
          </cell>
          <cell r="G212" t="str">
            <v>low</v>
          </cell>
          <cell r="H212">
            <v>1</v>
          </cell>
          <cell r="I212" t="str">
            <v>Pimephales QSAR</v>
          </cell>
          <cell r="L212">
            <v>40.396000000000001</v>
          </cell>
          <cell r="M212">
            <v>2.2008999999999999</v>
          </cell>
          <cell r="N212" t="str">
            <v>K</v>
          </cell>
          <cell r="O212">
            <v>158.81810142998273</v>
          </cell>
        </row>
        <row r="213">
          <cell r="B213" t="str">
            <v>21593-23-7</v>
          </cell>
          <cell r="C213" t="str">
            <v>P-PNEC</v>
          </cell>
          <cell r="D213" t="str">
            <v>WS</v>
          </cell>
          <cell r="E213" t="str">
            <v>P</v>
          </cell>
          <cell r="F213" t="str">
            <v>D</v>
          </cell>
          <cell r="G213" t="str">
            <v>low</v>
          </cell>
          <cell r="H213">
            <v>1</v>
          </cell>
          <cell r="I213" t="str">
            <v>Daphnia QSAR</v>
          </cell>
          <cell r="L213" t="str">
            <v>-</v>
          </cell>
          <cell r="M213">
            <v>0.42199999999999999</v>
          </cell>
          <cell r="N213" t="str">
            <v>DT</v>
          </cell>
          <cell r="O213">
            <v>2.6424087573219466</v>
          </cell>
        </row>
        <row r="214">
          <cell r="B214" t="str">
            <v>21702-84-1</v>
          </cell>
          <cell r="C214" t="str">
            <v>P-PNEC</v>
          </cell>
          <cell r="D214">
            <v>1.5229999999999999</v>
          </cell>
          <cell r="E214" t="str">
            <v>P</v>
          </cell>
          <cell r="F214" t="str">
            <v>D</v>
          </cell>
          <cell r="G214" t="str">
            <v>low</v>
          </cell>
          <cell r="H214">
            <v>1</v>
          </cell>
          <cell r="I214" t="str">
            <v>Daphnia QSAR</v>
          </cell>
          <cell r="L214">
            <v>1.5229999999999999</v>
          </cell>
          <cell r="M214">
            <v>2.8996</v>
          </cell>
          <cell r="N214" t="str">
            <v>U</v>
          </cell>
          <cell r="O214">
            <v>793.59696819576982</v>
          </cell>
        </row>
        <row r="215">
          <cell r="B215" t="str">
            <v>21725-46-2</v>
          </cell>
          <cell r="C215" t="str">
            <v>P-PNEC</v>
          </cell>
          <cell r="D215">
            <v>2.1999999999999999E-2</v>
          </cell>
          <cell r="E215" t="str">
            <v>E</v>
          </cell>
          <cell r="F215" t="str">
            <v>A</v>
          </cell>
          <cell r="G215" t="str">
            <v>exact</v>
          </cell>
          <cell r="H215" t="str">
            <v>-</v>
          </cell>
          <cell r="I215" t="str">
            <v>-</v>
          </cell>
          <cell r="L215">
            <v>2.1999999999999999E-2</v>
          </cell>
          <cell r="M215">
            <v>2.2799999999999998</v>
          </cell>
          <cell r="N215" t="str">
            <v>E</v>
          </cell>
          <cell r="O215">
            <v>190.54607179632481</v>
          </cell>
        </row>
        <row r="216">
          <cell r="B216" t="str">
            <v>21850-44-2</v>
          </cell>
          <cell r="C216" t="str">
            <v>P-PNEC</v>
          </cell>
          <cell r="D216">
            <v>1.17E-5</v>
          </cell>
          <cell r="E216" t="str">
            <v>P</v>
          </cell>
          <cell r="F216" t="str">
            <v>D</v>
          </cell>
          <cell r="G216" t="str">
            <v>very low</v>
          </cell>
          <cell r="H216">
            <v>1</v>
          </cell>
          <cell r="I216" t="str">
            <v>Ecosar</v>
          </cell>
          <cell r="L216">
            <v>1.17E-5</v>
          </cell>
          <cell r="M216">
            <v>6.8028000000000004</v>
          </cell>
          <cell r="N216" t="str">
            <v>M</v>
          </cell>
          <cell r="O216">
            <v>6350384.1850404246</v>
          </cell>
        </row>
        <row r="217">
          <cell r="B217" t="str">
            <v>22071-15-4</v>
          </cell>
          <cell r="C217" t="str">
            <v>P-PNEC</v>
          </cell>
          <cell r="D217">
            <v>3.452</v>
          </cell>
          <cell r="E217" t="str">
            <v>P</v>
          </cell>
          <cell r="F217" t="str">
            <v>A</v>
          </cell>
          <cell r="G217" t="str">
            <v>low</v>
          </cell>
          <cell r="H217">
            <v>1</v>
          </cell>
          <cell r="I217" t="str">
            <v>Selenastrum QSAR</v>
          </cell>
          <cell r="L217">
            <v>3.452</v>
          </cell>
          <cell r="M217">
            <v>2.2799</v>
          </cell>
          <cell r="N217" t="str">
            <v>U</v>
          </cell>
          <cell r="O217">
            <v>190.50220199277172</v>
          </cell>
        </row>
        <row r="218">
          <cell r="B218" t="str">
            <v>2212-67-1</v>
          </cell>
          <cell r="C218" t="str">
            <v>P-PNEC</v>
          </cell>
          <cell r="D218">
            <v>0.5</v>
          </cell>
          <cell r="E218" t="str">
            <v>E</v>
          </cell>
          <cell r="F218" t="str">
            <v>A</v>
          </cell>
          <cell r="G218" t="str">
            <v>A5</v>
          </cell>
          <cell r="H218" t="str">
            <v>-</v>
          </cell>
          <cell r="I218" t="str">
            <v>footprint</v>
          </cell>
          <cell r="K218">
            <v>3.8</v>
          </cell>
          <cell r="L218">
            <v>0.5</v>
          </cell>
          <cell r="M218">
            <v>1.92</v>
          </cell>
          <cell r="N218" t="str">
            <v>E</v>
          </cell>
          <cell r="O218">
            <v>83.176377110267126</v>
          </cell>
        </row>
        <row r="219">
          <cell r="B219" t="str">
            <v>22131-79-9</v>
          </cell>
          <cell r="C219" t="str">
            <v>P-PNEC</v>
          </cell>
          <cell r="D219">
            <v>126.146</v>
          </cell>
          <cell r="E219" t="str">
            <v>P</v>
          </cell>
          <cell r="F219" t="str">
            <v>D</v>
          </cell>
          <cell r="G219" t="str">
            <v>medium</v>
          </cell>
          <cell r="H219">
            <v>1</v>
          </cell>
          <cell r="I219" t="str">
            <v>Daphnia QSAR</v>
          </cell>
          <cell r="L219">
            <v>126.146</v>
          </cell>
          <cell r="M219">
            <v>1.9357</v>
          </cell>
          <cell r="N219" t="str">
            <v>U</v>
          </cell>
          <cell r="O219">
            <v>86.238262915176662</v>
          </cell>
        </row>
        <row r="220">
          <cell r="B220" t="str">
            <v>22204-53-1</v>
          </cell>
          <cell r="C220" t="str">
            <v>P-PNEC</v>
          </cell>
          <cell r="D220">
            <v>8.77</v>
          </cell>
          <cell r="E220" t="str">
            <v>P</v>
          </cell>
          <cell r="F220" t="str">
            <v>F</v>
          </cell>
          <cell r="G220" t="str">
            <v>low</v>
          </cell>
          <cell r="H220">
            <v>1</v>
          </cell>
          <cell r="I220" t="str">
            <v>Pimephales QSAR</v>
          </cell>
          <cell r="L220">
            <v>8.77</v>
          </cell>
          <cell r="M220">
            <v>2.3601999999999999</v>
          </cell>
          <cell r="N220" t="str">
            <v>U</v>
          </cell>
          <cell r="O220">
            <v>229.1922879265461</v>
          </cell>
        </row>
        <row r="221">
          <cell r="B221" t="str">
            <v>23031-25-6</v>
          </cell>
          <cell r="C221" t="str">
            <v>P-PNEC</v>
          </cell>
          <cell r="D221">
            <v>289.428</v>
          </cell>
          <cell r="E221" t="str">
            <v>P</v>
          </cell>
          <cell r="F221" t="str">
            <v>F</v>
          </cell>
          <cell r="G221" t="str">
            <v>low</v>
          </cell>
          <cell r="H221">
            <v>1</v>
          </cell>
          <cell r="I221" t="str">
            <v>Pimephales QSAR</v>
          </cell>
          <cell r="L221">
            <v>289.428</v>
          </cell>
          <cell r="M221">
            <v>2.1227999999999998</v>
          </cell>
          <cell r="N221" t="str">
            <v>U</v>
          </cell>
          <cell r="O221">
            <v>132.67833107241609</v>
          </cell>
        </row>
        <row r="222">
          <cell r="B222" t="str">
            <v>2303-17-5</v>
          </cell>
          <cell r="C222" t="str">
            <v>P-PNEC</v>
          </cell>
          <cell r="D222">
            <v>8.9999999999999993E-3</v>
          </cell>
          <cell r="E222" t="str">
            <v>E</v>
          </cell>
          <cell r="F222" t="str">
            <v>D</v>
          </cell>
          <cell r="G222" t="str">
            <v>A5</v>
          </cell>
          <cell r="H222" t="str">
            <v>-</v>
          </cell>
          <cell r="I222" t="str">
            <v>footprint</v>
          </cell>
          <cell r="K222">
            <v>0.13</v>
          </cell>
          <cell r="L222">
            <v>8.9999999999999993E-3</v>
          </cell>
          <cell r="M222">
            <v>3.35</v>
          </cell>
          <cell r="N222" t="str">
            <v>E</v>
          </cell>
          <cell r="O222">
            <v>2238.7211385683418</v>
          </cell>
        </row>
        <row r="223">
          <cell r="B223" t="str">
            <v>2315-61-9</v>
          </cell>
          <cell r="C223" t="str">
            <v>P-PNEC</v>
          </cell>
          <cell r="D223">
            <v>0.55000000000000004</v>
          </cell>
          <cell r="E223" t="str">
            <v>P</v>
          </cell>
          <cell r="F223" t="str">
            <v>D</v>
          </cell>
          <cell r="G223" t="str">
            <v>low</v>
          </cell>
          <cell r="H223">
            <v>2</v>
          </cell>
          <cell r="I223" t="str">
            <v>Daphnia QSAR</v>
          </cell>
          <cell r="L223">
            <v>0.55000000000000004</v>
          </cell>
          <cell r="M223">
            <v>2.8108</v>
          </cell>
          <cell r="N223" t="str">
            <v>M</v>
          </cell>
          <cell r="O223">
            <v>646.84466417172223</v>
          </cell>
        </row>
        <row r="224">
          <cell r="B224" t="str">
            <v>2315-67-5</v>
          </cell>
          <cell r="C224" t="str">
            <v>P-PNEC</v>
          </cell>
          <cell r="D224">
            <v>0.28399999999999997</v>
          </cell>
          <cell r="E224" t="str">
            <v>P</v>
          </cell>
          <cell r="F224" t="str">
            <v>D</v>
          </cell>
          <cell r="G224" t="str">
            <v>medium</v>
          </cell>
          <cell r="H224">
            <v>3</v>
          </cell>
          <cell r="I224" t="str">
            <v>Daphnia QSAR</v>
          </cell>
          <cell r="L224">
            <v>0.28399999999999997</v>
          </cell>
          <cell r="M224">
            <v>2.9005000000000001</v>
          </cell>
          <cell r="N224" t="str">
            <v>M</v>
          </cell>
          <cell r="O224">
            <v>795.24326553339688</v>
          </cell>
        </row>
        <row r="225">
          <cell r="B225" t="str">
            <v>23560-59-0</v>
          </cell>
          <cell r="C225" t="str">
            <v>P-PNEC</v>
          </cell>
          <cell r="D225">
            <v>2.2000000000000001E-3</v>
          </cell>
          <cell r="E225" t="str">
            <v>E</v>
          </cell>
          <cell r="F225" t="str">
            <v>D</v>
          </cell>
          <cell r="G225" t="str">
            <v>L3</v>
          </cell>
          <cell r="H225" t="str">
            <v>-</v>
          </cell>
          <cell r="I225" t="str">
            <v>footprint</v>
          </cell>
          <cell r="L225">
            <v>2.2000000000000001E-3</v>
          </cell>
          <cell r="M225">
            <v>2.3117000000000001</v>
          </cell>
          <cell r="N225" t="str">
            <v>K</v>
          </cell>
          <cell r="O225">
            <v>204.97457754533991</v>
          </cell>
        </row>
        <row r="226">
          <cell r="B226" t="str">
            <v>23593-75-1</v>
          </cell>
          <cell r="C226" t="str">
            <v>P-PNEC</v>
          </cell>
          <cell r="D226">
            <v>0.29299999999999998</v>
          </cell>
          <cell r="E226" t="str">
            <v>P</v>
          </cell>
          <cell r="F226" t="str">
            <v>D</v>
          </cell>
          <cell r="G226" t="str">
            <v>low</v>
          </cell>
          <cell r="H226">
            <v>1</v>
          </cell>
          <cell r="I226" t="str">
            <v>Daphnia QSAR</v>
          </cell>
          <cell r="L226">
            <v>0.29299999999999998</v>
          </cell>
          <cell r="M226">
            <v>5.0528000000000004</v>
          </cell>
          <cell r="N226" t="str">
            <v>U</v>
          </cell>
          <cell r="O226">
            <v>112927.57442094179</v>
          </cell>
        </row>
        <row r="227">
          <cell r="B227" t="str">
            <v>23726-91-2</v>
          </cell>
          <cell r="C227" t="str">
            <v>P-PNEC</v>
          </cell>
          <cell r="D227">
            <v>5.093</v>
          </cell>
          <cell r="E227" t="str">
            <v>P</v>
          </cell>
          <cell r="F227" t="str">
            <v>F</v>
          </cell>
          <cell r="G227" t="str">
            <v>medium</v>
          </cell>
          <cell r="H227">
            <v>1</v>
          </cell>
          <cell r="I227" t="str">
            <v>Pimephales QSAR</v>
          </cell>
          <cell r="L227">
            <v>5.093</v>
          </cell>
          <cell r="M227">
            <v>3.3184</v>
          </cell>
          <cell r="N227" t="str">
            <v>DT</v>
          </cell>
          <cell r="O227">
            <v>2081.6130409176412</v>
          </cell>
        </row>
        <row r="228">
          <cell r="B228" t="str">
            <v>23950-58-5</v>
          </cell>
          <cell r="C228" t="str">
            <v>P-PNEC</v>
          </cell>
          <cell r="D228">
            <v>2.8</v>
          </cell>
          <cell r="E228" t="str">
            <v>E</v>
          </cell>
          <cell r="F228" t="str">
            <v>A</v>
          </cell>
          <cell r="G228" t="str">
            <v>A5</v>
          </cell>
          <cell r="H228" t="str">
            <v>-</v>
          </cell>
          <cell r="I228" t="str">
            <v>footprint</v>
          </cell>
          <cell r="K228">
            <v>6</v>
          </cell>
          <cell r="L228">
            <v>2.8</v>
          </cell>
          <cell r="M228">
            <v>2.31</v>
          </cell>
          <cell r="N228" t="str">
            <v>E</v>
          </cell>
          <cell r="O228">
            <v>204.17379446695315</v>
          </cell>
        </row>
        <row r="229">
          <cell r="B229" t="str">
            <v>2440-22-4</v>
          </cell>
          <cell r="C229" t="str">
            <v>P-PNEC</v>
          </cell>
          <cell r="D229">
            <v>0.29899999999999999</v>
          </cell>
          <cell r="E229" t="str">
            <v>P</v>
          </cell>
          <cell r="F229" t="str">
            <v>D</v>
          </cell>
          <cell r="G229" t="str">
            <v>low</v>
          </cell>
          <cell r="H229">
            <v>1</v>
          </cell>
          <cell r="I229" t="str">
            <v>Daphnia QSAR</v>
          </cell>
          <cell r="L229">
            <v>0.29899999999999999</v>
          </cell>
          <cell r="M229">
            <v>3.1156999999999999</v>
          </cell>
          <cell r="N229" t="str">
            <v>DT</v>
          </cell>
          <cell r="O229">
            <v>1305.2689288086465</v>
          </cell>
        </row>
        <row r="230">
          <cell r="B230" t="str">
            <v>2444-37-3</v>
          </cell>
          <cell r="C230" t="str">
            <v>P-PNEC</v>
          </cell>
          <cell r="D230">
            <v>123.825</v>
          </cell>
          <cell r="E230" t="str">
            <v>P</v>
          </cell>
          <cell r="F230" t="str">
            <v>D</v>
          </cell>
          <cell r="G230" t="str">
            <v>low</v>
          </cell>
          <cell r="H230">
            <v>1</v>
          </cell>
          <cell r="I230" t="str">
            <v>Daphnia QSAR</v>
          </cell>
          <cell r="L230">
            <v>123.825</v>
          </cell>
          <cell r="M230">
            <v>0.41899999999999998</v>
          </cell>
          <cell r="N230" t="str">
            <v>M</v>
          </cell>
          <cell r="O230">
            <v>2.6242185433844418</v>
          </cell>
        </row>
        <row r="231">
          <cell r="B231" t="str">
            <v>24448-09-7</v>
          </cell>
          <cell r="C231" t="str">
            <v>P-PNEC</v>
          </cell>
          <cell r="D231">
            <v>6.3199999999999997E-4</v>
          </cell>
          <cell r="E231" t="str">
            <v>P</v>
          </cell>
          <cell r="F231" t="str">
            <v>D</v>
          </cell>
          <cell r="G231" t="str">
            <v>low</v>
          </cell>
          <cell r="H231">
            <v>1</v>
          </cell>
          <cell r="I231" t="str">
            <v>Daphnia QSAR</v>
          </cell>
          <cell r="L231">
            <v>6.3199999999999997E-4</v>
          </cell>
          <cell r="M231">
            <v>4.6638000000000002</v>
          </cell>
          <cell r="N231" t="str">
            <v>K</v>
          </cell>
          <cell r="O231">
            <v>46110.517887598333</v>
          </cell>
        </row>
        <row r="232">
          <cell r="B232" t="str">
            <v>2447-57-6</v>
          </cell>
          <cell r="C232" t="str">
            <v>P-PNEC</v>
          </cell>
          <cell r="D232">
            <v>1.232</v>
          </cell>
          <cell r="E232" t="str">
            <v>P</v>
          </cell>
          <cell r="F232" t="str">
            <v>A</v>
          </cell>
          <cell r="G232" t="str">
            <v>low</v>
          </cell>
          <cell r="H232">
            <v>1</v>
          </cell>
          <cell r="I232" t="str">
            <v>Selenastrum QSAR</v>
          </cell>
          <cell r="L232">
            <v>1.232</v>
          </cell>
          <cell r="M232">
            <v>1.9408000000000001</v>
          </cell>
          <cell r="N232" t="str">
            <v>K</v>
          </cell>
          <cell r="O232">
            <v>87.256944277011684</v>
          </cell>
        </row>
        <row r="233">
          <cell r="B233" t="str">
            <v>24851-98-7</v>
          </cell>
          <cell r="C233" t="str">
            <v>P-PNEC</v>
          </cell>
          <cell r="D233">
            <v>25.178000000000001</v>
          </cell>
          <cell r="E233" t="str">
            <v>P</v>
          </cell>
          <cell r="F233" t="str">
            <v>F</v>
          </cell>
          <cell r="G233" t="str">
            <v>low</v>
          </cell>
          <cell r="H233">
            <v>1</v>
          </cell>
          <cell r="I233" t="str">
            <v>Pimephales QSAR</v>
          </cell>
          <cell r="L233">
            <v>25.178000000000001</v>
          </cell>
          <cell r="M233">
            <v>2.4906000000000001</v>
          </cell>
          <cell r="N233" t="str">
            <v>DT</v>
          </cell>
          <cell r="O233">
            <v>309.4567783987402</v>
          </cell>
        </row>
        <row r="234">
          <cell r="B234" t="str">
            <v>25013-16-5</v>
          </cell>
          <cell r="C234" t="str">
            <v>P-PNEC</v>
          </cell>
          <cell r="D234">
            <v>5.774</v>
          </cell>
          <cell r="E234" t="str">
            <v>P</v>
          </cell>
          <cell r="F234" t="str">
            <v>F</v>
          </cell>
          <cell r="G234" t="str">
            <v>medium</v>
          </cell>
          <cell r="H234">
            <v>1</v>
          </cell>
          <cell r="I234" t="str">
            <v>Pimephales QSAR</v>
          </cell>
          <cell r="L234">
            <v>5.774</v>
          </cell>
          <cell r="M234">
            <v>2.5133999999999999</v>
          </cell>
          <cell r="N234" t="str">
            <v>U</v>
          </cell>
          <cell r="O234">
            <v>326.13694594087917</v>
          </cell>
        </row>
        <row r="235">
          <cell r="B235" t="str">
            <v>25057-89-0</v>
          </cell>
          <cell r="C235" t="str">
            <v>P-PNEC</v>
          </cell>
          <cell r="D235">
            <v>4.5000529430745599</v>
          </cell>
          <cell r="E235" t="str">
            <v>E</v>
          </cell>
          <cell r="F235" t="str">
            <v>A</v>
          </cell>
          <cell r="G235" t="str">
            <v>exact</v>
          </cell>
          <cell r="H235" t="str">
            <v>-</v>
          </cell>
          <cell r="I235" t="str">
            <v>-</v>
          </cell>
          <cell r="J235">
            <v>10</v>
          </cell>
          <cell r="K235">
            <v>70</v>
          </cell>
          <cell r="L235">
            <v>4.5000529430745599</v>
          </cell>
          <cell r="M235">
            <v>1.52</v>
          </cell>
          <cell r="N235" t="str">
            <v>E</v>
          </cell>
          <cell r="O235">
            <v>33.113112148259127</v>
          </cell>
        </row>
        <row r="236">
          <cell r="B236" t="str">
            <v>25155-30-0</v>
          </cell>
          <cell r="C236" t="str">
            <v>P-PNEC</v>
          </cell>
          <cell r="D236">
            <v>1.046</v>
          </cell>
          <cell r="E236" t="str">
            <v>P</v>
          </cell>
          <cell r="F236" t="str">
            <v>F</v>
          </cell>
          <cell r="G236" t="str">
            <v>low</v>
          </cell>
          <cell r="H236">
            <v>1</v>
          </cell>
          <cell r="I236" t="str">
            <v>Pimephales QSAR</v>
          </cell>
          <cell r="L236">
            <v>1.046</v>
          </cell>
          <cell r="M236">
            <v>3.4691999999999998</v>
          </cell>
          <cell r="N236" t="str">
            <v>DT</v>
          </cell>
          <cell r="O236">
            <v>2945.7779023394592</v>
          </cell>
        </row>
        <row r="237">
          <cell r="B237" t="str">
            <v>25167-93-5</v>
          </cell>
          <cell r="C237" t="str">
            <v>P-PNEC</v>
          </cell>
          <cell r="D237">
            <v>28.936</v>
          </cell>
          <cell r="E237" t="str">
            <v>P</v>
          </cell>
          <cell r="F237" t="str">
            <v>F</v>
          </cell>
          <cell r="G237" t="str">
            <v>high</v>
          </cell>
          <cell r="H237">
            <v>4</v>
          </cell>
          <cell r="I237" t="str">
            <v>Pimephales QSAR</v>
          </cell>
          <cell r="L237">
            <v>28.936</v>
          </cell>
          <cell r="M237">
            <v>2.4455</v>
          </cell>
          <cell r="N237" t="str">
            <v>U</v>
          </cell>
          <cell r="O237">
            <v>278.93306563399858</v>
          </cell>
        </row>
        <row r="238">
          <cell r="B238" t="str">
            <v>25268-77-3</v>
          </cell>
          <cell r="C238" t="str">
            <v>P-PNEC</v>
          </cell>
          <cell r="D238">
            <v>1.4400000000000001E-3</v>
          </cell>
          <cell r="E238" t="str">
            <v>P</v>
          </cell>
          <cell r="F238" t="str">
            <v>D</v>
          </cell>
          <cell r="G238" t="str">
            <v>very low</v>
          </cell>
          <cell r="H238">
            <v>1</v>
          </cell>
          <cell r="I238" t="str">
            <v>Ecosar</v>
          </cell>
          <cell r="L238">
            <v>1.4400000000000001E-3</v>
          </cell>
          <cell r="M238">
            <v>5.7619999999999996</v>
          </cell>
          <cell r="N238" t="str">
            <v>K</v>
          </cell>
          <cell r="O238">
            <v>578096.04740571789</v>
          </cell>
        </row>
        <row r="239">
          <cell r="B239" t="str">
            <v>25316-40-9</v>
          </cell>
          <cell r="C239" t="str">
            <v>P-PNEC</v>
          </cell>
          <cell r="D239">
            <v>58.427999999999997</v>
          </cell>
          <cell r="E239" t="str">
            <v>P</v>
          </cell>
          <cell r="F239" t="str">
            <v>F</v>
          </cell>
          <cell r="G239" t="str">
            <v>low</v>
          </cell>
          <cell r="H239">
            <v>1</v>
          </cell>
          <cell r="I239" t="str">
            <v>Pimephales QSAR</v>
          </cell>
          <cell r="L239">
            <v>58.427999999999997</v>
          </cell>
          <cell r="M239">
            <v>1.6803999999999999</v>
          </cell>
          <cell r="N239" t="str">
            <v>DT</v>
          </cell>
          <cell r="O239">
            <v>47.907113000307447</v>
          </cell>
        </row>
        <row r="240">
          <cell r="B240" t="str">
            <v>25451-15-4</v>
          </cell>
          <cell r="C240" t="str">
            <v>P-PNEC</v>
          </cell>
          <cell r="D240">
            <v>2.2229999999999999</v>
          </cell>
          <cell r="E240" t="str">
            <v>P</v>
          </cell>
          <cell r="F240" t="str">
            <v>D</v>
          </cell>
          <cell r="G240" t="str">
            <v>low</v>
          </cell>
          <cell r="H240">
            <v>1</v>
          </cell>
          <cell r="I240" t="str">
            <v>Daphnia QSAR</v>
          </cell>
          <cell r="L240">
            <v>2.2229999999999999</v>
          </cell>
          <cell r="M240">
            <v>1.4152</v>
          </cell>
          <cell r="N240" t="str">
            <v>DT</v>
          </cell>
          <cell r="O240">
            <v>26.013572566531334</v>
          </cell>
        </row>
        <row r="241">
          <cell r="B241" t="str">
            <v>25637-99-4</v>
          </cell>
          <cell r="C241" t="str">
            <v>P-PNEC</v>
          </cell>
          <cell r="D241">
            <v>4.5700000000000003E-3</v>
          </cell>
          <cell r="E241" t="str">
            <v>P</v>
          </cell>
          <cell r="F241" t="str">
            <v>D</v>
          </cell>
          <cell r="G241" t="str">
            <v>low</v>
          </cell>
          <cell r="H241">
            <v>1</v>
          </cell>
          <cell r="I241" t="str">
            <v>Daphnia QSAR</v>
          </cell>
          <cell r="K241">
            <v>1.6000000000000001E-3</v>
          </cell>
          <cell r="L241">
            <v>1.6000000000000001E-3</v>
          </cell>
          <cell r="M241">
            <v>5.1571999999999996</v>
          </cell>
          <cell r="N241" t="str">
            <v>U</v>
          </cell>
          <cell r="O241">
            <v>143615.06529074776</v>
          </cell>
        </row>
        <row r="242">
          <cell r="B242" t="str">
            <v>256-96-2</v>
          </cell>
          <cell r="C242" t="str">
            <v>P-PNEC</v>
          </cell>
          <cell r="D242">
            <v>0.629</v>
          </cell>
          <cell r="E242" t="str">
            <v>P</v>
          </cell>
          <cell r="F242" t="str">
            <v>D</v>
          </cell>
          <cell r="G242" t="str">
            <v>low</v>
          </cell>
          <cell r="H242">
            <v>1</v>
          </cell>
          <cell r="I242" t="str">
            <v>Daphnia QSAR</v>
          </cell>
          <cell r="L242">
            <v>0.629</v>
          </cell>
          <cell r="M242">
            <v>3.1312000000000002</v>
          </cell>
          <cell r="N242" t="str">
            <v>DT</v>
          </cell>
          <cell r="O242">
            <v>1352.6953590130404</v>
          </cell>
        </row>
        <row r="243">
          <cell r="B243" t="str">
            <v>25812-30-0</v>
          </cell>
          <cell r="C243" t="str">
            <v>P-PNEC</v>
          </cell>
          <cell r="D243">
            <v>0.80400000000000005</v>
          </cell>
          <cell r="E243" t="str">
            <v>P</v>
          </cell>
          <cell r="F243" t="str">
            <v>F</v>
          </cell>
          <cell r="G243" t="str">
            <v>low</v>
          </cell>
          <cell r="H243">
            <v>1</v>
          </cell>
          <cell r="I243" t="str">
            <v>Pimephales QSAR</v>
          </cell>
          <cell r="L243">
            <v>0.80400000000000005</v>
          </cell>
          <cell r="M243">
            <v>2.6362999999999999</v>
          </cell>
          <cell r="N243" t="str">
            <v>M</v>
          </cell>
          <cell r="O243">
            <v>432.81270422022214</v>
          </cell>
        </row>
        <row r="244">
          <cell r="B244" t="str">
            <v>2591-86-8</v>
          </cell>
          <cell r="C244" t="str">
            <v>P-PNEC</v>
          </cell>
          <cell r="D244">
            <v>227.99700000000001</v>
          </cell>
          <cell r="E244" t="str">
            <v>B</v>
          </cell>
          <cell r="F244" t="str">
            <v>A</v>
          </cell>
          <cell r="G244" t="str">
            <v>very low</v>
          </cell>
          <cell r="H244">
            <v>1</v>
          </cell>
          <cell r="I244" t="str">
            <v>Selenastrum QSAR</v>
          </cell>
          <cell r="L244">
            <v>227.99700000000001</v>
          </cell>
          <cell r="M244">
            <v>1.2436</v>
          </cell>
          <cell r="N244" t="str">
            <v>DT</v>
          </cell>
          <cell r="O244">
            <v>17.522658618857093</v>
          </cell>
        </row>
        <row r="245">
          <cell r="B245" t="str">
            <v>25953-19-9</v>
          </cell>
          <cell r="C245" t="str">
            <v>P-PNEC</v>
          </cell>
          <cell r="D245">
            <v>147</v>
          </cell>
          <cell r="E245" t="str">
            <v>P</v>
          </cell>
          <cell r="F245" t="str">
            <v>A</v>
          </cell>
          <cell r="G245" t="str">
            <v>very low</v>
          </cell>
          <cell r="H245">
            <v>1</v>
          </cell>
          <cell r="I245" t="str">
            <v>Ecosar</v>
          </cell>
          <cell r="L245">
            <v>147</v>
          </cell>
          <cell r="M245">
            <v>1.7450000000000001</v>
          </cell>
          <cell r="N245" t="str">
            <v>M</v>
          </cell>
          <cell r="O245">
            <v>55.590425727040369</v>
          </cell>
        </row>
        <row r="246">
          <cell r="B246" t="str">
            <v>26225-79-6</v>
          </cell>
          <cell r="C246" t="str">
            <v>P-PNEC</v>
          </cell>
          <cell r="D246">
            <v>3.9</v>
          </cell>
          <cell r="E246" t="str">
            <v>E</v>
          </cell>
          <cell r="F246" t="str">
            <v>A</v>
          </cell>
          <cell r="G246" t="str">
            <v>A5</v>
          </cell>
          <cell r="H246" t="str">
            <v>-</v>
          </cell>
          <cell r="I246" t="str">
            <v>footprint</v>
          </cell>
          <cell r="K246">
            <v>3.2</v>
          </cell>
          <cell r="L246">
            <v>3.2</v>
          </cell>
          <cell r="M246">
            <v>2.5299999999999998</v>
          </cell>
          <cell r="N246" t="str">
            <v>E</v>
          </cell>
          <cell r="O246">
            <v>338.84415613920248</v>
          </cell>
        </row>
        <row r="247">
          <cell r="B247" t="str">
            <v>26259-45-0</v>
          </cell>
          <cell r="C247" t="str">
            <v>P-PNEC</v>
          </cell>
          <cell r="D247">
            <v>2.4E-2</v>
          </cell>
          <cell r="E247" t="str">
            <v>P</v>
          </cell>
          <cell r="F247" t="str">
            <v>A</v>
          </cell>
          <cell r="G247" t="str">
            <v>medium</v>
          </cell>
          <cell r="H247">
            <v>1</v>
          </cell>
          <cell r="I247" t="str">
            <v>Selenastrum QSAR</v>
          </cell>
          <cell r="L247">
            <v>2.4E-2</v>
          </cell>
          <cell r="M247">
            <v>2.78</v>
          </cell>
          <cell r="N247" t="str">
            <v>E</v>
          </cell>
          <cell r="O247">
            <v>602.55958607435775</v>
          </cell>
        </row>
        <row r="248">
          <cell r="B248" t="str">
            <v>2642-71-9</v>
          </cell>
          <cell r="C248" t="str">
            <v>P-PNEC</v>
          </cell>
          <cell r="D248">
            <v>2.0000000000000001E-4</v>
          </cell>
          <cell r="E248" t="str">
            <v>E</v>
          </cell>
          <cell r="F248" t="str">
            <v>D</v>
          </cell>
          <cell r="G248" t="str">
            <v>L3</v>
          </cell>
          <cell r="H248" t="str">
            <v>-</v>
          </cell>
          <cell r="I248" t="str">
            <v>footprint</v>
          </cell>
          <cell r="L248">
            <v>2.0000000000000001E-4</v>
          </cell>
          <cell r="M248">
            <v>3.0415999999999999</v>
          </cell>
          <cell r="N248" t="str">
            <v>U</v>
          </cell>
          <cell r="O248">
            <v>1100.5252214205427</v>
          </cell>
        </row>
        <row r="249">
          <cell r="B249" t="str">
            <v>2642-80-0</v>
          </cell>
          <cell r="C249" t="str">
            <v>P-PNEC</v>
          </cell>
          <cell r="D249">
            <v>3.6999999999999998E-2</v>
          </cell>
          <cell r="E249" t="str">
            <v>P</v>
          </cell>
          <cell r="F249" t="str">
            <v>D</v>
          </cell>
          <cell r="G249" t="str">
            <v>medium</v>
          </cell>
          <cell r="H249">
            <v>1</v>
          </cell>
          <cell r="I249" t="str">
            <v>Daphnia QSAR</v>
          </cell>
          <cell r="L249">
            <v>3.6999999999999998E-2</v>
          </cell>
          <cell r="M249">
            <v>4.8758999999999997</v>
          </cell>
          <cell r="N249" t="str">
            <v>M</v>
          </cell>
          <cell r="O249">
            <v>75144.984637468457</v>
          </cell>
        </row>
        <row r="250">
          <cell r="B250" t="str">
            <v>26761-40-0</v>
          </cell>
          <cell r="C250" t="str">
            <v>P-PNEC</v>
          </cell>
          <cell r="D250">
            <v>6.8999999999999997E-5</v>
          </cell>
          <cell r="E250" t="str">
            <v>P</v>
          </cell>
          <cell r="F250" t="str">
            <v>F</v>
          </cell>
          <cell r="G250" t="str">
            <v>medium</v>
          </cell>
          <cell r="H250">
            <v>2</v>
          </cell>
          <cell r="I250" t="str">
            <v>Pimephales QSAR</v>
          </cell>
          <cell r="L250">
            <v>6.8999999999999997E-5</v>
          </cell>
          <cell r="M250">
            <v>4.8186</v>
          </cell>
          <cell r="N250" t="str">
            <v>U</v>
          </cell>
          <cell r="O250">
            <v>65856.705315437866</v>
          </cell>
        </row>
        <row r="251">
          <cell r="B251" t="str">
            <v>26787-78-0</v>
          </cell>
          <cell r="C251" t="str">
            <v>P-PNEC</v>
          </cell>
          <cell r="D251">
            <v>30.771000000000001</v>
          </cell>
          <cell r="E251" t="str">
            <v>P</v>
          </cell>
          <cell r="F251" t="str">
            <v>D</v>
          </cell>
          <cell r="G251" t="str">
            <v>very low</v>
          </cell>
          <cell r="H251">
            <v>1</v>
          </cell>
          <cell r="I251" t="str">
            <v>Ecosar</v>
          </cell>
          <cell r="L251">
            <v>30.771000000000001</v>
          </cell>
          <cell r="M251">
            <v>1.4187000000000001</v>
          </cell>
          <cell r="N251" t="str">
            <v>U</v>
          </cell>
          <cell r="O251">
            <v>26.224064233909466</v>
          </cell>
        </row>
        <row r="252">
          <cell r="B252" t="str">
            <v>26839-75-8</v>
          </cell>
          <cell r="C252" t="str">
            <v>P-PNEC</v>
          </cell>
          <cell r="D252">
            <v>4.2220000000000004</v>
          </cell>
          <cell r="E252" t="str">
            <v>P</v>
          </cell>
          <cell r="F252" t="str">
            <v>D</v>
          </cell>
          <cell r="G252" t="str">
            <v>low</v>
          </cell>
          <cell r="H252">
            <v>1</v>
          </cell>
          <cell r="I252" t="str">
            <v>Daphnia QSAR</v>
          </cell>
          <cell r="L252">
            <v>4.2220000000000004</v>
          </cell>
          <cell r="M252">
            <v>1.7808999999999999</v>
          </cell>
          <cell r="N252" t="str">
            <v>K</v>
          </cell>
          <cell r="O252">
            <v>60.380958107442822</v>
          </cell>
        </row>
        <row r="253">
          <cell r="B253" t="str">
            <v>26914-52-3</v>
          </cell>
          <cell r="C253" t="str">
            <v>P-PNEC</v>
          </cell>
          <cell r="D253">
            <v>28.783000000000001</v>
          </cell>
          <cell r="E253" t="str">
            <v>P</v>
          </cell>
          <cell r="F253" t="str">
            <v>D</v>
          </cell>
          <cell r="G253" t="str">
            <v>medium</v>
          </cell>
          <cell r="H253">
            <v>2</v>
          </cell>
          <cell r="I253" t="str">
            <v>Daphnia QSAR</v>
          </cell>
          <cell r="L253">
            <v>28.783000000000001</v>
          </cell>
          <cell r="M253">
            <v>2.7185000000000001</v>
          </cell>
          <cell r="N253" t="str">
            <v>U</v>
          </cell>
          <cell r="O253">
            <v>522.99796618215589</v>
          </cell>
        </row>
        <row r="254">
          <cell r="B254" t="str">
            <v>2719-62-2</v>
          </cell>
          <cell r="C254" t="str">
            <v>P-PNEC</v>
          </cell>
          <cell r="D254">
            <v>1.6999999999999999E-3</v>
          </cell>
          <cell r="E254" t="str">
            <v>P</v>
          </cell>
          <cell r="F254" t="str">
            <v>F</v>
          </cell>
          <cell r="G254" t="str">
            <v>low</v>
          </cell>
          <cell r="H254">
            <v>1</v>
          </cell>
          <cell r="I254" t="str">
            <v>Pimephales QSAR</v>
          </cell>
          <cell r="L254">
            <v>1.6999999999999999E-3</v>
          </cell>
          <cell r="M254">
            <v>5.3178999999999998</v>
          </cell>
          <cell r="N254" t="str">
            <v>DT</v>
          </cell>
          <cell r="O254">
            <v>207921.78743721987</v>
          </cell>
        </row>
        <row r="255">
          <cell r="B255" t="str">
            <v>27203-92-5</v>
          </cell>
          <cell r="C255" t="str">
            <v>P-PNEC</v>
          </cell>
          <cell r="D255">
            <v>55.639000000000003</v>
          </cell>
          <cell r="E255" t="str">
            <v>P</v>
          </cell>
          <cell r="F255" t="str">
            <v>D</v>
          </cell>
          <cell r="G255" t="str">
            <v>low</v>
          </cell>
          <cell r="H255">
            <v>1</v>
          </cell>
          <cell r="I255" t="str">
            <v>Daphnia QSAR</v>
          </cell>
          <cell r="L255">
            <v>55.639000000000003</v>
          </cell>
          <cell r="M255">
            <v>2.3875999999999999</v>
          </cell>
          <cell r="N255" t="str">
            <v>DT</v>
          </cell>
          <cell r="O255">
            <v>244.11811060548905</v>
          </cell>
        </row>
        <row r="256">
          <cell r="B256" t="str">
            <v>28159-98-0</v>
          </cell>
          <cell r="C256" t="str">
            <v>P-PNEC</v>
          </cell>
          <cell r="D256">
            <v>1.3825E-3</v>
          </cell>
          <cell r="E256" t="str">
            <v>E</v>
          </cell>
          <cell r="F256" t="str">
            <v>A</v>
          </cell>
          <cell r="G256" t="str">
            <v>exact</v>
          </cell>
          <cell r="H256" t="str">
            <v>-</v>
          </cell>
          <cell r="I256" t="str">
            <v>-</v>
          </cell>
          <cell r="K256">
            <v>2.5000000000000001E-3</v>
          </cell>
          <cell r="L256">
            <v>1.3825E-3</v>
          </cell>
          <cell r="M256">
            <v>3.0817999999999999</v>
          </cell>
          <cell r="N256" t="str">
            <v>U</v>
          </cell>
          <cell r="O256">
            <v>1207.2577443348748</v>
          </cell>
        </row>
        <row r="257">
          <cell r="B257" t="str">
            <v>28179-44-4</v>
          </cell>
          <cell r="C257" t="str">
            <v>P-PNEC</v>
          </cell>
          <cell r="D257">
            <v>129.04400000000001</v>
          </cell>
          <cell r="E257" t="str">
            <v>P</v>
          </cell>
          <cell r="F257" t="str">
            <v>A</v>
          </cell>
          <cell r="G257" t="str">
            <v>very low</v>
          </cell>
          <cell r="H257">
            <v>1</v>
          </cell>
          <cell r="I257" t="str">
            <v>Selenastrum QSAR</v>
          </cell>
          <cell r="L257">
            <v>129.04400000000001</v>
          </cell>
          <cell r="M257">
            <v>0.62</v>
          </cell>
          <cell r="N257" t="str">
            <v>DT</v>
          </cell>
          <cell r="O257">
            <v>4.1686938347033546</v>
          </cell>
        </row>
        <row r="258">
          <cell r="B258" t="str">
            <v>28553-12-0</v>
          </cell>
          <cell r="C258" t="str">
            <v>P-PNEC</v>
          </cell>
          <cell r="D258">
            <v>1.6899999999999999E-4</v>
          </cell>
          <cell r="E258" t="str">
            <v>P</v>
          </cell>
          <cell r="F258" t="str">
            <v>F</v>
          </cell>
          <cell r="G258" t="str">
            <v>medium</v>
          </cell>
          <cell r="H258">
            <v>2</v>
          </cell>
          <cell r="I258" t="str">
            <v>Pimephales QSAR</v>
          </cell>
          <cell r="L258">
            <v>1.6899999999999999E-4</v>
          </cell>
          <cell r="M258">
            <v>4.4882999999999997</v>
          </cell>
          <cell r="N258" t="str">
            <v>U</v>
          </cell>
          <cell r="O258">
            <v>30782.224412226315</v>
          </cell>
        </row>
        <row r="259">
          <cell r="B259" t="str">
            <v>28981-97-7</v>
          </cell>
          <cell r="C259" t="str">
            <v>P-PNEC</v>
          </cell>
          <cell r="D259">
            <v>3.5270000000000001</v>
          </cell>
          <cell r="E259" t="str">
            <v>P</v>
          </cell>
          <cell r="F259" t="str">
            <v>A</v>
          </cell>
          <cell r="G259" t="str">
            <v>low</v>
          </cell>
          <cell r="H259">
            <v>1</v>
          </cell>
          <cell r="I259" t="str">
            <v>Selenastrum QSAR</v>
          </cell>
          <cell r="L259">
            <v>3.5270000000000001</v>
          </cell>
          <cell r="M259">
            <v>3.7248999999999999</v>
          </cell>
          <cell r="N259" t="str">
            <v>U</v>
          </cell>
          <cell r="O259">
            <v>5307.6221764264546</v>
          </cell>
        </row>
        <row r="260">
          <cell r="B260" t="str">
            <v>29122-68-7</v>
          </cell>
          <cell r="C260" t="str">
            <v>P-PNEC</v>
          </cell>
          <cell r="D260">
            <v>1.897</v>
          </cell>
          <cell r="E260" t="str">
            <v>P</v>
          </cell>
          <cell r="F260" t="str">
            <v>A</v>
          </cell>
          <cell r="G260" t="str">
            <v>low</v>
          </cell>
          <cell r="H260">
            <v>1</v>
          </cell>
          <cell r="I260" t="str">
            <v>Selenastrum QSAR</v>
          </cell>
          <cell r="L260">
            <v>1.897</v>
          </cell>
          <cell r="M260">
            <v>1.1032</v>
          </cell>
          <cell r="N260" t="str">
            <v>DT</v>
          </cell>
          <cell r="O260">
            <v>12.68235775555589</v>
          </cell>
        </row>
        <row r="261">
          <cell r="B261" t="str">
            <v>29232-93-7</v>
          </cell>
          <cell r="C261" t="str">
            <v>P-PNEC</v>
          </cell>
          <cell r="D261">
            <v>2.1000000000000001E-4</v>
          </cell>
          <cell r="E261" t="str">
            <v>E</v>
          </cell>
          <cell r="F261" t="str">
            <v>D</v>
          </cell>
          <cell r="G261" t="str">
            <v>A5</v>
          </cell>
          <cell r="H261" t="str">
            <v>-</v>
          </cell>
          <cell r="I261" t="str">
            <v>footprint</v>
          </cell>
          <cell r="K261">
            <v>8.0000000000000004E-4</v>
          </cell>
          <cell r="L261">
            <v>2.1000000000000001E-4</v>
          </cell>
          <cell r="M261">
            <v>3</v>
          </cell>
          <cell r="N261" t="str">
            <v>E</v>
          </cell>
          <cell r="O261">
            <v>1000</v>
          </cell>
        </row>
        <row r="262">
          <cell r="B262" t="str">
            <v>29385-43-1</v>
          </cell>
          <cell r="C262" t="str">
            <v>P-PNEC</v>
          </cell>
          <cell r="D262">
            <v>10.555</v>
          </cell>
          <cell r="E262" t="str">
            <v>P</v>
          </cell>
          <cell r="F262" t="str">
            <v>A</v>
          </cell>
          <cell r="G262" t="str">
            <v>very low</v>
          </cell>
          <cell r="H262">
            <v>1</v>
          </cell>
          <cell r="I262" t="str">
            <v>Selenastrum QSAR</v>
          </cell>
          <cell r="L262">
            <v>10.555</v>
          </cell>
          <cell r="M262">
            <v>1.8093999999999999</v>
          </cell>
          <cell r="N262" t="str">
            <v>U</v>
          </cell>
          <cell r="O262">
            <v>64.476284064392104</v>
          </cell>
        </row>
        <row r="263">
          <cell r="B263" t="str">
            <v>298-00-0</v>
          </cell>
          <cell r="C263" t="str">
            <v>P-PNEC</v>
          </cell>
          <cell r="D263">
            <v>7.3000000000000001E-3</v>
          </cell>
          <cell r="E263" t="str">
            <v>E</v>
          </cell>
          <cell r="F263" t="str">
            <v>D</v>
          </cell>
          <cell r="G263" t="str">
            <v>L3</v>
          </cell>
          <cell r="H263" t="str">
            <v>-</v>
          </cell>
          <cell r="I263" t="str">
            <v>footprint</v>
          </cell>
          <cell r="L263">
            <v>7.3000000000000001E-3</v>
          </cell>
          <cell r="M263">
            <v>3</v>
          </cell>
          <cell r="N263" t="str">
            <v>E</v>
          </cell>
          <cell r="O263">
            <v>1000</v>
          </cell>
        </row>
        <row r="264">
          <cell r="B264" t="str">
            <v>298-46-4</v>
          </cell>
          <cell r="C264" t="str">
            <v>P-PNEC</v>
          </cell>
          <cell r="D264">
            <v>1.8520000000000001</v>
          </cell>
          <cell r="E264" t="str">
            <v>P</v>
          </cell>
          <cell r="F264" t="str">
            <v>A</v>
          </cell>
          <cell r="G264" t="str">
            <v>low</v>
          </cell>
          <cell r="H264">
            <v>1</v>
          </cell>
          <cell r="I264" t="str">
            <v>Selenastrum QSAR</v>
          </cell>
          <cell r="J264">
            <v>10</v>
          </cell>
          <cell r="K264">
            <v>2.5</v>
          </cell>
          <cell r="L264">
            <v>1.8520000000000001</v>
          </cell>
          <cell r="M264">
            <v>2.7010000000000001</v>
          </cell>
          <cell r="N264" t="str">
            <v>U</v>
          </cell>
          <cell r="O264">
            <v>502.34258952238741</v>
          </cell>
        </row>
        <row r="265">
          <cell r="B265" t="str">
            <v>29878-31-7</v>
          </cell>
          <cell r="C265" t="str">
            <v>P-PNEC</v>
          </cell>
          <cell r="D265">
            <v>101.83</v>
          </cell>
          <cell r="E265" t="str">
            <v>P</v>
          </cell>
          <cell r="F265" t="str">
            <v>D</v>
          </cell>
          <cell r="G265" t="str">
            <v>low</v>
          </cell>
          <cell r="H265">
            <v>1</v>
          </cell>
          <cell r="I265" t="str">
            <v>Daphnia QSAR</v>
          </cell>
          <cell r="L265">
            <v>101.83</v>
          </cell>
          <cell r="M265">
            <v>1.8070999999999999</v>
          </cell>
          <cell r="N265" t="str">
            <v>U</v>
          </cell>
          <cell r="O265">
            <v>64.135723754585868</v>
          </cell>
        </row>
        <row r="266">
          <cell r="B266" t="str">
            <v>30125-63-4</v>
          </cell>
          <cell r="C266" t="str">
            <v>P-PNEC</v>
          </cell>
          <cell r="D266">
            <v>0.14000000000000001</v>
          </cell>
          <cell r="E266" t="str">
            <v>E</v>
          </cell>
          <cell r="F266" t="str">
            <v>A</v>
          </cell>
          <cell r="G266" t="str">
            <v>A5</v>
          </cell>
          <cell r="H266" t="str">
            <v>-</v>
          </cell>
          <cell r="I266" t="str">
            <v>footprint</v>
          </cell>
          <cell r="L266">
            <v>0.14000000000000001</v>
          </cell>
          <cell r="M266">
            <v>2.3323999999999998</v>
          </cell>
          <cell r="N266" t="str">
            <v>U</v>
          </cell>
          <cell r="O266">
            <v>214.98096103893585</v>
          </cell>
        </row>
        <row r="267">
          <cell r="B267" t="str">
            <v>3018-12-0</v>
          </cell>
          <cell r="C267" t="str">
            <v>P-PNEC</v>
          </cell>
          <cell r="D267">
            <v>124.152</v>
          </cell>
          <cell r="E267" t="str">
            <v>P</v>
          </cell>
          <cell r="F267" t="str">
            <v>F</v>
          </cell>
          <cell r="G267" t="str">
            <v>low</v>
          </cell>
          <cell r="H267">
            <v>1</v>
          </cell>
          <cell r="I267" t="str">
            <v>Pimephales QSAR</v>
          </cell>
          <cell r="L267">
            <v>124.152</v>
          </cell>
          <cell r="M267">
            <v>1.1708000000000001</v>
          </cell>
          <cell r="N267" t="str">
            <v>DT</v>
          </cell>
          <cell r="O267">
            <v>14.818355175164319</v>
          </cell>
        </row>
        <row r="268">
          <cell r="B268" t="str">
            <v>302-17-0</v>
          </cell>
          <cell r="C268" t="str">
            <v>P-PNEC</v>
          </cell>
          <cell r="D268">
            <v>827.24800000000005</v>
          </cell>
          <cell r="E268" t="str">
            <v>P</v>
          </cell>
          <cell r="F268" t="str">
            <v>D</v>
          </cell>
          <cell r="G268" t="str">
            <v>low</v>
          </cell>
          <cell r="H268">
            <v>1</v>
          </cell>
          <cell r="I268" t="str">
            <v>Daphnia QSAR</v>
          </cell>
          <cell r="L268">
            <v>827.24800000000005</v>
          </cell>
          <cell r="M268">
            <v>0.64980000000000004</v>
          </cell>
          <cell r="N268" t="str">
            <v>K</v>
          </cell>
          <cell r="O268">
            <v>4.464779341129967</v>
          </cell>
        </row>
        <row r="269">
          <cell r="B269" t="str">
            <v>307-24-4</v>
          </cell>
          <cell r="C269" t="str">
            <v>P-PNEC</v>
          </cell>
          <cell r="D269">
            <v>0.13800000000000001</v>
          </cell>
          <cell r="E269" t="str">
            <v>P</v>
          </cell>
          <cell r="F269" t="str">
            <v>D</v>
          </cell>
          <cell r="G269" t="str">
            <v>low</v>
          </cell>
          <cell r="H269">
            <v>1</v>
          </cell>
          <cell r="I269" t="str">
            <v>Daphnia QSAR</v>
          </cell>
          <cell r="L269">
            <v>0.13800000000000001</v>
          </cell>
          <cell r="M269">
            <v>2.5539000000000001</v>
          </cell>
          <cell r="N269" t="str">
            <v>DT</v>
          </cell>
          <cell r="O269">
            <v>358.01399184306911</v>
          </cell>
        </row>
        <row r="270">
          <cell r="B270" t="str">
            <v>307-35-7</v>
          </cell>
          <cell r="C270" t="str">
            <v>P-PNEC</v>
          </cell>
          <cell r="D270">
            <v>2.0100000000000001E-4</v>
          </cell>
          <cell r="E270" t="str">
            <v>P</v>
          </cell>
          <cell r="F270" t="str">
            <v>D</v>
          </cell>
          <cell r="G270" t="str">
            <v>low</v>
          </cell>
          <cell r="H270">
            <v>1</v>
          </cell>
          <cell r="I270" t="str">
            <v>Ecosar</v>
          </cell>
          <cell r="L270">
            <v>2.0100000000000001E-4</v>
          </cell>
          <cell r="M270">
            <v>5.5574000000000003</v>
          </cell>
          <cell r="N270" t="str">
            <v>M</v>
          </cell>
          <cell r="O270">
            <v>360910.90121201583</v>
          </cell>
        </row>
        <row r="271">
          <cell r="B271" t="str">
            <v>307-55-1</v>
          </cell>
          <cell r="C271" t="str">
            <v>P-PNEC</v>
          </cell>
          <cell r="D271">
            <v>3.1100000000000002E-4</v>
          </cell>
          <cell r="E271" t="str">
            <v>P</v>
          </cell>
          <cell r="F271" t="str">
            <v>F</v>
          </cell>
          <cell r="G271" t="str">
            <v>low</v>
          </cell>
          <cell r="H271">
            <v>1</v>
          </cell>
          <cell r="I271" t="str">
            <v>Ecosar</v>
          </cell>
          <cell r="L271">
            <v>3.1100000000000002E-4</v>
          </cell>
          <cell r="M271">
            <v>5.7755000000000001</v>
          </cell>
          <cell r="N271" t="str">
            <v>K</v>
          </cell>
          <cell r="O271">
            <v>596348.31983412744</v>
          </cell>
        </row>
        <row r="272">
          <cell r="B272" t="str">
            <v>309-43-3</v>
          </cell>
          <cell r="C272" t="str">
            <v>P-PNEC</v>
          </cell>
          <cell r="D272">
            <v>23.6</v>
          </cell>
          <cell r="E272" t="str">
            <v>E</v>
          </cell>
          <cell r="F272" t="str">
            <v>F</v>
          </cell>
          <cell r="G272" t="str">
            <v>exact</v>
          </cell>
          <cell r="H272" t="str">
            <v>-</v>
          </cell>
          <cell r="I272" t="str">
            <v>-</v>
          </cell>
          <cell r="L272">
            <v>23.6</v>
          </cell>
          <cell r="M272">
            <v>1.6908000000000001</v>
          </cell>
          <cell r="N272" t="str">
            <v>DT</v>
          </cell>
          <cell r="O272">
            <v>49.068185676795181</v>
          </cell>
        </row>
        <row r="273">
          <cell r="B273" t="str">
            <v>3112-85-4</v>
          </cell>
          <cell r="C273" t="str">
            <v>P-PNEC</v>
          </cell>
          <cell r="D273">
            <v>29.75</v>
          </cell>
          <cell r="E273" t="str">
            <v>P</v>
          </cell>
          <cell r="F273" t="str">
            <v>A</v>
          </cell>
          <cell r="G273" t="str">
            <v>low</v>
          </cell>
          <cell r="H273">
            <v>1</v>
          </cell>
          <cell r="I273" t="str">
            <v>Selenastrum QSAR</v>
          </cell>
          <cell r="L273">
            <v>29.75</v>
          </cell>
          <cell r="M273">
            <v>1.08</v>
          </cell>
          <cell r="N273" t="str">
            <v>U</v>
          </cell>
          <cell r="O273">
            <v>12.022644346174133</v>
          </cell>
        </row>
        <row r="274">
          <cell r="B274" t="str">
            <v>3115-49-9</v>
          </cell>
          <cell r="C274" t="str">
            <v>P-PNEC</v>
          </cell>
          <cell r="D274">
            <v>0.17599999999999999</v>
          </cell>
          <cell r="E274" t="str">
            <v>P</v>
          </cell>
          <cell r="F274" t="str">
            <v>F</v>
          </cell>
          <cell r="G274" t="str">
            <v>low</v>
          </cell>
          <cell r="H274">
            <v>2</v>
          </cell>
          <cell r="I274" t="str">
            <v>Pimephales QSAR</v>
          </cell>
          <cell r="L274">
            <v>0.17599999999999999</v>
          </cell>
          <cell r="M274">
            <v>2.4979</v>
          </cell>
          <cell r="N274" t="str">
            <v>U</v>
          </cell>
          <cell r="O274">
            <v>314.70236017056624</v>
          </cell>
        </row>
        <row r="275">
          <cell r="B275" t="str">
            <v>3116-76-5</v>
          </cell>
          <cell r="C275" t="str">
            <v>P-PNEC</v>
          </cell>
          <cell r="D275">
            <v>1.863</v>
          </cell>
          <cell r="E275" t="str">
            <v>P</v>
          </cell>
          <cell r="F275" t="str">
            <v>D</v>
          </cell>
          <cell r="G275" t="str">
            <v>low</v>
          </cell>
          <cell r="H275">
            <v>1</v>
          </cell>
          <cell r="I275" t="str">
            <v>Daphnia QSAR</v>
          </cell>
          <cell r="L275">
            <v>1.863</v>
          </cell>
          <cell r="M275">
            <v>3.0240999999999998</v>
          </cell>
          <cell r="N275" t="str">
            <v>M</v>
          </cell>
          <cell r="O275">
            <v>1057.0608784557755</v>
          </cell>
        </row>
        <row r="276">
          <cell r="B276" t="str">
            <v>314-40-9</v>
          </cell>
          <cell r="C276" t="str">
            <v>PNEC</v>
          </cell>
          <cell r="D276">
            <v>6.7999999999999996E-3</v>
          </cell>
          <cell r="E276" t="str">
            <v>E</v>
          </cell>
          <cell r="F276" t="str">
            <v>A</v>
          </cell>
          <cell r="G276" t="str">
            <v>exact</v>
          </cell>
          <cell r="H276" t="str">
            <v>-</v>
          </cell>
          <cell r="I276" t="str">
            <v>-</v>
          </cell>
          <cell r="K276">
            <v>956</v>
          </cell>
          <cell r="L276">
            <v>6.7999999999999996E-3</v>
          </cell>
          <cell r="M276">
            <v>1.6</v>
          </cell>
          <cell r="N276" t="str">
            <v>E</v>
          </cell>
          <cell r="O276">
            <v>39.810717055349755</v>
          </cell>
        </row>
        <row r="277">
          <cell r="B277" t="str">
            <v>3149-12-0</v>
          </cell>
          <cell r="C277" t="str">
            <v>P-PNEC</v>
          </cell>
          <cell r="D277">
            <v>101.169</v>
          </cell>
          <cell r="E277" t="str">
            <v>P</v>
          </cell>
          <cell r="F277" t="str">
            <v>D</v>
          </cell>
          <cell r="G277" t="str">
            <v>low</v>
          </cell>
          <cell r="H277">
            <v>1</v>
          </cell>
          <cell r="I277" t="str">
            <v>Daphnia QSAR</v>
          </cell>
          <cell r="L277">
            <v>101.169</v>
          </cell>
          <cell r="M277">
            <v>1.6156999999999999</v>
          </cell>
          <cell r="N277" t="str">
            <v>K</v>
          </cell>
          <cell r="O277">
            <v>41.276227740834941</v>
          </cell>
        </row>
        <row r="278">
          <cell r="B278" t="str">
            <v>31506-32-8</v>
          </cell>
          <cell r="C278" t="str">
            <v>P-PNEC</v>
          </cell>
          <cell r="D278">
            <v>8.7399999999999999E-4</v>
          </cell>
          <cell r="E278" t="str">
            <v>P</v>
          </cell>
          <cell r="F278" t="str">
            <v>F</v>
          </cell>
          <cell r="G278" t="str">
            <v>low</v>
          </cell>
          <cell r="H278">
            <v>1</v>
          </cell>
          <cell r="I278" t="str">
            <v>Pimephales QSAR</v>
          </cell>
          <cell r="L278">
            <v>8.7399999999999999E-4</v>
          </cell>
          <cell r="M278">
            <v>5.5175000000000001</v>
          </cell>
          <cell r="N278" t="str">
            <v>K</v>
          </cell>
          <cell r="O278">
            <v>329230.45333340671</v>
          </cell>
        </row>
        <row r="279">
          <cell r="B279" t="str">
            <v>3173-53-3</v>
          </cell>
          <cell r="C279" t="str">
            <v>P-PNEC</v>
          </cell>
          <cell r="D279">
            <v>11.337</v>
          </cell>
          <cell r="E279" t="str">
            <v>P</v>
          </cell>
          <cell r="F279" t="str">
            <v>F</v>
          </cell>
          <cell r="G279" t="str">
            <v>low</v>
          </cell>
          <cell r="H279">
            <v>1</v>
          </cell>
          <cell r="I279" t="str">
            <v>Pimephales QSAR</v>
          </cell>
          <cell r="L279">
            <v>11.337</v>
          </cell>
          <cell r="M279">
            <v>2.6112000000000002</v>
          </cell>
          <cell r="N279" t="str">
            <v>DT</v>
          </cell>
          <cell r="O279">
            <v>408.50746766312528</v>
          </cell>
        </row>
        <row r="280">
          <cell r="B280" t="str">
            <v>31879-05-7</v>
          </cell>
          <cell r="C280" t="str">
            <v>P-PNEC</v>
          </cell>
          <cell r="D280">
            <v>0.125</v>
          </cell>
          <cell r="E280" t="str">
            <v>P</v>
          </cell>
          <cell r="F280" t="str">
            <v>D</v>
          </cell>
          <cell r="G280" t="str">
            <v>low</v>
          </cell>
          <cell r="H280">
            <v>2</v>
          </cell>
          <cell r="I280" t="str">
            <v>Daphnia QSAR</v>
          </cell>
          <cell r="L280">
            <v>0.125</v>
          </cell>
          <cell r="M280">
            <v>2.39</v>
          </cell>
          <cell r="N280" t="str">
            <v>DT</v>
          </cell>
          <cell r="O280">
            <v>245.4708915685033</v>
          </cell>
        </row>
        <row r="281">
          <cell r="B281" t="str">
            <v>3194-55-6</v>
          </cell>
          <cell r="C281" t="str">
            <v>P-PNEC</v>
          </cell>
          <cell r="D281">
            <v>4.4999999999999997E-3</v>
          </cell>
          <cell r="E281" t="str">
            <v>P</v>
          </cell>
          <cell r="F281" t="str">
            <v>D</v>
          </cell>
          <cell r="G281" t="str">
            <v>low</v>
          </cell>
          <cell r="H281">
            <v>1</v>
          </cell>
          <cell r="I281" t="str">
            <v>Daphnia QSAR</v>
          </cell>
          <cell r="K281">
            <v>1.6000000000000001E-3</v>
          </cell>
          <cell r="L281">
            <v>1.6000000000000001E-3</v>
          </cell>
          <cell r="M281">
            <v>5.1571999999999996</v>
          </cell>
          <cell r="N281" t="str">
            <v>U</v>
          </cell>
          <cell r="O281">
            <v>143615.06529074776</v>
          </cell>
        </row>
        <row r="282">
          <cell r="B282" t="str">
            <v>32388-55-9</v>
          </cell>
          <cell r="C282" t="str">
            <v>P-PNEC</v>
          </cell>
          <cell r="D282">
            <v>0.123</v>
          </cell>
          <cell r="E282" t="str">
            <v>P</v>
          </cell>
          <cell r="F282" t="str">
            <v>D</v>
          </cell>
          <cell r="G282" t="str">
            <v>low</v>
          </cell>
          <cell r="H282">
            <v>1</v>
          </cell>
          <cell r="I282" t="str">
            <v>Daphnia QSAR</v>
          </cell>
          <cell r="L282">
            <v>0.123</v>
          </cell>
          <cell r="M282">
            <v>3.9384000000000001</v>
          </cell>
          <cell r="N282" t="str">
            <v>M</v>
          </cell>
          <cell r="O282">
            <v>8677.6074499114675</v>
          </cell>
        </row>
        <row r="283">
          <cell r="B283" t="str">
            <v>3252-43-5</v>
          </cell>
          <cell r="C283" t="str">
            <v>P-PNEC</v>
          </cell>
          <cell r="D283">
            <v>0.55000000000000004</v>
          </cell>
          <cell r="E283" t="str">
            <v>E</v>
          </cell>
          <cell r="F283" t="str">
            <v>F</v>
          </cell>
          <cell r="G283" t="str">
            <v>exact</v>
          </cell>
          <cell r="H283" t="str">
            <v>-</v>
          </cell>
          <cell r="I283" t="str">
            <v>-</v>
          </cell>
          <cell r="L283">
            <v>0.55000000000000004</v>
          </cell>
          <cell r="M283">
            <v>1.2644</v>
          </cell>
          <cell r="N283" t="str">
            <v>DT</v>
          </cell>
          <cell r="O283">
            <v>18.382306368835312</v>
          </cell>
        </row>
        <row r="284">
          <cell r="B284" t="str">
            <v>32536-52-0</v>
          </cell>
          <cell r="C284" t="str">
            <v>P-PNEC</v>
          </cell>
          <cell r="D284">
            <v>0.60515356401790676</v>
          </cell>
          <cell r="E284" t="str">
            <v>P</v>
          </cell>
          <cell r="F284" t="str">
            <v>F</v>
          </cell>
          <cell r="G284" t="str">
            <v>low</v>
          </cell>
          <cell r="H284">
            <v>1</v>
          </cell>
          <cell r="I284" t="str">
            <v>Pimephales QSAR</v>
          </cell>
          <cell r="L284">
            <v>0.60515356401790676</v>
          </cell>
          <cell r="M284">
            <v>5.8982999999999999</v>
          </cell>
          <cell r="N284" t="str">
            <v>K</v>
          </cell>
          <cell r="O284">
            <v>791224.99813431338</v>
          </cell>
        </row>
        <row r="285">
          <cell r="B285" t="str">
            <v>330-55-2</v>
          </cell>
          <cell r="C285" t="str">
            <v>P-PNEC</v>
          </cell>
          <cell r="D285">
            <v>1.6E-2</v>
          </cell>
          <cell r="E285" t="str">
            <v>E</v>
          </cell>
          <cell r="F285" t="str">
            <v>A</v>
          </cell>
          <cell r="G285" t="str">
            <v>A4</v>
          </cell>
          <cell r="H285" t="str">
            <v>-</v>
          </cell>
          <cell r="I285" t="str">
            <v>footprint</v>
          </cell>
          <cell r="J285">
            <v>10</v>
          </cell>
          <cell r="K285">
            <v>1</v>
          </cell>
          <cell r="L285">
            <v>1.6E-2</v>
          </cell>
          <cell r="M285">
            <v>2.7</v>
          </cell>
          <cell r="N285" t="str">
            <v>E</v>
          </cell>
          <cell r="O285">
            <v>501.18723362727269</v>
          </cell>
        </row>
        <row r="286">
          <cell r="B286" t="str">
            <v>333-41-5</v>
          </cell>
          <cell r="C286" t="str">
            <v>PNEC</v>
          </cell>
          <cell r="D286">
            <v>1E-3</v>
          </cell>
          <cell r="E286" t="str">
            <v>E</v>
          </cell>
          <cell r="F286" t="str">
            <v>D</v>
          </cell>
          <cell r="G286" t="str">
            <v>A5</v>
          </cell>
          <cell r="H286" t="str">
            <v>-</v>
          </cell>
          <cell r="I286" t="str">
            <v>footprint</v>
          </cell>
          <cell r="K286">
            <v>5.5999999999999999E-3</v>
          </cell>
          <cell r="L286">
            <v>1E-3</v>
          </cell>
          <cell r="M286">
            <v>2.75</v>
          </cell>
          <cell r="N286" t="str">
            <v>E</v>
          </cell>
          <cell r="O286">
            <v>562.34132519034927</v>
          </cell>
        </row>
        <row r="287">
          <cell r="B287" t="str">
            <v>335-67-1</v>
          </cell>
          <cell r="C287" t="str">
            <v>P-PNEC</v>
          </cell>
          <cell r="D287">
            <v>2.8600000000000001E-3</v>
          </cell>
          <cell r="E287" t="str">
            <v>P</v>
          </cell>
          <cell r="F287" t="str">
            <v>D</v>
          </cell>
          <cell r="G287" t="str">
            <v>low</v>
          </cell>
          <cell r="H287">
            <v>1</v>
          </cell>
          <cell r="I287" t="str">
            <v>Daphnia QSAR</v>
          </cell>
          <cell r="L287">
            <v>2.8600000000000001E-3</v>
          </cell>
          <cell r="M287">
            <v>3.6404000000000001</v>
          </cell>
          <cell r="N287" t="str">
            <v>K</v>
          </cell>
          <cell r="O287">
            <v>4369.180633852885</v>
          </cell>
        </row>
        <row r="288">
          <cell r="B288" t="str">
            <v>335-76-2</v>
          </cell>
          <cell r="C288" t="str">
            <v>P-PNEC</v>
          </cell>
          <cell r="D288">
            <v>4.2999999999999997E-2</v>
          </cell>
          <cell r="E288" t="str">
            <v>P</v>
          </cell>
          <cell r="F288" t="str">
            <v>D</v>
          </cell>
          <cell r="G288" t="str">
            <v>very low</v>
          </cell>
          <cell r="H288">
            <v>1</v>
          </cell>
          <cell r="I288" t="str">
            <v>Ecosar</v>
          </cell>
          <cell r="L288">
            <v>4.2999999999999997E-2</v>
          </cell>
          <cell r="M288">
            <v>4.7080000000000002</v>
          </cell>
          <cell r="N288" t="str">
            <v>K</v>
          </cell>
          <cell r="O288">
            <v>51050.499997540704</v>
          </cell>
        </row>
        <row r="289">
          <cell r="B289" t="str">
            <v>3380-34-5</v>
          </cell>
          <cell r="C289" t="str">
            <v>P-PNEC</v>
          </cell>
          <cell r="D289">
            <v>4.7000000000000002E-3</v>
          </cell>
          <cell r="E289" t="str">
            <v>E</v>
          </cell>
          <cell r="F289" t="str">
            <v>F</v>
          </cell>
          <cell r="G289" t="str">
            <v>exact</v>
          </cell>
          <cell r="H289" t="str">
            <v>-</v>
          </cell>
          <cell r="I289" t="str">
            <v>David R Orvos, Donald J Versteeg, Josef Inauen, Marie Capdevielle, Arthur Rothenstein, Virginia Cunningham. 2002. Aquatic toxicity of triclosan. Environmental Toxicology and Chemistry 21, 1338-1349</v>
          </cell>
          <cell r="J289">
            <v>10</v>
          </cell>
          <cell r="K289">
            <v>0.05</v>
          </cell>
          <cell r="L289">
            <v>4.7000000000000002E-3</v>
          </cell>
          <cell r="M289">
            <v>3.8872</v>
          </cell>
          <cell r="N289" t="str">
            <v>U</v>
          </cell>
          <cell r="O289">
            <v>7712.5856498921376</v>
          </cell>
        </row>
        <row r="290">
          <cell r="B290" t="str">
            <v>34622-58-7</v>
          </cell>
          <cell r="C290" t="str">
            <v>P-PNEC</v>
          </cell>
          <cell r="D290">
            <v>0.02</v>
          </cell>
          <cell r="E290" t="str">
            <v>P</v>
          </cell>
          <cell r="F290" t="str">
            <v>A</v>
          </cell>
          <cell r="G290" t="str">
            <v>high</v>
          </cell>
          <cell r="H290">
            <v>1</v>
          </cell>
          <cell r="I290" t="str">
            <v>Selenastrum QSAR</v>
          </cell>
          <cell r="L290">
            <v>0.02</v>
          </cell>
          <cell r="M290">
            <v>3.4140000000000001</v>
          </cell>
          <cell r="N290" t="str">
            <v>U</v>
          </cell>
          <cell r="O290">
            <v>2594.1793621188176</v>
          </cell>
        </row>
        <row r="291">
          <cell r="B291" t="str">
            <v>34902-57-3</v>
          </cell>
          <cell r="C291" t="str">
            <v>P-PNEC</v>
          </cell>
          <cell r="D291">
            <v>0.14199999999999999</v>
          </cell>
          <cell r="E291" t="str">
            <v>P</v>
          </cell>
          <cell r="F291" t="str">
            <v>D</v>
          </cell>
          <cell r="G291" t="str">
            <v>low</v>
          </cell>
          <cell r="H291">
            <v>1</v>
          </cell>
          <cell r="I291" t="str">
            <v>Daphnia QSAR</v>
          </cell>
          <cell r="L291">
            <v>0.14199999999999999</v>
          </cell>
          <cell r="M291">
            <v>3.4411999999999998</v>
          </cell>
          <cell r="N291" t="str">
            <v>DT</v>
          </cell>
          <cell r="O291">
            <v>2761.8494420752927</v>
          </cell>
        </row>
        <row r="292">
          <cell r="B292" t="str">
            <v>34970-00-8</v>
          </cell>
          <cell r="C292" t="str">
            <v>P-PNEC</v>
          </cell>
          <cell r="D292">
            <v>32.923999999999999</v>
          </cell>
          <cell r="E292" t="str">
            <v>P</v>
          </cell>
          <cell r="F292" t="str">
            <v>D</v>
          </cell>
          <cell r="G292" t="str">
            <v>low</v>
          </cell>
          <cell r="H292">
            <v>1</v>
          </cell>
          <cell r="I292" t="str">
            <v>Daphnia QSAR</v>
          </cell>
          <cell r="L292">
            <v>32.923999999999999</v>
          </cell>
          <cell r="M292">
            <v>1.8309</v>
          </cell>
          <cell r="N292" t="str">
            <v>K</v>
          </cell>
          <cell r="O292">
            <v>67.748549284984563</v>
          </cell>
        </row>
        <row r="293">
          <cell r="B293" t="str">
            <v>35507-37-0</v>
          </cell>
          <cell r="C293" t="str">
            <v>P-PNEC</v>
          </cell>
          <cell r="D293">
            <v>0.72299999999999998</v>
          </cell>
          <cell r="E293" t="str">
            <v>P</v>
          </cell>
          <cell r="F293" t="str">
            <v>A</v>
          </cell>
          <cell r="G293" t="str">
            <v>very low</v>
          </cell>
          <cell r="H293">
            <v>1</v>
          </cell>
          <cell r="I293" t="str">
            <v>Selenastrum QSAR</v>
          </cell>
          <cell r="L293">
            <v>0.72299999999999998</v>
          </cell>
          <cell r="M293">
            <v>0.435</v>
          </cell>
          <cell r="N293" t="str">
            <v>U</v>
          </cell>
          <cell r="O293">
            <v>2.7227013080779128</v>
          </cell>
        </row>
        <row r="294">
          <cell r="B294" t="str">
            <v>35763-26-9</v>
          </cell>
          <cell r="C294" t="str">
            <v>P-PNEC</v>
          </cell>
          <cell r="D294">
            <v>1.0469999999999999</v>
          </cell>
          <cell r="E294" t="str">
            <v>P</v>
          </cell>
          <cell r="F294" t="str">
            <v>A</v>
          </cell>
          <cell r="G294" t="str">
            <v>low</v>
          </cell>
          <cell r="H294">
            <v>1</v>
          </cell>
          <cell r="I294" t="str">
            <v>Selenastrum QSAR</v>
          </cell>
          <cell r="L294">
            <v>1.0469999999999999</v>
          </cell>
          <cell r="M294">
            <v>1.5245</v>
          </cell>
          <cell r="N294" t="str">
            <v>M</v>
          </cell>
          <cell r="O294">
            <v>33.458001785330097</v>
          </cell>
        </row>
        <row r="295">
          <cell r="B295" t="str">
            <v>3622-84-2</v>
          </cell>
          <cell r="C295" t="str">
            <v>P-PNEC</v>
          </cell>
          <cell r="D295">
            <v>12.586</v>
          </cell>
          <cell r="E295" t="str">
            <v>P</v>
          </cell>
          <cell r="F295" t="str">
            <v>D</v>
          </cell>
          <cell r="G295" t="str">
            <v>low</v>
          </cell>
          <cell r="H295">
            <v>1</v>
          </cell>
          <cell r="I295" t="str">
            <v>Daphnia QSAR</v>
          </cell>
          <cell r="L295">
            <v>12.586</v>
          </cell>
          <cell r="M295">
            <v>2.8799000000000001</v>
          </cell>
          <cell r="N295" t="str">
            <v>U</v>
          </cell>
          <cell r="O295">
            <v>758.4029261955319</v>
          </cell>
        </row>
        <row r="296">
          <cell r="B296" t="str">
            <v>36576-43-9</v>
          </cell>
          <cell r="C296" t="str">
            <v>P-PNEC</v>
          </cell>
          <cell r="D296">
            <v>3.6999999999999998E-2</v>
          </cell>
          <cell r="E296" t="str">
            <v>P</v>
          </cell>
          <cell r="F296" t="str">
            <v>A</v>
          </cell>
          <cell r="G296" t="str">
            <v>medium</v>
          </cell>
          <cell r="H296">
            <v>1</v>
          </cell>
          <cell r="I296" t="str">
            <v>Selenastrum QSAR</v>
          </cell>
          <cell r="L296">
            <v>3.6999999999999998E-2</v>
          </cell>
          <cell r="M296">
            <v>1.3695999999999999</v>
          </cell>
          <cell r="N296" t="str">
            <v>M</v>
          </cell>
          <cell r="O296">
            <v>23.420706947938253</v>
          </cell>
        </row>
        <row r="297">
          <cell r="B297" t="str">
            <v>36861-47-9</v>
          </cell>
          <cell r="C297" t="str">
            <v>P-PNEC</v>
          </cell>
          <cell r="D297">
            <v>0.19800000000000001</v>
          </cell>
          <cell r="E297" t="str">
            <v>P</v>
          </cell>
          <cell r="F297" t="str">
            <v>D</v>
          </cell>
          <cell r="G297" t="str">
            <v>very low</v>
          </cell>
          <cell r="H297">
            <v>1</v>
          </cell>
          <cell r="I297" t="str">
            <v>Daphnia QSAR</v>
          </cell>
          <cell r="L297">
            <v>0.19800000000000001</v>
          </cell>
          <cell r="M297">
            <v>4.0895000000000001</v>
          </cell>
          <cell r="N297" t="str">
            <v>M</v>
          </cell>
          <cell r="O297">
            <v>12288.531865785077</v>
          </cell>
        </row>
        <row r="298">
          <cell r="B298" t="str">
            <v>37148-27-9</v>
          </cell>
          <cell r="C298" t="str">
            <v>P-PNEC</v>
          </cell>
          <cell r="D298">
            <v>0.752</v>
          </cell>
          <cell r="E298" t="str">
            <v>P</v>
          </cell>
          <cell r="F298" t="str">
            <v>D</v>
          </cell>
          <cell r="G298" t="str">
            <v>low</v>
          </cell>
          <cell r="H298">
            <v>1</v>
          </cell>
          <cell r="I298" t="str">
            <v>Daphnia QSAR</v>
          </cell>
          <cell r="L298">
            <v>0.752</v>
          </cell>
          <cell r="M298">
            <v>2.5543</v>
          </cell>
          <cell r="N298" t="str">
            <v>U</v>
          </cell>
          <cell r="O298">
            <v>358.34388681427731</v>
          </cell>
        </row>
        <row r="299">
          <cell r="B299" t="str">
            <v>37172-53-5</v>
          </cell>
          <cell r="C299" t="str">
            <v>P-PNEC</v>
          </cell>
          <cell r="D299">
            <v>20.725999999999999</v>
          </cell>
          <cell r="E299" t="str">
            <v>P</v>
          </cell>
          <cell r="F299" t="str">
            <v>D</v>
          </cell>
          <cell r="G299" t="str">
            <v>low</v>
          </cell>
          <cell r="H299">
            <v>1</v>
          </cell>
          <cell r="I299" t="str">
            <v>Daphnia QSAR</v>
          </cell>
          <cell r="L299">
            <v>20.725999999999999</v>
          </cell>
          <cell r="M299">
            <v>2.4906000000000001</v>
          </cell>
          <cell r="N299" t="str">
            <v>DT</v>
          </cell>
          <cell r="O299">
            <v>309.4567783987402</v>
          </cell>
        </row>
        <row r="300">
          <cell r="B300" t="str">
            <v>37321-09-8</v>
          </cell>
          <cell r="C300" t="str">
            <v>P-PNEC</v>
          </cell>
          <cell r="D300">
            <v>101.6</v>
          </cell>
          <cell r="E300" t="str">
            <v>E</v>
          </cell>
          <cell r="F300" t="str">
            <v>D</v>
          </cell>
          <cell r="G300" t="str">
            <v>E3</v>
          </cell>
          <cell r="H300" t="str">
            <v>-</v>
          </cell>
          <cell r="I300" t="str">
            <v>footprint</v>
          </cell>
          <cell r="L300">
            <v>101.6</v>
          </cell>
          <cell r="M300">
            <v>0.1419</v>
          </cell>
          <cell r="N300" t="str">
            <v>M</v>
          </cell>
          <cell r="O300">
            <v>1.3864365533013394</v>
          </cell>
        </row>
        <row r="301">
          <cell r="B301" t="str">
            <v>37350-58-6</v>
          </cell>
          <cell r="C301" t="str">
            <v>P-PNEC</v>
          </cell>
          <cell r="D301">
            <v>1.57</v>
          </cell>
          <cell r="E301" t="str">
            <v>P</v>
          </cell>
          <cell r="F301" t="str">
            <v>A</v>
          </cell>
          <cell r="G301" t="str">
            <v>very low</v>
          </cell>
          <cell r="H301">
            <v>1</v>
          </cell>
          <cell r="I301" t="str">
            <v>Selenastrum QSAR</v>
          </cell>
          <cell r="L301">
            <v>1.57</v>
          </cell>
          <cell r="M301">
            <v>1.9976</v>
          </cell>
          <cell r="N301" t="str">
            <v>DT</v>
          </cell>
          <cell r="O301">
            <v>99.448903715479261</v>
          </cell>
        </row>
        <row r="302">
          <cell r="B302" t="str">
            <v>37517-30-9</v>
          </cell>
          <cell r="C302" t="str">
            <v>P-PNEC</v>
          </cell>
          <cell r="D302">
            <v>1.302</v>
          </cell>
          <cell r="E302" t="str">
            <v>P</v>
          </cell>
          <cell r="F302" t="str">
            <v>A</v>
          </cell>
          <cell r="G302" t="str">
            <v>very low</v>
          </cell>
          <cell r="H302">
            <v>1</v>
          </cell>
          <cell r="I302" t="str">
            <v>Selenastrum QSAR</v>
          </cell>
          <cell r="L302">
            <v>1.302</v>
          </cell>
          <cell r="M302">
            <v>1.6420999999999999</v>
          </cell>
          <cell r="N302" t="str">
            <v>K</v>
          </cell>
          <cell r="O302">
            <v>43.863168482585507</v>
          </cell>
        </row>
        <row r="303">
          <cell r="B303" t="str">
            <v>375-85-9</v>
          </cell>
          <cell r="C303" t="str">
            <v>P-PNEC</v>
          </cell>
          <cell r="D303">
            <v>0.02</v>
          </cell>
          <cell r="E303" t="str">
            <v>P</v>
          </cell>
          <cell r="F303" t="str">
            <v>D</v>
          </cell>
          <cell r="G303" t="str">
            <v>low</v>
          </cell>
          <cell r="H303">
            <v>1</v>
          </cell>
          <cell r="I303" t="str">
            <v>Daphnia QSAR</v>
          </cell>
          <cell r="L303">
            <v>0.02</v>
          </cell>
          <cell r="M303">
            <v>3.1038999999999999</v>
          </cell>
          <cell r="N303" t="str">
            <v>K</v>
          </cell>
          <cell r="O303">
            <v>1270.28157838881</v>
          </cell>
        </row>
        <row r="304">
          <cell r="B304" t="str">
            <v>375-95-1</v>
          </cell>
          <cell r="C304" t="str">
            <v>P-PNEC</v>
          </cell>
          <cell r="D304">
            <v>3.8999999999999999E-4</v>
          </cell>
          <cell r="E304" t="str">
            <v>P</v>
          </cell>
          <cell r="F304" t="str">
            <v>D</v>
          </cell>
          <cell r="G304" t="str">
            <v>low</v>
          </cell>
          <cell r="H304">
            <v>1</v>
          </cell>
          <cell r="I304" t="str">
            <v>Daphnia QSAR</v>
          </cell>
          <cell r="L304">
            <v>3.8999999999999999E-4</v>
          </cell>
          <cell r="M304">
            <v>4.1769999999999996</v>
          </cell>
          <cell r="N304" t="str">
            <v>K</v>
          </cell>
          <cell r="O304">
            <v>15031.419660900232</v>
          </cell>
        </row>
        <row r="305">
          <cell r="B305" t="str">
            <v>376-06-7</v>
          </cell>
          <cell r="C305" t="str">
            <v>P-PNEC</v>
          </cell>
          <cell r="D305" t="str">
            <v>WS</v>
          </cell>
          <cell r="E305" t="str">
            <v>P</v>
          </cell>
          <cell r="F305" t="str">
            <v>D</v>
          </cell>
          <cell r="G305" t="str">
            <v>low</v>
          </cell>
          <cell r="H305">
            <v>1</v>
          </cell>
          <cell r="I305" t="str">
            <v>Daphnia QSAR</v>
          </cell>
          <cell r="L305" t="str">
            <v>-</v>
          </cell>
          <cell r="M305">
            <v>6.8486000000000002</v>
          </cell>
          <cell r="N305" t="str">
            <v>K</v>
          </cell>
          <cell r="O305">
            <v>7056673.1124835899</v>
          </cell>
        </row>
        <row r="306">
          <cell r="B306" t="str">
            <v>3778-73-2</v>
          </cell>
          <cell r="C306" t="str">
            <v>P-PNEC</v>
          </cell>
          <cell r="D306">
            <v>28.952999999999999</v>
          </cell>
          <cell r="E306" t="str">
            <v>P</v>
          </cell>
          <cell r="F306" t="str">
            <v>A</v>
          </cell>
          <cell r="G306" t="str">
            <v>very low</v>
          </cell>
          <cell r="H306">
            <v>1</v>
          </cell>
          <cell r="I306" t="str">
            <v>Selenastrum QSAR</v>
          </cell>
          <cell r="L306">
            <v>28.952999999999999</v>
          </cell>
          <cell r="M306">
            <v>1.9742</v>
          </cell>
          <cell r="N306" t="str">
            <v>M</v>
          </cell>
          <cell r="O306">
            <v>94.232345260306815</v>
          </cell>
        </row>
        <row r="307">
          <cell r="B307" t="str">
            <v>378-44-9</v>
          </cell>
          <cell r="C307" t="str">
            <v>P-PNEC</v>
          </cell>
          <cell r="D307">
            <v>658.42499999999995</v>
          </cell>
          <cell r="E307" t="str">
            <v>P</v>
          </cell>
          <cell r="F307" t="str">
            <v>F</v>
          </cell>
          <cell r="G307" t="str">
            <v>low</v>
          </cell>
          <cell r="H307">
            <v>1</v>
          </cell>
          <cell r="I307" t="str">
            <v>Pimephales QSAR</v>
          </cell>
          <cell r="L307">
            <v>658.42499999999995</v>
          </cell>
          <cell r="M307">
            <v>2.0287999999999999</v>
          </cell>
          <cell r="N307" t="str">
            <v>DT</v>
          </cell>
          <cell r="O307">
            <v>106.85626745999615</v>
          </cell>
        </row>
        <row r="308">
          <cell r="B308" t="str">
            <v>38640-62-9</v>
          </cell>
          <cell r="C308" t="str">
            <v>P-PNEC</v>
          </cell>
          <cell r="D308">
            <v>0.53400000000000003</v>
          </cell>
          <cell r="E308" t="str">
            <v>P</v>
          </cell>
          <cell r="F308" t="str">
            <v>D</v>
          </cell>
          <cell r="G308" t="str">
            <v>medium</v>
          </cell>
          <cell r="H308">
            <v>3</v>
          </cell>
          <cell r="I308" t="str">
            <v>Daphnia QSAR</v>
          </cell>
          <cell r="L308">
            <v>0.53400000000000003</v>
          </cell>
          <cell r="M308">
            <v>4.5663999999999998</v>
          </cell>
          <cell r="N308" t="str">
            <v>M</v>
          </cell>
          <cell r="O308">
            <v>36846.818914786818</v>
          </cell>
        </row>
        <row r="309">
          <cell r="B309" t="str">
            <v>3910-35-8</v>
          </cell>
          <cell r="C309" t="str">
            <v>P-PNEC</v>
          </cell>
          <cell r="D309">
            <v>51</v>
          </cell>
          <cell r="E309" t="str">
            <v>P</v>
          </cell>
          <cell r="F309" t="str">
            <v>D</v>
          </cell>
          <cell r="G309" t="str">
            <v>low</v>
          </cell>
          <cell r="H309">
            <v>1</v>
          </cell>
          <cell r="I309" t="str">
            <v>Daphnia QSAR</v>
          </cell>
          <cell r="L309">
            <v>51</v>
          </cell>
          <cell r="M309">
            <v>5.0514000000000001</v>
          </cell>
          <cell r="N309" t="str">
            <v>M</v>
          </cell>
          <cell r="O309">
            <v>112564.12505761106</v>
          </cell>
        </row>
        <row r="310">
          <cell r="B310" t="str">
            <v>3922-90-5</v>
          </cell>
          <cell r="C310" t="str">
            <v>P-PNEC</v>
          </cell>
          <cell r="D310" t="str">
            <v>WS</v>
          </cell>
          <cell r="E310" t="str">
            <v>P</v>
          </cell>
          <cell r="F310" t="str">
            <v>D</v>
          </cell>
          <cell r="G310" t="str">
            <v>low</v>
          </cell>
          <cell r="H310">
            <v>1</v>
          </cell>
          <cell r="I310" t="str">
            <v>Daphnia QSAR</v>
          </cell>
          <cell r="L310">
            <v>6</v>
          </cell>
          <cell r="M310">
            <v>1.8843000000000001</v>
          </cell>
          <cell r="N310" t="str">
            <v>DT</v>
          </cell>
          <cell r="O310">
            <v>76.612564501380376</v>
          </cell>
        </row>
        <row r="311">
          <cell r="B311" t="str">
            <v>39239-77-5</v>
          </cell>
          <cell r="C311" t="str">
            <v>P-PNEC</v>
          </cell>
          <cell r="D311">
            <v>1.6000000000000001E-4</v>
          </cell>
          <cell r="E311" t="str">
            <v>P</v>
          </cell>
          <cell r="F311" t="str">
            <v>D</v>
          </cell>
          <cell r="G311" t="str">
            <v>low</v>
          </cell>
          <cell r="H311">
            <v>1</v>
          </cell>
          <cell r="I311" t="str">
            <v>Daphnia QSAR</v>
          </cell>
          <cell r="L311">
            <v>1.6000000000000001E-4</v>
          </cell>
          <cell r="M311">
            <v>5.431</v>
          </cell>
          <cell r="N311" t="str">
            <v>K</v>
          </cell>
          <cell r="O311">
            <v>269773.94324449258</v>
          </cell>
        </row>
        <row r="312">
          <cell r="B312" t="str">
            <v>3930-20-9</v>
          </cell>
          <cell r="C312" t="str">
            <v>P-PNEC</v>
          </cell>
          <cell r="D312">
            <v>1.958</v>
          </cell>
          <cell r="E312" t="str">
            <v>P</v>
          </cell>
          <cell r="F312" t="str">
            <v>A</v>
          </cell>
          <cell r="G312" t="str">
            <v>low</v>
          </cell>
          <cell r="H312">
            <v>1</v>
          </cell>
          <cell r="I312" t="str">
            <v>Selenastrum QSAR</v>
          </cell>
          <cell r="L312">
            <v>1.958</v>
          </cell>
          <cell r="M312">
            <v>1.3505</v>
          </cell>
          <cell r="N312" t="str">
            <v>M</v>
          </cell>
          <cell r="O312">
            <v>22.413000457823298</v>
          </cell>
        </row>
        <row r="313">
          <cell r="B313" t="str">
            <v>3964-56-5</v>
          </cell>
          <cell r="C313" t="str">
            <v>P-PNEC</v>
          </cell>
          <cell r="D313">
            <v>1.341</v>
          </cell>
          <cell r="E313" t="str">
            <v>P</v>
          </cell>
          <cell r="F313" t="str">
            <v>D</v>
          </cell>
          <cell r="G313" t="str">
            <v>medium</v>
          </cell>
          <cell r="H313">
            <v>1</v>
          </cell>
          <cell r="I313" t="str">
            <v>Daphnia QSAR</v>
          </cell>
          <cell r="L313">
            <v>1.341</v>
          </cell>
          <cell r="M313">
            <v>3.1694</v>
          </cell>
          <cell r="N313" t="str">
            <v>U</v>
          </cell>
          <cell r="O313">
            <v>1477.0663353378213</v>
          </cell>
        </row>
        <row r="314">
          <cell r="B314" t="str">
            <v>40487-42-1</v>
          </cell>
          <cell r="C314" t="str">
            <v>P-PNEC</v>
          </cell>
          <cell r="D314">
            <v>6.0000000000000001E-3</v>
          </cell>
          <cell r="E314" t="str">
            <v>E</v>
          </cell>
          <cell r="F314" t="str">
            <v>A</v>
          </cell>
          <cell r="G314" t="str">
            <v>A5</v>
          </cell>
          <cell r="H314" t="str">
            <v>-</v>
          </cell>
          <cell r="I314" t="str">
            <v>footprint</v>
          </cell>
          <cell r="K314">
            <v>0.23499999999999999</v>
          </cell>
          <cell r="L314">
            <v>6.0000000000000001E-3</v>
          </cell>
          <cell r="M314">
            <v>3.7</v>
          </cell>
          <cell r="N314" t="str">
            <v>E</v>
          </cell>
          <cell r="O314">
            <v>5011.8723362727324</v>
          </cell>
        </row>
        <row r="315">
          <cell r="B315" t="str">
            <v>4128-37-4</v>
          </cell>
          <cell r="C315" t="str">
            <v>P-PNEC</v>
          </cell>
          <cell r="D315">
            <v>1.133</v>
          </cell>
          <cell r="E315" t="str">
            <v>P</v>
          </cell>
          <cell r="F315" t="str">
            <v>A</v>
          </cell>
          <cell r="G315" t="str">
            <v>low</v>
          </cell>
          <cell r="H315">
            <v>1</v>
          </cell>
          <cell r="I315" t="str">
            <v>Selenastrum QSAR</v>
          </cell>
          <cell r="L315">
            <v>1.133</v>
          </cell>
          <cell r="M315">
            <v>1.5266999999999999</v>
          </cell>
          <cell r="N315" t="str">
            <v>M</v>
          </cell>
          <cell r="O315">
            <v>33.627919568678053</v>
          </cell>
        </row>
        <row r="316">
          <cell r="B316" t="str">
            <v>41318-75-6</v>
          </cell>
          <cell r="C316" t="str">
            <v>P-PNEC</v>
          </cell>
          <cell r="D316">
            <v>7.9000000000000001E-2</v>
          </cell>
          <cell r="E316" t="str">
            <v>P</v>
          </cell>
          <cell r="F316" t="str">
            <v>F</v>
          </cell>
          <cell r="G316" t="str">
            <v>low</v>
          </cell>
          <cell r="H316">
            <v>2</v>
          </cell>
          <cell r="I316" t="str">
            <v>Pimephales QSAR</v>
          </cell>
          <cell r="L316">
            <v>7.9000000000000001E-2</v>
          </cell>
          <cell r="M316">
            <v>4.2775999999999996</v>
          </cell>
          <cell r="N316" t="str">
            <v>U</v>
          </cell>
          <cell r="O316">
            <v>18949.597947435486</v>
          </cell>
        </row>
        <row r="317">
          <cell r="B317" t="str">
            <v>41394-05-2</v>
          </cell>
          <cell r="C317" t="str">
            <v>P-PNEC</v>
          </cell>
          <cell r="D317">
            <v>0.4</v>
          </cell>
          <cell r="E317" t="str">
            <v>E</v>
          </cell>
          <cell r="F317" t="str">
            <v>A</v>
          </cell>
          <cell r="G317" t="str">
            <v>A5</v>
          </cell>
          <cell r="H317" t="str">
            <v>-</v>
          </cell>
          <cell r="I317" t="str">
            <v>footprint</v>
          </cell>
          <cell r="J317">
            <v>10</v>
          </cell>
          <cell r="K317">
            <v>4</v>
          </cell>
          <cell r="L317">
            <v>0.4</v>
          </cell>
          <cell r="M317">
            <v>2.17</v>
          </cell>
          <cell r="N317" t="str">
            <v>E</v>
          </cell>
          <cell r="O317">
            <v>147.91083881682084</v>
          </cell>
        </row>
        <row r="318">
          <cell r="B318" t="str">
            <v>4151-50-2</v>
          </cell>
          <cell r="C318" t="str">
            <v>P-PNEC</v>
          </cell>
          <cell r="D318">
            <v>7.8600000000000002E-4</v>
          </cell>
          <cell r="E318" t="str">
            <v>P</v>
          </cell>
          <cell r="F318" t="str">
            <v>D</v>
          </cell>
          <cell r="G318" t="str">
            <v>low</v>
          </cell>
          <cell r="H318">
            <v>1</v>
          </cell>
          <cell r="I318" t="str">
            <v>Daphnia QSAR</v>
          </cell>
          <cell r="L318">
            <v>7.8600000000000002E-4</v>
          </cell>
          <cell r="M318">
            <v>5.2460000000000004</v>
          </cell>
          <cell r="N318" t="str">
            <v>M</v>
          </cell>
          <cell r="O318">
            <v>176197.60464116329</v>
          </cell>
        </row>
        <row r="319">
          <cell r="B319" t="str">
            <v>4184-79-6</v>
          </cell>
          <cell r="C319" t="str">
            <v>P-PNEC</v>
          </cell>
          <cell r="D319">
            <v>7.2789999999999999</v>
          </cell>
          <cell r="E319" t="str">
            <v>P</v>
          </cell>
          <cell r="F319" t="str">
            <v>A</v>
          </cell>
          <cell r="G319" t="str">
            <v>low</v>
          </cell>
          <cell r="H319">
            <v>1</v>
          </cell>
          <cell r="I319" t="str">
            <v>Selenastrum QSAR</v>
          </cell>
          <cell r="L319">
            <v>7.2789999999999999</v>
          </cell>
          <cell r="M319">
            <v>1.9522999999999999</v>
          </cell>
          <cell r="N319" t="str">
            <v>U</v>
          </cell>
          <cell r="O319">
            <v>89.598347528834836</v>
          </cell>
        </row>
        <row r="320">
          <cell r="B320" t="str">
            <v>41859-67-0</v>
          </cell>
          <cell r="C320" t="str">
            <v>P-PNEC</v>
          </cell>
          <cell r="D320">
            <v>3.7</v>
          </cell>
          <cell r="E320" t="str">
            <v>P</v>
          </cell>
          <cell r="F320" t="str">
            <v>D</v>
          </cell>
          <cell r="G320" t="str">
            <v>low</v>
          </cell>
          <cell r="H320">
            <v>1</v>
          </cell>
          <cell r="I320" t="str">
            <v>Daphnia QSAR</v>
          </cell>
          <cell r="L320">
            <v>3.7</v>
          </cell>
          <cell r="M320">
            <v>2.4975000000000001</v>
          </cell>
          <cell r="N320" t="str">
            <v>DT</v>
          </cell>
          <cell r="O320">
            <v>314.41264202587985</v>
          </cell>
        </row>
        <row r="321">
          <cell r="B321" t="str">
            <v>42017-89-0</v>
          </cell>
          <cell r="C321" t="str">
            <v>P-PNEC</v>
          </cell>
          <cell r="D321">
            <v>0.38300000000000001</v>
          </cell>
          <cell r="E321" t="str">
            <v>P</v>
          </cell>
          <cell r="F321" t="str">
            <v>D</v>
          </cell>
          <cell r="G321" t="str">
            <v>high</v>
          </cell>
          <cell r="H321">
            <v>2</v>
          </cell>
          <cell r="I321" t="str">
            <v>Daphnia QSAR</v>
          </cell>
          <cell r="L321">
            <v>0.38300000000000001</v>
          </cell>
          <cell r="M321">
            <v>2.5575999999999999</v>
          </cell>
          <cell r="N321" t="str">
            <v>U</v>
          </cell>
          <cell r="O321">
            <v>361.07714510035316</v>
          </cell>
        </row>
        <row r="322">
          <cell r="B322" t="str">
            <v>42200-33-9</v>
          </cell>
          <cell r="C322" t="str">
            <v>P-PNEC</v>
          </cell>
          <cell r="D322">
            <v>3785.596</v>
          </cell>
          <cell r="E322" t="str">
            <v>P</v>
          </cell>
          <cell r="F322" t="str">
            <v>F</v>
          </cell>
          <cell r="G322" t="str">
            <v>low</v>
          </cell>
          <cell r="H322">
            <v>1</v>
          </cell>
          <cell r="I322" t="str">
            <v>Pimephales QSAR</v>
          </cell>
          <cell r="L322">
            <v>3785.596</v>
          </cell>
          <cell r="M322">
            <v>1.4412</v>
          </cell>
          <cell r="N322" t="str">
            <v>DT</v>
          </cell>
          <cell r="O322">
            <v>27.618494420752942</v>
          </cell>
        </row>
        <row r="323">
          <cell r="B323" t="str">
            <v>42397-64-8</v>
          </cell>
          <cell r="C323" t="str">
            <v>P-PNEC</v>
          </cell>
          <cell r="D323">
            <v>1.6E-2</v>
          </cell>
          <cell r="E323" t="str">
            <v>P</v>
          </cell>
          <cell r="F323" t="str">
            <v>F</v>
          </cell>
          <cell r="G323" t="str">
            <v>medium</v>
          </cell>
          <cell r="H323">
            <v>2</v>
          </cell>
          <cell r="I323" t="str">
            <v>Pimephales QSAR</v>
          </cell>
          <cell r="L323">
            <v>1.6E-2</v>
          </cell>
          <cell r="M323">
            <v>4.9409000000000001</v>
          </cell>
          <cell r="N323" t="str">
            <v>U</v>
          </cell>
          <cell r="O323">
            <v>87277.038244241689</v>
          </cell>
        </row>
        <row r="324">
          <cell r="B324" t="str">
            <v>42397-65-9</v>
          </cell>
          <cell r="C324" t="str">
            <v>P-PNEC</v>
          </cell>
          <cell r="D324">
            <v>1.6E-2</v>
          </cell>
          <cell r="E324" t="str">
            <v>P</v>
          </cell>
          <cell r="F324" t="str">
            <v>F</v>
          </cell>
          <cell r="G324" t="str">
            <v>medium</v>
          </cell>
          <cell r="H324">
            <v>1</v>
          </cell>
          <cell r="I324" t="str">
            <v>Pimephales QSAR</v>
          </cell>
          <cell r="L324">
            <v>1.6E-2</v>
          </cell>
          <cell r="M324">
            <v>4.9409000000000001</v>
          </cell>
          <cell r="N324" t="str">
            <v>U</v>
          </cell>
          <cell r="O324">
            <v>87277.038244241689</v>
          </cell>
        </row>
        <row r="325">
          <cell r="B325" t="str">
            <v>4253-89-8</v>
          </cell>
          <cell r="C325" t="str">
            <v>P-PNEC</v>
          </cell>
          <cell r="D325">
            <v>0.245</v>
          </cell>
          <cell r="E325" t="str">
            <v>P</v>
          </cell>
          <cell r="F325" t="str">
            <v>D</v>
          </cell>
          <cell r="G325" t="str">
            <v>low</v>
          </cell>
          <cell r="H325">
            <v>1</v>
          </cell>
          <cell r="I325" t="str">
            <v>Daphnia QSAR</v>
          </cell>
          <cell r="L325">
            <v>0.245</v>
          </cell>
          <cell r="M325">
            <v>2.4900000000000002</v>
          </cell>
          <cell r="N325" t="str">
            <v>M</v>
          </cell>
          <cell r="O325">
            <v>309.02954325135937</v>
          </cell>
        </row>
        <row r="326">
          <cell r="B326" t="str">
            <v>425670-75-3</v>
          </cell>
          <cell r="C326" t="str">
            <v>P-PNEC</v>
          </cell>
          <cell r="D326">
            <v>2.7040000000000002</v>
          </cell>
          <cell r="E326" t="str">
            <v>P</v>
          </cell>
          <cell r="F326" t="str">
            <v>F</v>
          </cell>
          <cell r="G326" t="str">
            <v>low</v>
          </cell>
          <cell r="H326">
            <v>1</v>
          </cell>
          <cell r="I326" t="str">
            <v>Pimephales QSAR</v>
          </cell>
          <cell r="L326">
            <v>2.7040000000000002</v>
          </cell>
          <cell r="M326">
            <v>3.0219999999999998</v>
          </cell>
          <cell r="N326" t="str">
            <v>DT</v>
          </cell>
          <cell r="O326">
            <v>1051.961873823223</v>
          </cell>
        </row>
        <row r="327">
          <cell r="B327" t="str">
            <v>42576-02-3</v>
          </cell>
          <cell r="C327" t="str">
            <v>P-PNEC</v>
          </cell>
          <cell r="D327">
            <v>0.66</v>
          </cell>
          <cell r="E327" t="str">
            <v>E</v>
          </cell>
          <cell r="F327" t="str">
            <v>D</v>
          </cell>
          <cell r="G327" t="str">
            <v>A5</v>
          </cell>
          <cell r="H327" t="str">
            <v>-</v>
          </cell>
          <cell r="I327" t="str">
            <v>footprint</v>
          </cell>
          <cell r="K327">
            <v>1.2500000000000001E-2</v>
          </cell>
          <cell r="L327">
            <v>1.2500000000000001E-2</v>
          </cell>
          <cell r="M327">
            <v>4</v>
          </cell>
          <cell r="N327" t="str">
            <v>E</v>
          </cell>
          <cell r="O327">
            <v>10000</v>
          </cell>
        </row>
        <row r="328">
          <cell r="B328" t="str">
            <v>4273-98-7</v>
          </cell>
          <cell r="C328" t="str">
            <v>P-PNEC</v>
          </cell>
          <cell r="D328">
            <v>46.505000000000003</v>
          </cell>
          <cell r="E328" t="str">
            <v>P</v>
          </cell>
          <cell r="F328" t="str">
            <v>D</v>
          </cell>
          <cell r="G328" t="str">
            <v>medium</v>
          </cell>
          <cell r="H328">
            <v>1</v>
          </cell>
          <cell r="I328" t="str">
            <v>Daphnia QSAR</v>
          </cell>
          <cell r="L328">
            <v>46.505000000000003</v>
          </cell>
          <cell r="M328">
            <v>1.8988</v>
          </cell>
          <cell r="N328" t="str">
            <v>DT</v>
          </cell>
          <cell r="O328">
            <v>79.213645415285143</v>
          </cell>
        </row>
        <row r="329">
          <cell r="B329" t="str">
            <v>42835-25-6</v>
          </cell>
          <cell r="C329" t="str">
            <v>P-PNEC</v>
          </cell>
          <cell r="D329">
            <v>5</v>
          </cell>
          <cell r="E329" t="str">
            <v>E</v>
          </cell>
          <cell r="F329" t="str">
            <v>A</v>
          </cell>
          <cell r="G329" t="str">
            <v>F4</v>
          </cell>
          <cell r="H329" t="str">
            <v>-</v>
          </cell>
          <cell r="I329" t="str">
            <v>footprint</v>
          </cell>
          <cell r="K329">
            <v>200</v>
          </cell>
          <cell r="L329">
            <v>5</v>
          </cell>
          <cell r="M329">
            <v>1.5824</v>
          </cell>
          <cell r="N329" t="str">
            <v>M</v>
          </cell>
          <cell r="O329">
            <v>38.229621656591966</v>
          </cell>
        </row>
        <row r="330">
          <cell r="B330" t="str">
            <v>43121-43-3</v>
          </cell>
          <cell r="C330" t="str">
            <v>P-PNEC</v>
          </cell>
          <cell r="D330">
            <v>2.0099999999999998</v>
          </cell>
          <cell r="E330" t="str">
            <v>E</v>
          </cell>
          <cell r="F330" t="str">
            <v>A</v>
          </cell>
          <cell r="G330" t="str">
            <v>A5</v>
          </cell>
          <cell r="H330" t="str">
            <v>-</v>
          </cell>
          <cell r="I330" t="str">
            <v>footprint</v>
          </cell>
          <cell r="L330">
            <v>2.0099999999999998</v>
          </cell>
          <cell r="M330">
            <v>2.71</v>
          </cell>
          <cell r="N330" t="str">
            <v>E</v>
          </cell>
          <cell r="O330">
            <v>512.86138399136519</v>
          </cell>
        </row>
        <row r="331">
          <cell r="B331" t="str">
            <v>434-22-0</v>
          </cell>
          <cell r="C331" t="str">
            <v>P-PNEC</v>
          </cell>
          <cell r="D331">
            <v>167.102</v>
          </cell>
          <cell r="E331" t="str">
            <v>P</v>
          </cell>
          <cell r="F331" t="str">
            <v>F</v>
          </cell>
          <cell r="G331" t="str">
            <v>low</v>
          </cell>
          <cell r="H331">
            <v>1</v>
          </cell>
          <cell r="I331" t="str">
            <v>Pimephales QSAR</v>
          </cell>
          <cell r="L331">
            <v>167.102</v>
          </cell>
          <cell r="M331">
            <v>2.3824000000000001</v>
          </cell>
          <cell r="N331" t="str">
            <v>DT</v>
          </cell>
          <cell r="O331">
            <v>241.21260560925751</v>
          </cell>
        </row>
        <row r="332">
          <cell r="B332" t="str">
            <v>439-14-5</v>
          </cell>
          <cell r="C332" t="str">
            <v>P-PNEC</v>
          </cell>
          <cell r="D332">
            <v>9.1120000000000001</v>
          </cell>
          <cell r="E332" t="str">
            <v>E</v>
          </cell>
          <cell r="F332" t="str">
            <v>D</v>
          </cell>
          <cell r="G332" t="str">
            <v>exact</v>
          </cell>
          <cell r="H332" t="str">
            <v>-</v>
          </cell>
          <cell r="I332" t="str">
            <v>-</v>
          </cell>
          <cell r="L332">
            <v>9.1120000000000001</v>
          </cell>
          <cell r="M332">
            <v>3.3125</v>
          </cell>
          <cell r="N332" t="str">
            <v>U</v>
          </cell>
          <cell r="O332">
            <v>2053.5250264571469</v>
          </cell>
        </row>
        <row r="333">
          <cell r="B333" t="str">
            <v>4394-85-8</v>
          </cell>
          <cell r="C333" t="str">
            <v>P-PNEC</v>
          </cell>
          <cell r="D333">
            <v>2603.6849999999999</v>
          </cell>
          <cell r="E333" t="str">
            <v>P</v>
          </cell>
          <cell r="F333" t="str">
            <v>D</v>
          </cell>
          <cell r="G333" t="str">
            <v>low</v>
          </cell>
          <cell r="H333">
            <v>1</v>
          </cell>
          <cell r="I333" t="str">
            <v>Daphnia QSAR</v>
          </cell>
          <cell r="L333">
            <v>2603.6849999999999</v>
          </cell>
          <cell r="M333">
            <v>0.33360000000000001</v>
          </cell>
          <cell r="N333" t="str">
            <v>DT</v>
          </cell>
          <cell r="O333">
            <v>2.1557579680386287</v>
          </cell>
        </row>
        <row r="334">
          <cell r="B334" t="str">
            <v>445-03-4</v>
          </cell>
          <cell r="C334" t="str">
            <v>P-PNEC</v>
          </cell>
          <cell r="D334">
            <v>1.64</v>
          </cell>
          <cell r="E334" t="str">
            <v>E</v>
          </cell>
          <cell r="F334" t="str">
            <v>D</v>
          </cell>
          <cell r="G334" t="str">
            <v>A5</v>
          </cell>
          <cell r="H334" t="str">
            <v>-</v>
          </cell>
          <cell r="I334" t="str">
            <v>footprint</v>
          </cell>
          <cell r="L334">
            <v>1.64</v>
          </cell>
          <cell r="M334">
            <v>2.4144000000000001</v>
          </cell>
          <cell r="N334" t="str">
            <v>U</v>
          </cell>
          <cell r="O334">
            <v>259.65697902737855</v>
          </cell>
        </row>
        <row r="335">
          <cell r="B335" t="str">
            <v>4455-13-4</v>
          </cell>
          <cell r="C335" t="str">
            <v>P-PNEC</v>
          </cell>
          <cell r="D335">
            <v>18.321000000000002</v>
          </cell>
          <cell r="E335" t="str">
            <v>P</v>
          </cell>
          <cell r="F335" t="str">
            <v>D</v>
          </cell>
          <cell r="G335" t="str">
            <v>low</v>
          </cell>
          <cell r="H335">
            <v>1</v>
          </cell>
          <cell r="I335" t="str">
            <v>Daphnia QSAR</v>
          </cell>
          <cell r="L335">
            <v>18.321000000000002</v>
          </cell>
          <cell r="M335">
            <v>1.385</v>
          </cell>
          <cell r="N335" t="str">
            <v>K</v>
          </cell>
          <cell r="O335">
            <v>24.266100950824168</v>
          </cell>
        </row>
        <row r="336">
          <cell r="B336" t="str">
            <v>4471-47-0</v>
          </cell>
          <cell r="C336" t="str">
            <v>P-PNEC</v>
          </cell>
          <cell r="D336">
            <v>5529.9949999999999</v>
          </cell>
          <cell r="E336" t="str">
            <v>P</v>
          </cell>
          <cell r="F336" t="str">
            <v>F</v>
          </cell>
          <cell r="G336" t="str">
            <v>very low</v>
          </cell>
          <cell r="H336">
            <v>1</v>
          </cell>
          <cell r="I336" t="str">
            <v>Pimephales QSAR</v>
          </cell>
          <cell r="L336">
            <v>5529.9949999999999</v>
          </cell>
          <cell r="M336">
            <v>0.1724</v>
          </cell>
          <cell r="N336" t="str">
            <v>DT</v>
          </cell>
          <cell r="O336">
            <v>1.4873048700465306</v>
          </cell>
        </row>
        <row r="337">
          <cell r="B337" t="str">
            <v>45187-15-3</v>
          </cell>
          <cell r="C337" t="str">
            <v>P-PNEC</v>
          </cell>
          <cell r="D337">
            <v>31.344999999999999</v>
          </cell>
          <cell r="E337" t="str">
            <v>P</v>
          </cell>
          <cell r="F337" t="str">
            <v>F</v>
          </cell>
          <cell r="G337" t="str">
            <v>low</v>
          </cell>
          <cell r="H337">
            <v>1</v>
          </cell>
          <cell r="I337" t="str">
            <v>Pimephales QSAR</v>
          </cell>
          <cell r="L337">
            <v>31.344999999999999</v>
          </cell>
          <cell r="M337">
            <v>2.2488999999999999</v>
          </cell>
          <cell r="N337" t="str">
            <v>M</v>
          </cell>
          <cell r="O337">
            <v>177.37810056943309</v>
          </cell>
        </row>
        <row r="338">
          <cell r="B338" t="str">
            <v>45298-90-6</v>
          </cell>
          <cell r="C338" t="str">
            <v>P-PNEC</v>
          </cell>
          <cell r="D338">
            <v>2.7E-2</v>
          </cell>
          <cell r="E338" t="str">
            <v>P</v>
          </cell>
          <cell r="F338" t="str">
            <v>F</v>
          </cell>
          <cell r="G338" t="str">
            <v>low</v>
          </cell>
          <cell r="H338">
            <v>1</v>
          </cell>
          <cell r="I338" t="str">
            <v>Pimephales QSAR</v>
          </cell>
          <cell r="K338">
            <v>6.4999999999999997E-4</v>
          </cell>
          <cell r="L338">
            <v>6.4999999999999997E-4</v>
          </cell>
          <cell r="M338">
            <v>4.2855999999999996</v>
          </cell>
          <cell r="N338" t="str">
            <v>DT</v>
          </cell>
          <cell r="O338">
            <v>19301.897276345764</v>
          </cell>
        </row>
        <row r="339">
          <cell r="B339" t="str">
            <v>458-24-2</v>
          </cell>
          <cell r="C339" t="str">
            <v>P-PNEC</v>
          </cell>
          <cell r="D339">
            <v>5.3029999999999999</v>
          </cell>
          <cell r="E339" t="str">
            <v>P</v>
          </cell>
          <cell r="F339" t="str">
            <v>F</v>
          </cell>
          <cell r="G339" t="str">
            <v>low</v>
          </cell>
          <cell r="H339">
            <v>1</v>
          </cell>
          <cell r="I339" t="str">
            <v>Pimephales QSAR</v>
          </cell>
          <cell r="L339">
            <v>5.3029999999999999</v>
          </cell>
          <cell r="M339">
            <v>2.7671999999999999</v>
          </cell>
          <cell r="N339" t="str">
            <v>DT</v>
          </cell>
          <cell r="O339">
            <v>585.05945195000595</v>
          </cell>
        </row>
        <row r="340">
          <cell r="B340" t="str">
            <v>464-10-8</v>
          </cell>
          <cell r="C340" t="str">
            <v>P-PNEC</v>
          </cell>
          <cell r="D340">
            <v>1.093</v>
          </cell>
          <cell r="E340" t="str">
            <v>P</v>
          </cell>
          <cell r="F340" t="str">
            <v>D</v>
          </cell>
          <cell r="G340" t="str">
            <v>low</v>
          </cell>
          <cell r="H340">
            <v>1</v>
          </cell>
          <cell r="I340" t="str">
            <v>Daphnia QSAR</v>
          </cell>
          <cell r="L340">
            <v>1.093</v>
          </cell>
          <cell r="M340">
            <v>1.8468</v>
          </cell>
          <cell r="N340" t="str">
            <v>DT</v>
          </cell>
          <cell r="O340">
            <v>70.27486176561348</v>
          </cell>
        </row>
        <row r="341">
          <cell r="B341" t="str">
            <v>4773-83-5</v>
          </cell>
          <cell r="C341" t="str">
            <v>P-PNEC</v>
          </cell>
          <cell r="D341">
            <v>0.443</v>
          </cell>
          <cell r="E341" t="str">
            <v>P</v>
          </cell>
          <cell r="F341" t="str">
            <v>F</v>
          </cell>
          <cell r="G341" t="str">
            <v>low</v>
          </cell>
          <cell r="H341">
            <v>1</v>
          </cell>
          <cell r="I341" t="str">
            <v>Pimephales QSAR</v>
          </cell>
          <cell r="L341">
            <v>0.443</v>
          </cell>
          <cell r="M341">
            <v>3.6718999999999999</v>
          </cell>
          <cell r="N341" t="str">
            <v>DT</v>
          </cell>
          <cell r="O341">
            <v>4697.8592394393681</v>
          </cell>
        </row>
        <row r="342">
          <cell r="B342" t="str">
            <v>479-92-5</v>
          </cell>
          <cell r="C342" t="str">
            <v>P-PNEC</v>
          </cell>
          <cell r="D342">
            <v>2.5499999999999998</v>
          </cell>
          <cell r="E342" t="str">
            <v>P</v>
          </cell>
          <cell r="F342" t="str">
            <v>A</v>
          </cell>
          <cell r="G342" t="str">
            <v>low</v>
          </cell>
          <cell r="H342">
            <v>1</v>
          </cell>
          <cell r="I342" t="str">
            <v>Selenastrum QSAR</v>
          </cell>
          <cell r="L342">
            <v>2.5499999999999998</v>
          </cell>
          <cell r="M342">
            <v>2.5493999999999999</v>
          </cell>
          <cell r="N342" t="str">
            <v>U</v>
          </cell>
          <cell r="O342">
            <v>354.32353487838469</v>
          </cell>
        </row>
        <row r="343">
          <cell r="B343" t="str">
            <v>481-97-0</v>
          </cell>
          <cell r="C343" t="str">
            <v>P-PNEC</v>
          </cell>
          <cell r="D343">
            <v>3600</v>
          </cell>
          <cell r="E343" t="str">
            <v>P</v>
          </cell>
          <cell r="F343" t="str">
            <v>F</v>
          </cell>
          <cell r="G343" t="str">
            <v>low</v>
          </cell>
          <cell r="H343">
            <v>1</v>
          </cell>
          <cell r="I343" t="str">
            <v>Pimephales QSAR</v>
          </cell>
          <cell r="L343">
            <v>3600</v>
          </cell>
          <cell r="M343">
            <v>3.1703000000000001</v>
          </cell>
          <cell r="N343" t="str">
            <v>U</v>
          </cell>
          <cell r="O343">
            <v>1480.130473020824</v>
          </cell>
        </row>
        <row r="344">
          <cell r="B344" t="str">
            <v>4824-78-6</v>
          </cell>
          <cell r="C344" t="str">
            <v>P-PNEC</v>
          </cell>
          <cell r="D344">
            <v>2.7999999999999998E-4</v>
          </cell>
          <cell r="E344" t="str">
            <v>P</v>
          </cell>
          <cell r="F344" t="str">
            <v>D</v>
          </cell>
          <cell r="G344" t="str">
            <v>low</v>
          </cell>
          <cell r="H344">
            <v>2</v>
          </cell>
          <cell r="I344" t="str">
            <v>Daphnia QSAR</v>
          </cell>
          <cell r="L344">
            <v>2.7999999999999998E-4</v>
          </cell>
          <cell r="M344">
            <v>4.2081999999999997</v>
          </cell>
          <cell r="N344" t="str">
            <v>U</v>
          </cell>
          <cell r="O344">
            <v>16151.021676255996</v>
          </cell>
        </row>
        <row r="345">
          <cell r="B345" t="str">
            <v>483-63-6</v>
          </cell>
          <cell r="C345" t="str">
            <v>P-PNEC</v>
          </cell>
          <cell r="D345">
            <v>0.68</v>
          </cell>
          <cell r="E345" t="str">
            <v>P</v>
          </cell>
          <cell r="F345" t="str">
            <v>D</v>
          </cell>
          <cell r="G345" t="str">
            <v>low</v>
          </cell>
          <cell r="H345">
            <v>1</v>
          </cell>
          <cell r="I345" t="str">
            <v>Daphnia QSAR</v>
          </cell>
          <cell r="L345">
            <v>0.68</v>
          </cell>
          <cell r="M345">
            <v>2.4396</v>
          </cell>
          <cell r="N345" t="str">
            <v>DT</v>
          </cell>
          <cell r="O345">
            <v>275.16931328087918</v>
          </cell>
        </row>
        <row r="346">
          <cell r="B346" t="str">
            <v>486-56-6</v>
          </cell>
          <cell r="C346" t="str">
            <v>P-PNEC</v>
          </cell>
          <cell r="D346">
            <v>8.09</v>
          </cell>
          <cell r="E346" t="str">
            <v>P</v>
          </cell>
          <cell r="F346" t="str">
            <v>A</v>
          </cell>
          <cell r="G346" t="str">
            <v>low</v>
          </cell>
          <cell r="H346">
            <v>1</v>
          </cell>
          <cell r="I346" t="str">
            <v>Selenastrum QSAR</v>
          </cell>
          <cell r="L346">
            <v>8.09</v>
          </cell>
          <cell r="M346">
            <v>1.9863</v>
          </cell>
          <cell r="N346" t="str">
            <v>U</v>
          </cell>
          <cell r="O346">
            <v>96.894694997873771</v>
          </cell>
        </row>
        <row r="347">
          <cell r="B347" t="str">
            <v>49562-28-9</v>
          </cell>
          <cell r="C347" t="str">
            <v>P-PNEC</v>
          </cell>
          <cell r="D347">
            <v>0.13400000000000001</v>
          </cell>
          <cell r="E347" t="str">
            <v>P</v>
          </cell>
          <cell r="F347" t="str">
            <v>F</v>
          </cell>
          <cell r="G347" t="str">
            <v>low</v>
          </cell>
          <cell r="H347">
            <v>1</v>
          </cell>
          <cell r="I347" t="str">
            <v>Pimephales QSAR</v>
          </cell>
          <cell r="L347">
            <v>0.13400000000000001</v>
          </cell>
          <cell r="M347">
            <v>3.6720000000000002</v>
          </cell>
          <cell r="N347" t="str">
            <v>DT</v>
          </cell>
          <cell r="O347">
            <v>4698.941086052163</v>
          </cell>
        </row>
        <row r="348">
          <cell r="B348" t="str">
            <v>50-00-0</v>
          </cell>
          <cell r="C348" t="str">
            <v>PNEC</v>
          </cell>
          <cell r="D348">
            <v>0.43</v>
          </cell>
          <cell r="E348" t="str">
            <v>E</v>
          </cell>
          <cell r="F348" t="str">
            <v>D</v>
          </cell>
          <cell r="G348" t="str">
            <v>A5</v>
          </cell>
          <cell r="H348" t="str">
            <v>-</v>
          </cell>
          <cell r="I348" t="str">
            <v>footprint</v>
          </cell>
          <cell r="L348">
            <v>0.43</v>
          </cell>
          <cell r="M348">
            <v>0.88939999999999997</v>
          </cell>
          <cell r="N348" t="str">
            <v>K</v>
          </cell>
          <cell r="O348">
            <v>7.7517543206908064</v>
          </cell>
        </row>
        <row r="349">
          <cell r="B349" t="str">
            <v>50-02-2</v>
          </cell>
          <cell r="C349" t="str">
            <v>P-PNEC</v>
          </cell>
          <cell r="D349">
            <v>663.14099999999996</v>
          </cell>
          <cell r="E349" t="str">
            <v>B</v>
          </cell>
          <cell r="F349" t="str">
            <v>D</v>
          </cell>
          <cell r="G349" t="str">
            <v>very low</v>
          </cell>
          <cell r="H349">
            <v>1</v>
          </cell>
          <cell r="I349" t="str">
            <v>Daphnia QSAR</v>
          </cell>
          <cell r="L349">
            <v>663.14099999999996</v>
          </cell>
          <cell r="M349">
            <v>2.4636999999999998</v>
          </cell>
          <cell r="N349" t="str">
            <v>M</v>
          </cell>
          <cell r="O349">
            <v>290.87071602075866</v>
          </cell>
        </row>
        <row r="350">
          <cell r="B350" t="str">
            <v>50-06-6</v>
          </cell>
          <cell r="C350" t="str">
            <v>P-PNEC</v>
          </cell>
          <cell r="D350">
            <v>27.437000000000001</v>
          </cell>
          <cell r="E350" t="str">
            <v>P</v>
          </cell>
          <cell r="F350" t="str">
            <v>A</v>
          </cell>
          <cell r="G350" t="str">
            <v>low</v>
          </cell>
          <cell r="H350">
            <v>1</v>
          </cell>
          <cell r="I350" t="str">
            <v>Selenastrum QSAR</v>
          </cell>
          <cell r="L350">
            <v>27.437000000000001</v>
          </cell>
          <cell r="M350">
            <v>1.7674000000000001</v>
          </cell>
          <cell r="N350" t="str">
            <v>M</v>
          </cell>
          <cell r="O350">
            <v>58.532894383255787</v>
          </cell>
        </row>
        <row r="351">
          <cell r="B351" t="str">
            <v>50-18-0</v>
          </cell>
          <cell r="C351" t="str">
            <v>P-PNEC</v>
          </cell>
          <cell r="D351">
            <v>28.952999999999999</v>
          </cell>
          <cell r="E351" t="str">
            <v>P</v>
          </cell>
          <cell r="F351" t="str">
            <v>A</v>
          </cell>
          <cell r="G351" t="str">
            <v>very low</v>
          </cell>
          <cell r="H351">
            <v>1</v>
          </cell>
          <cell r="I351" t="str">
            <v>Selenastrum QSAR</v>
          </cell>
          <cell r="L351">
            <v>28.952999999999999</v>
          </cell>
          <cell r="M351">
            <v>1.9742</v>
          </cell>
          <cell r="N351" t="str">
            <v>M</v>
          </cell>
          <cell r="O351">
            <v>94.232345260306815</v>
          </cell>
        </row>
        <row r="352">
          <cell r="B352" t="str">
            <v>5022-29-7</v>
          </cell>
          <cell r="C352" t="str">
            <v>P-PNEC</v>
          </cell>
          <cell r="D352">
            <v>1.762</v>
          </cell>
          <cell r="E352" t="str">
            <v>P</v>
          </cell>
          <cell r="F352" t="str">
            <v>D</v>
          </cell>
          <cell r="G352" t="str">
            <v>low</v>
          </cell>
          <cell r="H352">
            <v>2</v>
          </cell>
          <cell r="I352" t="str">
            <v>Daphnia QSAR</v>
          </cell>
          <cell r="L352">
            <v>1.762</v>
          </cell>
          <cell r="M352">
            <v>2.06</v>
          </cell>
          <cell r="N352" t="str">
            <v>DT</v>
          </cell>
          <cell r="O352">
            <v>114.81536214968835</v>
          </cell>
        </row>
        <row r="353">
          <cell r="B353" t="str">
            <v>50-24-8</v>
          </cell>
          <cell r="C353" t="str">
            <v>P-PNEC</v>
          </cell>
          <cell r="D353">
            <v>1131.2139999999999</v>
          </cell>
          <cell r="E353" t="str">
            <v>P</v>
          </cell>
          <cell r="F353" t="str">
            <v>F</v>
          </cell>
          <cell r="G353" t="str">
            <v>low</v>
          </cell>
          <cell r="H353">
            <v>1</v>
          </cell>
          <cell r="I353" t="str">
            <v>Pimephales QSAR</v>
          </cell>
          <cell r="K353">
            <v>2450</v>
          </cell>
          <cell r="L353">
            <v>1131.2139999999999</v>
          </cell>
          <cell r="M353">
            <v>2.0503999999999998</v>
          </cell>
          <cell r="N353" t="str">
            <v>M</v>
          </cell>
          <cell r="O353">
            <v>112.30523475410837</v>
          </cell>
        </row>
        <row r="354">
          <cell r="B354" t="str">
            <v>50-27-1</v>
          </cell>
          <cell r="C354" t="str">
            <v>P-PNEC</v>
          </cell>
          <cell r="D354">
            <v>232.53</v>
          </cell>
          <cell r="E354" t="str">
            <v>P</v>
          </cell>
          <cell r="F354" t="str">
            <v>F</v>
          </cell>
          <cell r="G354" t="str">
            <v>low</v>
          </cell>
          <cell r="H354">
            <v>1</v>
          </cell>
          <cell r="I354" t="str">
            <v>Pimephales QSAR</v>
          </cell>
          <cell r="L354">
            <v>232.53</v>
          </cell>
          <cell r="M354">
            <v>2.294</v>
          </cell>
          <cell r="N354" t="str">
            <v>DT</v>
          </cell>
          <cell r="O354">
            <v>196.78862897068458</v>
          </cell>
        </row>
        <row r="355">
          <cell r="B355" t="str">
            <v>50-28-2</v>
          </cell>
          <cell r="C355" t="str">
            <v>P-PNEC</v>
          </cell>
          <cell r="D355">
            <v>10.294</v>
          </cell>
          <cell r="E355" t="str">
            <v>P</v>
          </cell>
          <cell r="F355" t="str">
            <v>F</v>
          </cell>
          <cell r="G355" t="str">
            <v>low</v>
          </cell>
          <cell r="H355">
            <v>1</v>
          </cell>
          <cell r="I355" t="str">
            <v>Pimephales QSAR</v>
          </cell>
          <cell r="K355">
            <v>4.0000000000000002E-4</v>
          </cell>
          <cell r="L355">
            <v>4.0000000000000002E-4</v>
          </cell>
          <cell r="M355">
            <v>3.5059999999999998</v>
          </cell>
          <cell r="N355" t="str">
            <v>U</v>
          </cell>
          <cell r="O355">
            <v>3206.2693245054688</v>
          </cell>
        </row>
        <row r="356">
          <cell r="B356" t="str">
            <v>50-33-9</v>
          </cell>
          <cell r="C356" t="str">
            <v>P-PNEC</v>
          </cell>
          <cell r="D356">
            <v>2.1389999999999998</v>
          </cell>
          <cell r="E356" t="str">
            <v>P</v>
          </cell>
          <cell r="F356" t="str">
            <v>A</v>
          </cell>
          <cell r="G356" t="str">
            <v>low</v>
          </cell>
          <cell r="H356">
            <v>1</v>
          </cell>
          <cell r="I356" t="str">
            <v>Selenastrum QSAR</v>
          </cell>
          <cell r="L356">
            <v>2.1389999999999998</v>
          </cell>
          <cell r="M356">
            <v>3.3569</v>
          </cell>
          <cell r="N356" t="str">
            <v>M</v>
          </cell>
          <cell r="O356">
            <v>2274.5736305361961</v>
          </cell>
        </row>
        <row r="357">
          <cell r="B357" t="str">
            <v>50-36-2</v>
          </cell>
          <cell r="C357" t="str">
            <v>P-PNEC</v>
          </cell>
          <cell r="D357">
            <v>45.673000000000002</v>
          </cell>
          <cell r="E357" t="str">
            <v>P</v>
          </cell>
          <cell r="F357" t="str">
            <v>D</v>
          </cell>
          <cell r="G357" t="str">
            <v>low</v>
          </cell>
          <cell r="H357">
            <v>1</v>
          </cell>
          <cell r="I357" t="str">
            <v>Daphnia QSAR</v>
          </cell>
          <cell r="L357">
            <v>45.673000000000002</v>
          </cell>
          <cell r="M357">
            <v>2.9005000000000001</v>
          </cell>
          <cell r="N357" t="str">
            <v>M</v>
          </cell>
          <cell r="O357">
            <v>795.24326553339688</v>
          </cell>
        </row>
        <row r="358">
          <cell r="B358" t="str">
            <v>50-48-6</v>
          </cell>
          <cell r="C358" t="str">
            <v>P-PNEC</v>
          </cell>
          <cell r="D358">
            <v>3.0750000000000002</v>
          </cell>
          <cell r="E358" t="str">
            <v>E</v>
          </cell>
          <cell r="F358" t="str">
            <v>D</v>
          </cell>
          <cell r="G358" t="str">
            <v>exact</v>
          </cell>
          <cell r="H358" t="str">
            <v>-</v>
          </cell>
          <cell r="I358" t="str">
            <v>-</v>
          </cell>
          <cell r="L358">
            <v>3.0750000000000002</v>
          </cell>
          <cell r="M358">
            <v>3.8471000000000002</v>
          </cell>
          <cell r="N358" t="str">
            <v>U</v>
          </cell>
          <cell r="O358">
            <v>7032.3422690766065</v>
          </cell>
        </row>
        <row r="359">
          <cell r="B359" t="str">
            <v>50-49-7</v>
          </cell>
          <cell r="C359" t="str">
            <v>P-PNEC</v>
          </cell>
          <cell r="D359">
            <v>0.78800000000000003</v>
          </cell>
          <cell r="E359" t="str">
            <v>P</v>
          </cell>
          <cell r="F359" t="str">
            <v>F</v>
          </cell>
          <cell r="G359" t="str">
            <v>low</v>
          </cell>
          <cell r="H359">
            <v>1</v>
          </cell>
          <cell r="I359" t="str">
            <v>Pimephales QSAR</v>
          </cell>
          <cell r="L359">
            <v>0.78800000000000003</v>
          </cell>
          <cell r="M359">
            <v>3.6320000000000001</v>
          </cell>
          <cell r="N359" t="str">
            <v>U</v>
          </cell>
          <cell r="O359">
            <v>4285.4852039743973</v>
          </cell>
        </row>
        <row r="360">
          <cell r="B360" t="str">
            <v>506-77-4</v>
          </cell>
          <cell r="C360" t="str">
            <v>P-PNEC</v>
          </cell>
          <cell r="D360">
            <v>167.17699999999999</v>
          </cell>
          <cell r="E360" t="str">
            <v>P</v>
          </cell>
          <cell r="F360" t="str">
            <v>D</v>
          </cell>
          <cell r="G360" t="str">
            <v>low</v>
          </cell>
          <cell r="H360">
            <v>1</v>
          </cell>
          <cell r="I360" t="str">
            <v>Daphnia QSAR</v>
          </cell>
          <cell r="L360">
            <v>167.17699999999999</v>
          </cell>
          <cell r="M360">
            <v>0.82240000000000002</v>
          </cell>
          <cell r="N360" t="str">
            <v>DT</v>
          </cell>
          <cell r="O360">
            <v>6.6435468197600587</v>
          </cell>
        </row>
        <row r="361">
          <cell r="B361" t="str">
            <v>50-78-2</v>
          </cell>
          <cell r="C361" t="str">
            <v>P-PNEC</v>
          </cell>
          <cell r="D361">
            <v>64.58</v>
          </cell>
          <cell r="E361" t="str">
            <v>P</v>
          </cell>
          <cell r="F361" t="str">
            <v>F</v>
          </cell>
          <cell r="G361" t="str">
            <v>low</v>
          </cell>
          <cell r="H361">
            <v>1</v>
          </cell>
          <cell r="I361" t="str">
            <v>Pimephales QSAR</v>
          </cell>
          <cell r="L361">
            <v>64.58</v>
          </cell>
          <cell r="M361">
            <v>1.2379</v>
          </cell>
          <cell r="N361" t="str">
            <v>U</v>
          </cell>
          <cell r="O361">
            <v>17.294181001318986</v>
          </cell>
        </row>
        <row r="362">
          <cell r="B362" t="str">
            <v>51022-70-9</v>
          </cell>
          <cell r="C362" t="str">
            <v>P-PNEC</v>
          </cell>
          <cell r="D362">
            <v>2.2850000000000001</v>
          </cell>
          <cell r="E362" t="str">
            <v>P</v>
          </cell>
          <cell r="F362" t="str">
            <v>D</v>
          </cell>
          <cell r="G362" t="str">
            <v>very low</v>
          </cell>
          <cell r="H362">
            <v>1</v>
          </cell>
          <cell r="I362" t="str">
            <v>Ecosar</v>
          </cell>
          <cell r="L362">
            <v>2.2850000000000001</v>
          </cell>
          <cell r="M362">
            <v>0.4622</v>
          </cell>
          <cell r="N362" t="str">
            <v>K</v>
          </cell>
          <cell r="O362">
            <v>2.8986781710077643</v>
          </cell>
        </row>
        <row r="363">
          <cell r="B363" t="str">
            <v>51146-55-5</v>
          </cell>
          <cell r="C363" t="str">
            <v>P-PNEC</v>
          </cell>
          <cell r="D363">
            <v>124.88200000000001</v>
          </cell>
          <cell r="E363" t="str">
            <v>P</v>
          </cell>
          <cell r="F363" t="str">
            <v>F</v>
          </cell>
          <cell r="G363" t="str">
            <v>low</v>
          </cell>
          <cell r="H363">
            <v>1</v>
          </cell>
          <cell r="I363" t="str">
            <v>Pimephales QSAR</v>
          </cell>
          <cell r="L363">
            <v>124.88200000000001</v>
          </cell>
          <cell r="M363">
            <v>1.4235</v>
          </cell>
          <cell r="N363" t="str">
            <v>U</v>
          </cell>
          <cell r="O363">
            <v>26.515510930092109</v>
          </cell>
        </row>
        <row r="364">
          <cell r="B364" t="str">
            <v>51-21-8</v>
          </cell>
          <cell r="C364" t="str">
            <v>P-PNEC</v>
          </cell>
          <cell r="D364">
            <v>3.8940000000000001</v>
          </cell>
          <cell r="E364" t="str">
            <v>P</v>
          </cell>
          <cell r="F364" t="str">
            <v>A</v>
          </cell>
          <cell r="G364" t="str">
            <v>very low</v>
          </cell>
          <cell r="H364">
            <v>1</v>
          </cell>
          <cell r="I364" t="str">
            <v>Selenastrum QSAR</v>
          </cell>
          <cell r="L364">
            <v>3.8940000000000001</v>
          </cell>
          <cell r="M364">
            <v>0.81311</v>
          </cell>
          <cell r="N364" t="str">
            <v>U</v>
          </cell>
          <cell r="O364">
            <v>6.5029437888141057</v>
          </cell>
        </row>
        <row r="365">
          <cell r="B365" t="str">
            <v>51218-45-2</v>
          </cell>
          <cell r="C365" t="str">
            <v>P-PNEC</v>
          </cell>
          <cell r="D365">
            <v>3.7999999999999999E-2</v>
          </cell>
          <cell r="E365" t="str">
            <v>E</v>
          </cell>
          <cell r="F365" t="str">
            <v>A</v>
          </cell>
          <cell r="G365" t="str">
            <v>A5</v>
          </cell>
          <cell r="H365" t="str">
            <v>-</v>
          </cell>
          <cell r="I365" t="str">
            <v>footprint</v>
          </cell>
          <cell r="L365">
            <v>3.7999999999999999E-2</v>
          </cell>
          <cell r="M365">
            <v>2.46</v>
          </cell>
          <cell r="N365" t="str">
            <v>E</v>
          </cell>
          <cell r="O365">
            <v>288.40315031266073</v>
          </cell>
        </row>
        <row r="366">
          <cell r="B366" t="str">
            <v>51235-04-2</v>
          </cell>
          <cell r="C366" t="str">
            <v>P-PNEC</v>
          </cell>
          <cell r="D366">
            <v>1.4500000000000001E-2</v>
          </cell>
          <cell r="E366" t="str">
            <v>E</v>
          </cell>
          <cell r="F366" t="str">
            <v>A</v>
          </cell>
          <cell r="G366" t="str">
            <v>F4</v>
          </cell>
          <cell r="H366" t="str">
            <v>-</v>
          </cell>
          <cell r="I366" t="str">
            <v>footprint</v>
          </cell>
          <cell r="L366">
            <v>1.4500000000000001E-2</v>
          </cell>
          <cell r="M366">
            <v>1.73</v>
          </cell>
          <cell r="N366" t="str">
            <v>E</v>
          </cell>
          <cell r="O366">
            <v>53.703179637025293</v>
          </cell>
        </row>
        <row r="367">
          <cell r="B367" t="str">
            <v>51-28-5</v>
          </cell>
          <cell r="C367" t="str">
            <v>PNEC</v>
          </cell>
          <cell r="D367">
            <v>4405</v>
          </cell>
          <cell r="E367" t="str">
            <v>E</v>
          </cell>
          <cell r="F367" t="str">
            <v>D</v>
          </cell>
          <cell r="G367" t="str">
            <v>exact</v>
          </cell>
          <cell r="H367" t="str">
            <v>-</v>
          </cell>
          <cell r="I367" t="str">
            <v>von der Ohe et al. 2005</v>
          </cell>
          <cell r="L367">
            <v>4405</v>
          </cell>
          <cell r="M367">
            <v>2.4658000000000002</v>
          </cell>
          <cell r="N367" t="str">
            <v>U</v>
          </cell>
          <cell r="O367">
            <v>292.28060659319323</v>
          </cell>
        </row>
        <row r="368">
          <cell r="B368" t="str">
            <v>51805-45-9</v>
          </cell>
          <cell r="C368" t="str">
            <v>P-PNEC</v>
          </cell>
          <cell r="D368">
            <v>3657.3780000000002</v>
          </cell>
          <cell r="E368" t="str">
            <v>P</v>
          </cell>
          <cell r="F368" t="str">
            <v>F</v>
          </cell>
          <cell r="G368" t="str">
            <v>low</v>
          </cell>
          <cell r="H368">
            <v>1</v>
          </cell>
          <cell r="I368" t="str">
            <v>Pimephales QSAR</v>
          </cell>
          <cell r="L368">
            <v>3657.3780000000002</v>
          </cell>
          <cell r="M368">
            <v>0.33200000000000002</v>
          </cell>
          <cell r="N368" t="str">
            <v>DT</v>
          </cell>
          <cell r="O368">
            <v>2.1478304741305343</v>
          </cell>
        </row>
        <row r="369">
          <cell r="B369" t="str">
            <v>52315-07-8</v>
          </cell>
          <cell r="C369" t="str">
            <v>P-PNEC</v>
          </cell>
          <cell r="D369">
            <v>1.7600000000000001E-3</v>
          </cell>
          <cell r="E369" t="str">
            <v>E</v>
          </cell>
          <cell r="F369" t="str">
            <v>D</v>
          </cell>
          <cell r="G369" t="str">
            <v>exact</v>
          </cell>
          <cell r="H369" t="str">
            <v>-</v>
          </cell>
          <cell r="I369" t="str">
            <v>-</v>
          </cell>
          <cell r="K369">
            <v>8.2000000000000001E-5</v>
          </cell>
          <cell r="L369">
            <v>8.2000000000000001E-5</v>
          </cell>
          <cell r="M369">
            <v>5</v>
          </cell>
          <cell r="N369" t="str">
            <v>E</v>
          </cell>
          <cell r="O369">
            <v>100000</v>
          </cell>
        </row>
        <row r="370">
          <cell r="B370" t="str">
            <v>5234-68-4</v>
          </cell>
          <cell r="C370" t="str">
            <v>P-PNEC</v>
          </cell>
          <cell r="D370">
            <v>0.48</v>
          </cell>
          <cell r="E370" t="str">
            <v>E</v>
          </cell>
          <cell r="F370" t="str">
            <v>A</v>
          </cell>
          <cell r="G370" t="str">
            <v>A5</v>
          </cell>
          <cell r="H370" t="str">
            <v>-</v>
          </cell>
          <cell r="I370" t="str">
            <v>footprint</v>
          </cell>
          <cell r="K370">
            <v>3.2</v>
          </cell>
          <cell r="L370">
            <v>0.48</v>
          </cell>
          <cell r="M370">
            <v>2.41</v>
          </cell>
          <cell r="N370" t="str">
            <v>E</v>
          </cell>
          <cell r="O370">
            <v>257.03957827688663</v>
          </cell>
        </row>
        <row r="371">
          <cell r="B371" t="str">
            <v>52-43-7</v>
          </cell>
          <cell r="C371" t="str">
            <v>P-PNEC</v>
          </cell>
          <cell r="D371">
            <v>45.668999999999997</v>
          </cell>
          <cell r="E371" t="str">
            <v>P</v>
          </cell>
          <cell r="F371" t="str">
            <v>A</v>
          </cell>
          <cell r="G371" t="str">
            <v>very low</v>
          </cell>
          <cell r="H371">
            <v>1</v>
          </cell>
          <cell r="I371" t="str">
            <v>Selenastrum QSAR</v>
          </cell>
          <cell r="L371">
            <v>45.668999999999997</v>
          </cell>
          <cell r="M371">
            <v>1.5434000000000001</v>
          </cell>
          <cell r="N371" t="str">
            <v>K</v>
          </cell>
          <cell r="O371">
            <v>34.946203372688565</v>
          </cell>
        </row>
        <row r="372">
          <cell r="B372" t="str">
            <v>5250-39-5</v>
          </cell>
          <cell r="C372" t="str">
            <v>P-PNEC</v>
          </cell>
          <cell r="D372">
            <v>3.629</v>
          </cell>
          <cell r="E372" t="str">
            <v>P</v>
          </cell>
          <cell r="F372" t="str">
            <v>D</v>
          </cell>
          <cell r="G372" t="str">
            <v>low</v>
          </cell>
          <cell r="H372">
            <v>1</v>
          </cell>
          <cell r="I372" t="str">
            <v>Daphnia QSAR</v>
          </cell>
          <cell r="L372">
            <v>3.629</v>
          </cell>
          <cell r="M372">
            <v>1.8680000000000001</v>
          </cell>
          <cell r="N372" t="str">
            <v>DT</v>
          </cell>
          <cell r="O372">
            <v>73.790423012910111</v>
          </cell>
        </row>
        <row r="373">
          <cell r="B373" t="str">
            <v>52-53-9</v>
          </cell>
          <cell r="C373" t="str">
            <v>P-PNEC</v>
          </cell>
          <cell r="D373">
            <v>0.81299999999999994</v>
          </cell>
          <cell r="E373" t="str">
            <v>P</v>
          </cell>
          <cell r="F373" t="str">
            <v>F</v>
          </cell>
          <cell r="G373" t="str">
            <v>low</v>
          </cell>
          <cell r="H373">
            <v>1</v>
          </cell>
          <cell r="I373" t="str">
            <v>Pimephales QSAR</v>
          </cell>
          <cell r="L373">
            <v>0.81299999999999994</v>
          </cell>
          <cell r="M373">
            <v>3.4601000000000002</v>
          </cell>
          <cell r="N373" t="str">
            <v>K</v>
          </cell>
          <cell r="O373">
            <v>2884.6956523813651</v>
          </cell>
        </row>
        <row r="374">
          <cell r="B374" t="str">
            <v>525-66-6</v>
          </cell>
          <cell r="C374" t="str">
            <v>P-PNEC</v>
          </cell>
          <cell r="D374">
            <v>3.6179999999999999</v>
          </cell>
          <cell r="E374" t="str">
            <v>P</v>
          </cell>
          <cell r="F374" t="str">
            <v>F</v>
          </cell>
          <cell r="G374" t="str">
            <v>low</v>
          </cell>
          <cell r="H374">
            <v>1</v>
          </cell>
          <cell r="I374" t="str">
            <v>Pimephales QSAR</v>
          </cell>
          <cell r="L374">
            <v>3.6179999999999999</v>
          </cell>
          <cell r="M374">
            <v>2.8129</v>
          </cell>
          <cell r="N374" t="str">
            <v>U</v>
          </cell>
          <cell r="O374">
            <v>649.98000968302574</v>
          </cell>
        </row>
        <row r="375">
          <cell r="B375" t="str">
            <v>52645-53-1</v>
          </cell>
          <cell r="C375" t="str">
            <v>P-PNEC</v>
          </cell>
          <cell r="D375">
            <v>2.2899999999999999E-3</v>
          </cell>
          <cell r="E375" t="str">
            <v>E</v>
          </cell>
          <cell r="F375" t="str">
            <v>D</v>
          </cell>
          <cell r="G375" t="str">
            <v>exact</v>
          </cell>
          <cell r="H375" t="str">
            <v>-</v>
          </cell>
          <cell r="I375" t="str">
            <v>von der Ohe et al. 2005</v>
          </cell>
          <cell r="L375">
            <v>2.2899999999999999E-3</v>
          </cell>
          <cell r="M375">
            <v>4.8</v>
          </cell>
          <cell r="N375" t="str">
            <v>E</v>
          </cell>
          <cell r="O375">
            <v>63095.734448019342</v>
          </cell>
        </row>
        <row r="376">
          <cell r="B376" t="str">
            <v>52-68-6</v>
          </cell>
          <cell r="C376" t="str">
            <v>P-PNEC</v>
          </cell>
          <cell r="D376">
            <v>0.125</v>
          </cell>
          <cell r="E376" t="str">
            <v>E</v>
          </cell>
          <cell r="F376" t="str">
            <v>D</v>
          </cell>
          <cell r="G376" t="str">
            <v>exact</v>
          </cell>
          <cell r="H376" t="str">
            <v>-</v>
          </cell>
          <cell r="I376" t="str">
            <v>von der Ohe et al. 2005</v>
          </cell>
          <cell r="J376">
            <v>10</v>
          </cell>
          <cell r="K376">
            <v>6.0000000000000006E-4</v>
          </cell>
          <cell r="L376">
            <v>6.0000000000000006E-4</v>
          </cell>
          <cell r="M376">
            <v>1.9</v>
          </cell>
          <cell r="N376" t="str">
            <v>E</v>
          </cell>
          <cell r="O376">
            <v>79.432823472428197</v>
          </cell>
        </row>
        <row r="377">
          <cell r="B377" t="str">
            <v>5278-95-5</v>
          </cell>
          <cell r="C377" t="str">
            <v>P-PNEC</v>
          </cell>
          <cell r="D377">
            <v>58.710999999999999</v>
          </cell>
          <cell r="E377" t="str">
            <v>P</v>
          </cell>
          <cell r="F377" t="str">
            <v>D</v>
          </cell>
          <cell r="G377" t="str">
            <v>low</v>
          </cell>
          <cell r="H377">
            <v>1</v>
          </cell>
          <cell r="I377" t="str">
            <v>Daphnia QSAR</v>
          </cell>
          <cell r="L377">
            <v>58.710999999999999</v>
          </cell>
          <cell r="M377">
            <v>1.1064000000000001</v>
          </cell>
          <cell r="N377" t="str">
            <v>U</v>
          </cell>
          <cell r="O377">
            <v>12.776149939707954</v>
          </cell>
        </row>
        <row r="378">
          <cell r="B378" t="str">
            <v>52918-63-5</v>
          </cell>
          <cell r="C378" t="str">
            <v>P-PNEC</v>
          </cell>
          <cell r="D378">
            <v>1.1E-4</v>
          </cell>
          <cell r="E378" t="str">
            <v>P</v>
          </cell>
          <cell r="F378" t="str">
            <v>D</v>
          </cell>
          <cell r="G378" t="str">
            <v>high</v>
          </cell>
          <cell r="H378">
            <v>4</v>
          </cell>
          <cell r="I378" t="str">
            <v>Daphnia QSAR</v>
          </cell>
          <cell r="L378">
            <v>1.1E-4</v>
          </cell>
          <cell r="M378">
            <v>4.7259000000000002</v>
          </cell>
          <cell r="N378" t="str">
            <v>K</v>
          </cell>
          <cell r="O378">
            <v>53198.575091706669</v>
          </cell>
        </row>
        <row r="379">
          <cell r="B379" t="str">
            <v>529-19-1</v>
          </cell>
          <cell r="C379" t="str">
            <v>P-PNEC</v>
          </cell>
          <cell r="D379">
            <v>35.338000000000001</v>
          </cell>
          <cell r="E379" t="str">
            <v>P</v>
          </cell>
          <cell r="F379" t="str">
            <v>F</v>
          </cell>
          <cell r="G379" t="str">
            <v>high</v>
          </cell>
          <cell r="H379">
            <v>4</v>
          </cell>
          <cell r="I379" t="str">
            <v>Pimephales QSAR</v>
          </cell>
          <cell r="L379">
            <v>35.338000000000001</v>
          </cell>
          <cell r="M379">
            <v>2.1959</v>
          </cell>
          <cell r="N379" t="str">
            <v>M</v>
          </cell>
          <cell r="O379">
            <v>157.00012565614904</v>
          </cell>
        </row>
        <row r="380">
          <cell r="B380" t="str">
            <v>529-34-0</v>
          </cell>
          <cell r="C380" t="str">
            <v>P-PNEC</v>
          </cell>
          <cell r="D380">
            <v>15.063000000000001</v>
          </cell>
          <cell r="E380" t="str">
            <v>P</v>
          </cell>
          <cell r="F380" t="str">
            <v>D</v>
          </cell>
          <cell r="G380" t="str">
            <v>low</v>
          </cell>
          <cell r="H380">
            <v>2</v>
          </cell>
          <cell r="I380" t="str">
            <v>Daphnia QSAR</v>
          </cell>
          <cell r="L380">
            <v>15.063000000000001</v>
          </cell>
          <cell r="M380">
            <v>2.3719999999999999</v>
          </cell>
          <cell r="N380" t="str">
            <v>DT</v>
          </cell>
          <cell r="O380">
            <v>235.50492838960096</v>
          </cell>
        </row>
        <row r="381">
          <cell r="B381" t="str">
            <v>530-48-3</v>
          </cell>
          <cell r="C381" t="str">
            <v>P-PNEC</v>
          </cell>
          <cell r="D381">
            <v>3.4220000000000002</v>
          </cell>
          <cell r="E381" t="str">
            <v>P</v>
          </cell>
          <cell r="F381" t="str">
            <v>F</v>
          </cell>
          <cell r="G381" t="str">
            <v>low</v>
          </cell>
          <cell r="H381">
            <v>2</v>
          </cell>
          <cell r="I381" t="str">
            <v>Pimephales QSAR</v>
          </cell>
          <cell r="L381">
            <v>3.4220000000000002</v>
          </cell>
          <cell r="M381">
            <v>4.1848000000000001</v>
          </cell>
          <cell r="N381" t="str">
            <v>M</v>
          </cell>
          <cell r="O381">
            <v>15303.825321774386</v>
          </cell>
        </row>
        <row r="382">
          <cell r="B382" t="str">
            <v>53164-05-9</v>
          </cell>
          <cell r="C382" t="str">
            <v>P-PNEC</v>
          </cell>
          <cell r="D382">
            <v>5.6070000000000002</v>
          </cell>
          <cell r="E382" t="str">
            <v>P</v>
          </cell>
          <cell r="F382" t="str">
            <v>F</v>
          </cell>
          <cell r="G382" t="str">
            <v>low</v>
          </cell>
          <cell r="H382">
            <v>1</v>
          </cell>
          <cell r="I382" t="str">
            <v>Pimephales QSAR</v>
          </cell>
          <cell r="L382">
            <v>5.6070000000000002</v>
          </cell>
          <cell r="M382">
            <v>2.5943000000000001</v>
          </cell>
          <cell r="N382" t="str">
            <v>M</v>
          </cell>
          <cell r="O382">
            <v>392.9162586130563</v>
          </cell>
        </row>
        <row r="383">
          <cell r="B383" t="str">
            <v>53-16-7</v>
          </cell>
          <cell r="C383" t="str">
            <v>P-PNEC</v>
          </cell>
          <cell r="D383">
            <v>1.8620000000000001</v>
          </cell>
          <cell r="E383" t="str">
            <v>P</v>
          </cell>
          <cell r="F383" t="str">
            <v>A</v>
          </cell>
          <cell r="G383" t="str">
            <v>very low</v>
          </cell>
          <cell r="H383">
            <v>1</v>
          </cell>
          <cell r="I383" t="str">
            <v>Selenastrum QSAR</v>
          </cell>
          <cell r="L383">
            <v>1.8620000000000001</v>
          </cell>
          <cell r="M383">
            <v>3.8410000000000002</v>
          </cell>
          <cell r="N383" t="str">
            <v>U</v>
          </cell>
          <cell r="O383">
            <v>6934.2580601657</v>
          </cell>
        </row>
        <row r="384">
          <cell r="B384" t="str">
            <v>53-19-0</v>
          </cell>
          <cell r="C384" t="str">
            <v>P-PNEC</v>
          </cell>
          <cell r="D384">
            <v>1.2E-2</v>
          </cell>
          <cell r="E384" t="str">
            <v>P</v>
          </cell>
          <cell r="F384" t="str">
            <v>D</v>
          </cell>
          <cell r="G384" t="str">
            <v>medium</v>
          </cell>
          <cell r="H384">
            <v>1</v>
          </cell>
          <cell r="I384" t="str">
            <v>Daphnia QSAR</v>
          </cell>
          <cell r="L384">
            <v>1.2E-2</v>
          </cell>
          <cell r="M384">
            <v>4.5426000000000002</v>
          </cell>
          <cell r="N384" t="str">
            <v>U</v>
          </cell>
          <cell r="O384">
            <v>34881.889340732872</v>
          </cell>
        </row>
        <row r="385">
          <cell r="B385" t="str">
            <v>534-07-6</v>
          </cell>
          <cell r="C385" t="str">
            <v>P-PNEC</v>
          </cell>
          <cell r="D385">
            <v>160.80600000000001</v>
          </cell>
          <cell r="E385" t="str">
            <v>P</v>
          </cell>
          <cell r="F385" t="str">
            <v>F</v>
          </cell>
          <cell r="G385" t="str">
            <v>low</v>
          </cell>
          <cell r="H385">
            <v>1</v>
          </cell>
          <cell r="I385" t="str">
            <v>Pimephales QSAR</v>
          </cell>
          <cell r="L385">
            <v>160.80600000000001</v>
          </cell>
          <cell r="M385">
            <v>1.1604000000000001</v>
          </cell>
          <cell r="N385" t="str">
            <v>DT</v>
          </cell>
          <cell r="O385">
            <v>14.46771683247723</v>
          </cell>
        </row>
        <row r="386">
          <cell r="B386" t="str">
            <v>53746-45-5</v>
          </cell>
          <cell r="C386" t="str">
            <v>P-PNEC</v>
          </cell>
          <cell r="D386">
            <v>0.125</v>
          </cell>
          <cell r="E386" t="str">
            <v>P</v>
          </cell>
          <cell r="F386" t="str">
            <v>D</v>
          </cell>
          <cell r="G386" t="str">
            <v>low</v>
          </cell>
          <cell r="H386">
            <v>2</v>
          </cell>
          <cell r="I386" t="str">
            <v>Daphnia QSAR</v>
          </cell>
          <cell r="L386">
            <v>0.125</v>
          </cell>
          <cell r="M386">
            <v>2.39</v>
          </cell>
          <cell r="N386" t="str">
            <v>DT</v>
          </cell>
          <cell r="O386">
            <v>245.4708915685033</v>
          </cell>
        </row>
        <row r="387">
          <cell r="B387" t="str">
            <v>53-86-1</v>
          </cell>
          <cell r="C387" t="str">
            <v>P-PNEC</v>
          </cell>
          <cell r="D387">
            <v>5.6890000000000001</v>
          </cell>
          <cell r="E387" t="str">
            <v>P</v>
          </cell>
          <cell r="F387" t="str">
            <v>A</v>
          </cell>
          <cell r="G387" t="str">
            <v>low</v>
          </cell>
          <cell r="H387">
            <v>1</v>
          </cell>
          <cell r="I387" t="str">
            <v>Selenastrum QSAR</v>
          </cell>
          <cell r="L387">
            <v>5.6890000000000001</v>
          </cell>
          <cell r="M387">
            <v>2.9039999999999999</v>
          </cell>
          <cell r="N387" t="str">
            <v>M</v>
          </cell>
          <cell r="O387">
            <v>801.6780633876798</v>
          </cell>
        </row>
        <row r="388">
          <cell r="B388" t="str">
            <v>53949-53-4</v>
          </cell>
          <cell r="C388" t="str">
            <v>P-PNEC</v>
          </cell>
          <cell r="D388">
            <v>4.4619999999999997</v>
          </cell>
          <cell r="E388" t="str">
            <v>P</v>
          </cell>
          <cell r="F388" t="str">
            <v>D</v>
          </cell>
          <cell r="G388" t="str">
            <v>medium</v>
          </cell>
          <cell r="H388">
            <v>1</v>
          </cell>
          <cell r="I388" t="str">
            <v>Daphnia QSAR</v>
          </cell>
          <cell r="L388">
            <v>4.4619999999999997</v>
          </cell>
          <cell r="M388">
            <v>2.7189999999999999</v>
          </cell>
          <cell r="N388" t="str">
            <v>U</v>
          </cell>
          <cell r="O388">
            <v>523.60043658575023</v>
          </cell>
        </row>
        <row r="389">
          <cell r="B389" t="str">
            <v>540-97-6</v>
          </cell>
          <cell r="C389" t="str">
            <v>P-PNEC</v>
          </cell>
          <cell r="D389" t="str">
            <v>WS</v>
          </cell>
          <cell r="E389" t="str">
            <v>P</v>
          </cell>
          <cell r="F389" t="str">
            <v>D</v>
          </cell>
          <cell r="G389" t="str">
            <v>low</v>
          </cell>
          <cell r="H389">
            <v>1</v>
          </cell>
          <cell r="I389" t="str">
            <v>Daphnia QSAR</v>
          </cell>
          <cell r="L389">
            <v>7.1999999999999995E-2</v>
          </cell>
          <cell r="M389">
            <v>5.4934000000000003</v>
          </cell>
          <cell r="N389" t="str">
            <v>K</v>
          </cell>
          <cell r="O389">
            <v>311458.36540121376</v>
          </cell>
        </row>
        <row r="390">
          <cell r="B390" t="str">
            <v>541-02-6</v>
          </cell>
          <cell r="C390" t="str">
            <v>P-PNEC</v>
          </cell>
          <cell r="D390" t="str">
            <v>WS</v>
          </cell>
          <cell r="E390" t="str">
            <v>P</v>
          </cell>
          <cell r="F390" t="str">
            <v>D</v>
          </cell>
          <cell r="G390" t="str">
            <v>low</v>
          </cell>
          <cell r="H390">
            <v>1</v>
          </cell>
          <cell r="I390" t="str">
            <v>Daphnia QSAR</v>
          </cell>
          <cell r="L390">
            <v>0.54800000000000004</v>
          </cell>
          <cell r="M390">
            <v>4.5126999999999997</v>
          </cell>
          <cell r="N390" t="str">
            <v>K</v>
          </cell>
          <cell r="O390">
            <v>32561.169870485272</v>
          </cell>
        </row>
        <row r="391">
          <cell r="B391" t="str">
            <v>542-75-6</v>
          </cell>
          <cell r="C391" t="str">
            <v>P-PNEC</v>
          </cell>
          <cell r="D391">
            <v>0.39800000000000002</v>
          </cell>
          <cell r="E391" t="str">
            <v>P</v>
          </cell>
          <cell r="F391" t="str">
            <v>F</v>
          </cell>
          <cell r="G391" t="str">
            <v>high</v>
          </cell>
          <cell r="H391">
            <v>3</v>
          </cell>
          <cell r="I391" t="str">
            <v>Pimephales QSAR</v>
          </cell>
          <cell r="J391">
            <v>10</v>
          </cell>
          <cell r="K391">
            <v>1.6</v>
          </cell>
          <cell r="L391">
            <v>0.39800000000000002</v>
          </cell>
          <cell r="M391">
            <v>1.82</v>
          </cell>
          <cell r="N391" t="str">
            <v>E</v>
          </cell>
          <cell r="O391">
            <v>66.069344800759623</v>
          </cell>
        </row>
        <row r="392">
          <cell r="B392" t="str">
            <v>54-31-9</v>
          </cell>
          <cell r="C392" t="str">
            <v>P-PNEC</v>
          </cell>
          <cell r="D392">
            <v>55.131999999999998</v>
          </cell>
          <cell r="E392" t="str">
            <v>P</v>
          </cell>
          <cell r="F392" t="str">
            <v>F</v>
          </cell>
          <cell r="G392" t="str">
            <v>low</v>
          </cell>
          <cell r="H392">
            <v>1</v>
          </cell>
          <cell r="I392" t="str">
            <v>Pimephales QSAR</v>
          </cell>
          <cell r="L392">
            <v>55.131999999999998</v>
          </cell>
          <cell r="M392">
            <v>2.0434999999999999</v>
          </cell>
          <cell r="N392" t="str">
            <v>M</v>
          </cell>
          <cell r="O392">
            <v>110.5350469382843</v>
          </cell>
        </row>
        <row r="393">
          <cell r="B393" t="str">
            <v>5436-43-1</v>
          </cell>
          <cell r="C393" t="str">
            <v>P-PNEC</v>
          </cell>
          <cell r="D393">
            <v>0.02</v>
          </cell>
          <cell r="E393" t="str">
            <v>P</v>
          </cell>
          <cell r="F393" t="str">
            <v>F</v>
          </cell>
          <cell r="G393" t="str">
            <v>low</v>
          </cell>
          <cell r="H393">
            <v>1</v>
          </cell>
          <cell r="I393" t="str">
            <v>Pimephales QSAR</v>
          </cell>
          <cell r="L393">
            <v>0.02</v>
          </cell>
          <cell r="M393">
            <v>4.8102</v>
          </cell>
          <cell r="N393" t="str">
            <v>U</v>
          </cell>
          <cell r="O393">
            <v>64595.163226962606</v>
          </cell>
        </row>
        <row r="394">
          <cell r="B394" t="str">
            <v>54460-96-7</v>
          </cell>
          <cell r="C394" t="str">
            <v>P-PNEC</v>
          </cell>
          <cell r="D394">
            <v>72.388999999999996</v>
          </cell>
          <cell r="E394" t="str">
            <v>P</v>
          </cell>
          <cell r="F394" t="str">
            <v>D</v>
          </cell>
          <cell r="G394" t="str">
            <v>low</v>
          </cell>
          <cell r="H394">
            <v>1</v>
          </cell>
          <cell r="I394" t="str">
            <v>Daphnia QSAR</v>
          </cell>
          <cell r="L394">
            <v>72.388999999999996</v>
          </cell>
          <cell r="M394">
            <v>1.8849</v>
          </cell>
          <cell r="N394" t="str">
            <v>U</v>
          </cell>
          <cell r="O394">
            <v>76.718481818998612</v>
          </cell>
        </row>
        <row r="395">
          <cell r="B395" t="str">
            <v>54464-57-2</v>
          </cell>
          <cell r="C395" t="str">
            <v>P-PNEC</v>
          </cell>
          <cell r="D395">
            <v>0.377</v>
          </cell>
          <cell r="E395" t="str">
            <v>P</v>
          </cell>
          <cell r="F395" t="str">
            <v>F</v>
          </cell>
          <cell r="G395" t="str">
            <v>low</v>
          </cell>
          <cell r="H395">
            <v>1</v>
          </cell>
          <cell r="I395" t="str">
            <v>Pimephales QSAR</v>
          </cell>
          <cell r="L395">
            <v>0.377</v>
          </cell>
          <cell r="M395">
            <v>3.5221</v>
          </cell>
          <cell r="N395" t="str">
            <v>M</v>
          </cell>
          <cell r="O395">
            <v>3327.3615980616291</v>
          </cell>
        </row>
        <row r="396">
          <cell r="B396" t="str">
            <v>545-06-2</v>
          </cell>
          <cell r="C396" t="str">
            <v>P-PNEC</v>
          </cell>
          <cell r="D396">
            <v>8.9380000000000006</v>
          </cell>
          <cell r="E396" t="str">
            <v>P</v>
          </cell>
          <cell r="F396" t="str">
            <v>F</v>
          </cell>
          <cell r="G396" t="str">
            <v>low</v>
          </cell>
          <cell r="H396">
            <v>1</v>
          </cell>
          <cell r="I396" t="str">
            <v>Pimephales QSAR</v>
          </cell>
          <cell r="L396">
            <v>8.9380000000000006</v>
          </cell>
          <cell r="M396">
            <v>1.6959</v>
          </cell>
          <cell r="N396" t="str">
            <v>U</v>
          </cell>
          <cell r="O396">
            <v>49.647799000606874</v>
          </cell>
        </row>
        <row r="397">
          <cell r="B397" t="str">
            <v>5466-77-3</v>
          </cell>
          <cell r="C397" t="str">
            <v>P-PNEC</v>
          </cell>
          <cell r="D397">
            <v>6.6000000000000003E-2</v>
          </cell>
          <cell r="E397" t="str">
            <v>P</v>
          </cell>
          <cell r="F397" t="str">
            <v>D</v>
          </cell>
          <cell r="G397" t="str">
            <v>low</v>
          </cell>
          <cell r="H397">
            <v>2</v>
          </cell>
          <cell r="I397" t="str">
            <v>Daphnia QSAR</v>
          </cell>
          <cell r="L397">
            <v>6.6000000000000003E-2</v>
          </cell>
          <cell r="M397">
            <v>3.9355000000000002</v>
          </cell>
          <cell r="N397" t="str">
            <v>M</v>
          </cell>
          <cell r="O397">
            <v>8619.8557870576005</v>
          </cell>
        </row>
        <row r="398">
          <cell r="B398" t="str">
            <v>54739-18-3</v>
          </cell>
          <cell r="C398" t="str">
            <v>P-PNEC</v>
          </cell>
          <cell r="D398">
            <v>148.79599999999999</v>
          </cell>
          <cell r="E398" t="str">
            <v>P</v>
          </cell>
          <cell r="F398" t="str">
            <v>D</v>
          </cell>
          <cell r="G398" t="str">
            <v>low</v>
          </cell>
          <cell r="H398">
            <v>1</v>
          </cell>
          <cell r="I398" t="str">
            <v>Daphnia QSAR</v>
          </cell>
          <cell r="L398">
            <v>148.79599999999999</v>
          </cell>
          <cell r="M398">
            <v>2.3050000000000002</v>
          </cell>
          <cell r="N398" t="str">
            <v>U</v>
          </cell>
          <cell r="O398">
            <v>201.83663636815632</v>
          </cell>
        </row>
        <row r="399">
          <cell r="B399" t="str">
            <v>54910-89-3</v>
          </cell>
          <cell r="C399" t="str">
            <v>P-PNEC</v>
          </cell>
          <cell r="D399">
            <v>0.64700000000000002</v>
          </cell>
          <cell r="E399" t="str">
            <v>P</v>
          </cell>
          <cell r="F399" t="str">
            <v>A</v>
          </cell>
          <cell r="G399" t="str">
            <v>low</v>
          </cell>
          <cell r="H399">
            <v>1</v>
          </cell>
          <cell r="I399" t="str">
            <v>Selenastrum QSAR</v>
          </cell>
          <cell r="L399">
            <v>0.64700000000000002</v>
          </cell>
          <cell r="M399">
            <v>3.4296000000000002</v>
          </cell>
          <cell r="N399" t="str">
            <v>U</v>
          </cell>
          <cell r="O399">
            <v>2689.0569500292549</v>
          </cell>
        </row>
        <row r="400">
          <cell r="B400" t="str">
            <v>55-18-5</v>
          </cell>
          <cell r="C400" t="str">
            <v>P-PNEC</v>
          </cell>
          <cell r="D400">
            <v>10.199999999999999</v>
          </cell>
          <cell r="E400" t="str">
            <v>P</v>
          </cell>
          <cell r="F400" t="str">
            <v>A</v>
          </cell>
          <cell r="G400" t="str">
            <v>exact</v>
          </cell>
          <cell r="H400" t="str">
            <v>-</v>
          </cell>
          <cell r="I400" t="str">
            <v>-</v>
          </cell>
          <cell r="L400">
            <v>10.199999999999999</v>
          </cell>
          <cell r="M400">
            <v>1.6964999999999999</v>
          </cell>
          <cell r="N400" t="str">
            <v>U</v>
          </cell>
          <cell r="O400">
            <v>49.71643737252429</v>
          </cell>
        </row>
        <row r="401">
          <cell r="B401" t="str">
            <v>55297-95-5</v>
          </cell>
          <cell r="C401" t="str">
            <v>P-PNEC</v>
          </cell>
          <cell r="D401">
            <v>1.0209999999999999</v>
          </cell>
          <cell r="E401" t="str">
            <v>P</v>
          </cell>
          <cell r="F401" t="str">
            <v>D</v>
          </cell>
          <cell r="G401" t="str">
            <v>low</v>
          </cell>
          <cell r="H401">
            <v>1</v>
          </cell>
          <cell r="I401" t="str">
            <v>Daphnia QSAR</v>
          </cell>
          <cell r="L401">
            <v>1.0209999999999999</v>
          </cell>
          <cell r="M401">
            <v>3.3224999999999998</v>
          </cell>
          <cell r="N401" t="str">
            <v>DT</v>
          </cell>
          <cell r="O401">
            <v>2101.3577690467482</v>
          </cell>
        </row>
        <row r="402">
          <cell r="B402" t="str">
            <v>553-82-2</v>
          </cell>
          <cell r="C402" t="str">
            <v>P-PNEC</v>
          </cell>
          <cell r="D402">
            <v>1.45</v>
          </cell>
          <cell r="E402" t="str">
            <v>P</v>
          </cell>
          <cell r="F402" t="str">
            <v>D</v>
          </cell>
          <cell r="G402" t="str">
            <v>medium</v>
          </cell>
          <cell r="H402">
            <v>1</v>
          </cell>
          <cell r="I402" t="str">
            <v>Daphnia QSAR</v>
          </cell>
          <cell r="L402">
            <v>1.45</v>
          </cell>
          <cell r="M402">
            <v>2.5764</v>
          </cell>
          <cell r="N402" t="str">
            <v>U</v>
          </cell>
          <cell r="O402">
            <v>377.05091583339311</v>
          </cell>
        </row>
        <row r="403">
          <cell r="B403" t="str">
            <v>55-38-9</v>
          </cell>
          <cell r="C403" t="str">
            <v>P-PNEC</v>
          </cell>
          <cell r="D403">
            <v>5.5999999999999999E-3</v>
          </cell>
          <cell r="E403" t="str">
            <v>E</v>
          </cell>
          <cell r="F403" t="str">
            <v>D</v>
          </cell>
          <cell r="G403" t="str">
            <v>E3</v>
          </cell>
          <cell r="H403" t="str">
            <v>-</v>
          </cell>
          <cell r="I403" t="str">
            <v>footprint</v>
          </cell>
          <cell r="L403">
            <v>5.5999999999999999E-3</v>
          </cell>
          <cell r="M403">
            <v>3.18</v>
          </cell>
          <cell r="N403" t="str">
            <v>E</v>
          </cell>
          <cell r="O403">
            <v>1513.5612484362093</v>
          </cell>
        </row>
        <row r="404">
          <cell r="B404" t="str">
            <v>554-13-2</v>
          </cell>
          <cell r="C404" t="str">
            <v>P-PNEC</v>
          </cell>
          <cell r="D404">
            <v>43.709000000000003</v>
          </cell>
          <cell r="E404" t="str">
            <v>P</v>
          </cell>
          <cell r="F404" t="str">
            <v>F</v>
          </cell>
          <cell r="G404" t="str">
            <v>low</v>
          </cell>
          <cell r="H404">
            <v>1</v>
          </cell>
          <cell r="I404" t="str">
            <v>Pimephales QSAR</v>
          </cell>
          <cell r="L404">
            <v>43.709000000000003</v>
          </cell>
          <cell r="M404">
            <v>8.0000000000000004E-4</v>
          </cell>
          <cell r="N404" t="str">
            <v>K</v>
          </cell>
          <cell r="O404">
            <v>1.001843765724026</v>
          </cell>
        </row>
        <row r="405">
          <cell r="B405" t="str">
            <v>556-67-2</v>
          </cell>
          <cell r="C405" t="str">
            <v>P-PNEC</v>
          </cell>
          <cell r="D405">
            <v>0.53400000000000003</v>
          </cell>
          <cell r="E405" t="str">
            <v>B</v>
          </cell>
          <cell r="F405" t="str">
            <v>F</v>
          </cell>
          <cell r="G405" t="str">
            <v>very low</v>
          </cell>
          <cell r="H405">
            <v>1</v>
          </cell>
          <cell r="I405" t="str">
            <v>Pimephales QSAR</v>
          </cell>
          <cell r="L405">
            <v>0.53400000000000003</v>
          </cell>
          <cell r="M405">
            <v>4.1595000000000004</v>
          </cell>
          <cell r="N405" t="str">
            <v>M</v>
          </cell>
          <cell r="O405">
            <v>14437.766042907399</v>
          </cell>
        </row>
        <row r="406">
          <cell r="B406" t="str">
            <v>5575-21-3</v>
          </cell>
          <cell r="C406" t="str">
            <v>P-PNEC</v>
          </cell>
          <cell r="D406">
            <v>197.76900000000001</v>
          </cell>
          <cell r="E406" t="str">
            <v>P</v>
          </cell>
          <cell r="F406" t="str">
            <v>A</v>
          </cell>
          <cell r="G406" t="str">
            <v>very low</v>
          </cell>
          <cell r="H406">
            <v>1</v>
          </cell>
          <cell r="I406" t="str">
            <v>Ecosar</v>
          </cell>
          <cell r="L406">
            <v>197.76900000000001</v>
          </cell>
          <cell r="M406">
            <v>2.1078999999999999</v>
          </cell>
          <cell r="N406" t="str">
            <v>M</v>
          </cell>
          <cell r="O406">
            <v>128.20353491189525</v>
          </cell>
        </row>
        <row r="407">
          <cell r="B407" t="str">
            <v>557-95-9</v>
          </cell>
          <cell r="C407" t="str">
            <v>P-PNEC</v>
          </cell>
          <cell r="D407">
            <v>6.3090000000000002</v>
          </cell>
          <cell r="E407" t="str">
            <v>P</v>
          </cell>
          <cell r="F407" t="str">
            <v>D</v>
          </cell>
          <cell r="G407" t="str">
            <v>low</v>
          </cell>
          <cell r="H407">
            <v>1</v>
          </cell>
          <cell r="I407" t="str">
            <v>Daphnia QSAR</v>
          </cell>
          <cell r="L407">
            <v>6.3090000000000002</v>
          </cell>
          <cell r="M407">
            <v>2.2734999999999999</v>
          </cell>
          <cell r="N407" t="str">
            <v>K</v>
          </cell>
          <cell r="O407">
            <v>187.71544183750237</v>
          </cell>
        </row>
        <row r="408">
          <cell r="B408" t="str">
            <v>5589-96-8</v>
          </cell>
          <cell r="C408" t="str">
            <v>P-PNEC</v>
          </cell>
          <cell r="D408">
            <v>350.38799999999998</v>
          </cell>
          <cell r="E408" t="str">
            <v>P</v>
          </cell>
          <cell r="F408" t="str">
            <v>D</v>
          </cell>
          <cell r="G408" t="str">
            <v>low</v>
          </cell>
          <cell r="H408">
            <v>1</v>
          </cell>
          <cell r="I408" t="str">
            <v>Daphnia QSAR</v>
          </cell>
          <cell r="L408">
            <v>350.38799999999998</v>
          </cell>
          <cell r="M408">
            <v>0.68600000000000005</v>
          </cell>
          <cell r="N408" t="str">
            <v>DT</v>
          </cell>
          <cell r="O408">
            <v>4.8528850016212122</v>
          </cell>
        </row>
        <row r="409">
          <cell r="B409" t="str">
            <v>5598-13-0</v>
          </cell>
          <cell r="C409" t="str">
            <v>PNEC</v>
          </cell>
          <cell r="D409">
            <v>5.9999999999999995E-4</v>
          </cell>
          <cell r="E409" t="str">
            <v>E</v>
          </cell>
          <cell r="F409" t="str">
            <v>D</v>
          </cell>
          <cell r="G409" t="str">
            <v>A5</v>
          </cell>
          <cell r="H409" t="str">
            <v>-</v>
          </cell>
          <cell r="I409" t="str">
            <v>footprint</v>
          </cell>
          <cell r="K409">
            <v>1E-4</v>
          </cell>
          <cell r="L409">
            <v>1E-4</v>
          </cell>
          <cell r="M409">
            <v>3.52</v>
          </cell>
          <cell r="N409" t="str">
            <v>E</v>
          </cell>
          <cell r="O409">
            <v>3311.3112148259115</v>
          </cell>
        </row>
        <row r="410">
          <cell r="B410" t="str">
            <v>56038-13-2</v>
          </cell>
          <cell r="C410" t="str">
            <v>P-PNEC</v>
          </cell>
          <cell r="D410">
            <v>346.56099999999998</v>
          </cell>
          <cell r="E410" t="str">
            <v>P</v>
          </cell>
          <cell r="F410" t="str">
            <v>A</v>
          </cell>
          <cell r="G410" t="str">
            <v>very low</v>
          </cell>
          <cell r="H410">
            <v>1</v>
          </cell>
          <cell r="I410" t="str">
            <v>Selenastrum QSAR</v>
          </cell>
          <cell r="L410">
            <v>346.56099999999998</v>
          </cell>
          <cell r="M410">
            <v>0.5</v>
          </cell>
          <cell r="N410" t="str">
            <v>DT</v>
          </cell>
          <cell r="O410">
            <v>3.1622776601683795</v>
          </cell>
        </row>
        <row r="411">
          <cell r="B411" t="str">
            <v>561-27-3</v>
          </cell>
          <cell r="C411" t="str">
            <v>P-PNEC</v>
          </cell>
          <cell r="D411">
            <v>11.811999999999999</v>
          </cell>
          <cell r="E411" t="str">
            <v>P</v>
          </cell>
          <cell r="F411" t="str">
            <v>F</v>
          </cell>
          <cell r="G411" t="str">
            <v>low</v>
          </cell>
          <cell r="H411">
            <v>1</v>
          </cell>
          <cell r="I411" t="str">
            <v>Pimephales QSAR</v>
          </cell>
          <cell r="L411">
            <v>11.811999999999999</v>
          </cell>
          <cell r="M411">
            <v>3.4203999999999999</v>
          </cell>
          <cell r="N411" t="str">
            <v>M</v>
          </cell>
          <cell r="O411">
            <v>2632.6916742184926</v>
          </cell>
        </row>
        <row r="412">
          <cell r="B412" t="str">
            <v>56-23-5</v>
          </cell>
          <cell r="C412" t="str">
            <v>P-PNEC</v>
          </cell>
          <cell r="D412">
            <v>29.4</v>
          </cell>
          <cell r="E412" t="str">
            <v>E</v>
          </cell>
          <cell r="F412" t="str">
            <v>D</v>
          </cell>
          <cell r="G412" t="str">
            <v>C4</v>
          </cell>
          <cell r="H412" t="str">
            <v>-</v>
          </cell>
          <cell r="I412" t="str">
            <v>footprint</v>
          </cell>
          <cell r="L412">
            <v>29.4</v>
          </cell>
          <cell r="M412">
            <v>1.85</v>
          </cell>
          <cell r="N412" t="str">
            <v>E</v>
          </cell>
          <cell r="O412">
            <v>70.794578438413865</v>
          </cell>
        </row>
        <row r="413">
          <cell r="B413" t="str">
            <v>56-29-1</v>
          </cell>
          <cell r="C413" t="str">
            <v>P-PNEC</v>
          </cell>
          <cell r="D413">
            <v>3.9809999999999999</v>
          </cell>
          <cell r="E413" t="str">
            <v>P</v>
          </cell>
          <cell r="F413" t="str">
            <v>A</v>
          </cell>
          <cell r="G413" t="str">
            <v>very low</v>
          </cell>
          <cell r="H413">
            <v>1</v>
          </cell>
          <cell r="I413" t="str">
            <v>Selenastrum QSAR</v>
          </cell>
          <cell r="L413">
            <v>3.9809999999999999</v>
          </cell>
          <cell r="M413">
            <v>1.9806999999999999</v>
          </cell>
          <cell r="N413" t="str">
            <v>K</v>
          </cell>
          <cell r="O413">
            <v>95.653309337491393</v>
          </cell>
        </row>
        <row r="414">
          <cell r="B414" t="str">
            <v>563-12-2</v>
          </cell>
          <cell r="C414" t="str">
            <v>P-PNEC</v>
          </cell>
          <cell r="D414">
            <v>5.5999999999999999E-5</v>
          </cell>
          <cell r="E414" t="str">
            <v>E</v>
          </cell>
          <cell r="F414" t="str">
            <v>D</v>
          </cell>
          <cell r="G414" t="str">
            <v>exact</v>
          </cell>
          <cell r="H414" t="str">
            <v>-</v>
          </cell>
          <cell r="I414" t="str">
            <v>-</v>
          </cell>
          <cell r="L414">
            <v>5.5999999999999999E-5</v>
          </cell>
          <cell r="M414">
            <v>4.0599999999999996</v>
          </cell>
          <cell r="N414" t="str">
            <v>E</v>
          </cell>
          <cell r="O414">
            <v>11481.536214968832</v>
          </cell>
        </row>
        <row r="415">
          <cell r="B415" t="str">
            <v>563-70-2</v>
          </cell>
          <cell r="C415" t="str">
            <v>P-PNEC</v>
          </cell>
          <cell r="D415">
            <v>4.4630000000000001</v>
          </cell>
          <cell r="E415" t="str">
            <v>P</v>
          </cell>
          <cell r="F415" t="str">
            <v>D</v>
          </cell>
          <cell r="G415" t="str">
            <v>low</v>
          </cell>
          <cell r="H415">
            <v>1</v>
          </cell>
          <cell r="I415" t="str">
            <v>Daphnia QSAR</v>
          </cell>
          <cell r="L415">
            <v>4.4630000000000001</v>
          </cell>
          <cell r="M415">
            <v>1.2943</v>
          </cell>
          <cell r="N415" t="str">
            <v>M</v>
          </cell>
          <cell r="O415">
            <v>19.692461270145557</v>
          </cell>
        </row>
        <row r="416">
          <cell r="B416" t="str">
            <v>56-38-2</v>
          </cell>
          <cell r="C416" t="str">
            <v>P-PNEC</v>
          </cell>
          <cell r="D416">
            <v>2.5000000000000001E-3</v>
          </cell>
          <cell r="E416" t="str">
            <v>E</v>
          </cell>
          <cell r="F416" t="str">
            <v>D</v>
          </cell>
          <cell r="G416" t="str">
            <v>L3</v>
          </cell>
          <cell r="H416" t="str">
            <v>-</v>
          </cell>
          <cell r="I416" t="str">
            <v>footprint</v>
          </cell>
          <cell r="L416">
            <v>2.5000000000000001E-3</v>
          </cell>
          <cell r="M416">
            <v>3.2</v>
          </cell>
          <cell r="N416" t="str">
            <v>E</v>
          </cell>
          <cell r="O416">
            <v>1584.8931924611156</v>
          </cell>
        </row>
        <row r="417">
          <cell r="B417" t="str">
            <v>56420-45-2</v>
          </cell>
          <cell r="C417" t="str">
            <v>P-PNEC</v>
          </cell>
          <cell r="D417">
            <v>58.427999999999997</v>
          </cell>
          <cell r="E417" t="str">
            <v>P</v>
          </cell>
          <cell r="F417" t="str">
            <v>F</v>
          </cell>
          <cell r="G417" t="str">
            <v>low</v>
          </cell>
          <cell r="H417">
            <v>1</v>
          </cell>
          <cell r="I417" t="str">
            <v>Pimephales QSAR</v>
          </cell>
          <cell r="L417">
            <v>58.427999999999997</v>
          </cell>
          <cell r="M417">
            <v>1.8911</v>
          </cell>
          <cell r="N417" t="str">
            <v>K</v>
          </cell>
          <cell r="O417">
            <v>77.821572120316304</v>
          </cell>
        </row>
        <row r="418">
          <cell r="B418" t="str">
            <v>564-25-0</v>
          </cell>
          <cell r="C418" t="str">
            <v>P-PNEC</v>
          </cell>
          <cell r="D418">
            <v>124.685</v>
          </cell>
          <cell r="E418" t="str">
            <v>P</v>
          </cell>
          <cell r="F418" t="str">
            <v>A</v>
          </cell>
          <cell r="G418" t="str">
            <v>very low</v>
          </cell>
          <cell r="H418">
            <v>1</v>
          </cell>
          <cell r="I418" t="str">
            <v>Selenastrum QSAR</v>
          </cell>
          <cell r="L418">
            <v>124.685</v>
          </cell>
          <cell r="M418">
            <v>1.0096000000000001</v>
          </cell>
          <cell r="N418" t="str">
            <v>DT</v>
          </cell>
          <cell r="O418">
            <v>10.223509385032306</v>
          </cell>
        </row>
        <row r="419">
          <cell r="B419" t="str">
            <v>56-53-1</v>
          </cell>
          <cell r="C419" t="str">
            <v>P-PNEC</v>
          </cell>
          <cell r="D419">
            <v>4.2000000000000003E-2</v>
          </cell>
          <cell r="E419" t="str">
            <v>P</v>
          </cell>
          <cell r="F419" t="str">
            <v>F</v>
          </cell>
          <cell r="G419" t="str">
            <v>low</v>
          </cell>
          <cell r="H419">
            <v>1</v>
          </cell>
          <cell r="I419" t="str">
            <v>Pimephales QSAR</v>
          </cell>
          <cell r="L419">
            <v>4.2000000000000003E-2</v>
          </cell>
          <cell r="M419">
            <v>3.7719</v>
          </cell>
          <cell r="N419" t="str">
            <v>U</v>
          </cell>
          <cell r="O419">
            <v>5914.2543775622444</v>
          </cell>
        </row>
        <row r="420">
          <cell r="B420" t="str">
            <v>56-55-3</v>
          </cell>
          <cell r="C420" t="str">
            <v>P-PNEC</v>
          </cell>
          <cell r="D420">
            <v>3.9E-2</v>
          </cell>
          <cell r="E420" t="str">
            <v>P</v>
          </cell>
          <cell r="F420" t="str">
            <v>D</v>
          </cell>
          <cell r="G420" t="str">
            <v>high</v>
          </cell>
          <cell r="H420">
            <v>2</v>
          </cell>
          <cell r="I420" t="str">
            <v>Daphnia QSAR</v>
          </cell>
          <cell r="L420">
            <v>3.9E-2</v>
          </cell>
          <cell r="M420">
            <v>5.3</v>
          </cell>
          <cell r="N420" t="str">
            <v>E</v>
          </cell>
          <cell r="O420">
            <v>199526.23149688813</v>
          </cell>
        </row>
        <row r="421">
          <cell r="B421" t="str">
            <v>56-75-7</v>
          </cell>
          <cell r="C421" t="str">
            <v>P-PNEC</v>
          </cell>
          <cell r="D421">
            <v>1.31</v>
          </cell>
          <cell r="E421" t="str">
            <v>E</v>
          </cell>
          <cell r="F421" t="str">
            <v>A</v>
          </cell>
          <cell r="G421" t="str">
            <v>L3</v>
          </cell>
          <cell r="H421" t="str">
            <v>-</v>
          </cell>
          <cell r="I421" t="str">
            <v>footprint</v>
          </cell>
          <cell r="L421">
            <v>1.31</v>
          </cell>
          <cell r="M421">
            <v>1.1152</v>
          </cell>
          <cell r="N421" t="str">
            <v>M</v>
          </cell>
          <cell r="O421">
            <v>13.037670471382137</v>
          </cell>
        </row>
        <row r="422">
          <cell r="B422" t="str">
            <v>56775-91-8</v>
          </cell>
          <cell r="C422" t="str">
            <v>P-PNEC</v>
          </cell>
          <cell r="D422">
            <v>6.9340000000000002</v>
          </cell>
          <cell r="E422" t="str">
            <v>P</v>
          </cell>
          <cell r="F422" t="str">
            <v>D</v>
          </cell>
          <cell r="G422" t="str">
            <v>low</v>
          </cell>
          <cell r="H422">
            <v>1</v>
          </cell>
          <cell r="I422" t="str">
            <v>Daphnia QSAR</v>
          </cell>
          <cell r="L422">
            <v>6.9340000000000002</v>
          </cell>
          <cell r="M422">
            <v>3.2128000000000001</v>
          </cell>
          <cell r="N422" t="str">
            <v>M</v>
          </cell>
          <cell r="O422">
            <v>1632.3000728189959</v>
          </cell>
        </row>
        <row r="423">
          <cell r="B423" t="str">
            <v>57018-04-9</v>
          </cell>
          <cell r="C423" t="str">
            <v>P-PNEC</v>
          </cell>
          <cell r="D423">
            <v>0.51400000000000001</v>
          </cell>
          <cell r="E423" t="str">
            <v>P</v>
          </cell>
          <cell r="F423" t="str">
            <v>F</v>
          </cell>
          <cell r="G423" t="str">
            <v>medium</v>
          </cell>
          <cell r="H423">
            <v>3</v>
          </cell>
          <cell r="I423" t="str">
            <v>Pimephales QSAR</v>
          </cell>
          <cell r="K423">
            <v>0.26</v>
          </cell>
          <cell r="L423">
            <v>0.26</v>
          </cell>
          <cell r="M423">
            <v>3.7</v>
          </cell>
          <cell r="N423" t="str">
            <v>E</v>
          </cell>
          <cell r="O423">
            <v>5011.8723362727324</v>
          </cell>
        </row>
        <row r="424">
          <cell r="B424" t="str">
            <v>57-12-5</v>
          </cell>
          <cell r="C424" t="str">
            <v>P-PNEC</v>
          </cell>
          <cell r="D424">
            <v>19.024000000000001</v>
          </cell>
          <cell r="E424" t="str">
            <v>P</v>
          </cell>
          <cell r="F424" t="str">
            <v>A</v>
          </cell>
          <cell r="G424" t="str">
            <v>low</v>
          </cell>
          <cell r="H424">
            <v>2</v>
          </cell>
          <cell r="I424" t="str">
            <v>Selenastrum QSAR</v>
          </cell>
          <cell r="K424">
            <v>0.1</v>
          </cell>
          <cell r="L424">
            <v>0.1</v>
          </cell>
          <cell r="M424">
            <v>0.86661999999999995</v>
          </cell>
          <cell r="N424" t="str">
            <v>U</v>
          </cell>
          <cell r="O424">
            <v>7.3556321102500108</v>
          </cell>
        </row>
        <row r="425">
          <cell r="B425" t="str">
            <v>57-15-8</v>
          </cell>
          <cell r="C425" t="str">
            <v>P-PNEC</v>
          </cell>
          <cell r="D425">
            <v>94.231999999999999</v>
          </cell>
          <cell r="E425" t="str">
            <v>P</v>
          </cell>
          <cell r="F425" t="str">
            <v>D</v>
          </cell>
          <cell r="G425" t="str">
            <v>low</v>
          </cell>
          <cell r="H425">
            <v>1</v>
          </cell>
          <cell r="I425" t="str">
            <v>Daphnia QSAR</v>
          </cell>
          <cell r="L425">
            <v>94.231999999999999</v>
          </cell>
          <cell r="M425">
            <v>1.4111</v>
          </cell>
          <cell r="N425" t="str">
            <v>U</v>
          </cell>
          <cell r="O425">
            <v>25.769144451738672</v>
          </cell>
        </row>
        <row r="426">
          <cell r="B426" t="str">
            <v>57-27-2</v>
          </cell>
          <cell r="C426" t="str">
            <v>P-PNEC</v>
          </cell>
          <cell r="D426" t="str">
            <v>WS</v>
          </cell>
          <cell r="E426" t="str">
            <v>P</v>
          </cell>
          <cell r="F426" t="str">
            <v>D</v>
          </cell>
          <cell r="G426" t="str">
            <v>low</v>
          </cell>
          <cell r="H426">
            <v>1</v>
          </cell>
          <cell r="I426" t="str">
            <v>Daphnia QSAR</v>
          </cell>
          <cell r="L426">
            <v>6.5</v>
          </cell>
          <cell r="M426">
            <v>1.4827999999999999</v>
          </cell>
          <cell r="N426" t="str">
            <v>DT</v>
          </cell>
          <cell r="O426">
            <v>30.394849687701132</v>
          </cell>
        </row>
        <row r="427">
          <cell r="B427" t="str">
            <v>57-41-0</v>
          </cell>
          <cell r="C427" t="str">
            <v>P-PNEC</v>
          </cell>
          <cell r="D427">
            <v>1.776</v>
          </cell>
          <cell r="E427" t="str">
            <v>P</v>
          </cell>
          <cell r="F427" t="str">
            <v>A</v>
          </cell>
          <cell r="G427" t="str">
            <v>low</v>
          </cell>
          <cell r="H427">
            <v>1</v>
          </cell>
          <cell r="I427" t="str">
            <v>Selenastrum QSAR</v>
          </cell>
          <cell r="L427">
            <v>1.776</v>
          </cell>
          <cell r="M427">
            <v>3.1682000000000001</v>
          </cell>
          <cell r="N427" t="str">
            <v>M</v>
          </cell>
          <cell r="O427">
            <v>1472.9906835417726</v>
          </cell>
        </row>
        <row r="428">
          <cell r="B428" t="str">
            <v>57-43-2</v>
          </cell>
          <cell r="C428" t="str">
            <v>P-PNEC</v>
          </cell>
          <cell r="D428">
            <v>0.375</v>
          </cell>
          <cell r="E428" t="str">
            <v>P</v>
          </cell>
          <cell r="F428" t="str">
            <v>A</v>
          </cell>
          <cell r="G428" t="str">
            <v>very low</v>
          </cell>
          <cell r="H428">
            <v>1</v>
          </cell>
          <cell r="I428" t="str">
            <v>Selenastrum QSAR</v>
          </cell>
          <cell r="L428">
            <v>0.375</v>
          </cell>
          <cell r="M428">
            <v>2.1573000000000002</v>
          </cell>
          <cell r="N428" t="str">
            <v>U</v>
          </cell>
          <cell r="O428">
            <v>143.64813768904901</v>
          </cell>
        </row>
        <row r="429">
          <cell r="B429" t="str">
            <v>57-53-4</v>
          </cell>
          <cell r="C429" t="str">
            <v>P-PNEC</v>
          </cell>
          <cell r="D429">
            <v>2.871</v>
          </cell>
          <cell r="E429" t="str">
            <v>P</v>
          </cell>
          <cell r="F429" t="str">
            <v>D</v>
          </cell>
          <cell r="G429" t="str">
            <v>low</v>
          </cell>
          <cell r="H429">
            <v>2</v>
          </cell>
          <cell r="I429" t="str">
            <v>Daphnia QSAR</v>
          </cell>
          <cell r="L429">
            <v>2.871</v>
          </cell>
          <cell r="M429">
            <v>2.0363000000000002</v>
          </cell>
          <cell r="N429" t="str">
            <v>U</v>
          </cell>
          <cell r="O429">
            <v>108.71763591157456</v>
          </cell>
        </row>
        <row r="430">
          <cell r="B430" t="str">
            <v>57-62-5</v>
          </cell>
          <cell r="C430" t="str">
            <v>P-PNEC</v>
          </cell>
          <cell r="D430">
            <v>3.1</v>
          </cell>
          <cell r="E430" t="str">
            <v>E</v>
          </cell>
          <cell r="F430" t="str">
            <v>A</v>
          </cell>
          <cell r="G430" t="str">
            <v>R3</v>
          </cell>
          <cell r="H430" t="str">
            <v>-</v>
          </cell>
          <cell r="I430" t="str">
            <v>footprint</v>
          </cell>
          <cell r="L430">
            <v>3.1</v>
          </cell>
          <cell r="M430">
            <v>0.6976</v>
          </cell>
          <cell r="N430" t="str">
            <v>DT</v>
          </cell>
          <cell r="O430">
            <v>4.9842520940425992</v>
          </cell>
        </row>
        <row r="431">
          <cell r="B431" t="str">
            <v>57-63-6</v>
          </cell>
          <cell r="C431" t="str">
            <v>P-PNEC</v>
          </cell>
          <cell r="D431">
            <v>21.831</v>
          </cell>
          <cell r="E431" t="str">
            <v>P</v>
          </cell>
          <cell r="F431" t="str">
            <v>F</v>
          </cell>
          <cell r="G431" t="str">
            <v>low</v>
          </cell>
          <cell r="H431">
            <v>1</v>
          </cell>
          <cell r="I431" t="str">
            <v>Pimephales QSAR</v>
          </cell>
          <cell r="K431">
            <v>3.4999999999999997E-5</v>
          </cell>
          <cell r="L431">
            <v>3.4999999999999997E-5</v>
          </cell>
          <cell r="M431">
            <v>3.7168000000000001</v>
          </cell>
          <cell r="N431" t="str">
            <v>U</v>
          </cell>
          <cell r="O431">
            <v>5209.5474732855591</v>
          </cell>
        </row>
        <row r="432">
          <cell r="B432" t="str">
            <v>57-68-1</v>
          </cell>
          <cell r="C432" t="str">
            <v>P-PNEC</v>
          </cell>
          <cell r="D432">
            <v>1.7350000000000001</v>
          </cell>
          <cell r="E432" t="str">
            <v>P</v>
          </cell>
          <cell r="F432" t="str">
            <v>A</v>
          </cell>
          <cell r="G432" t="str">
            <v>low</v>
          </cell>
          <cell r="H432">
            <v>1</v>
          </cell>
          <cell r="I432" t="str">
            <v>Selenastrum QSAR</v>
          </cell>
          <cell r="L432">
            <v>1.7350000000000001</v>
          </cell>
          <cell r="M432">
            <v>2.2816999999999998</v>
          </cell>
          <cell r="N432" t="str">
            <v>M</v>
          </cell>
          <cell r="O432">
            <v>191.29340604823469</v>
          </cell>
        </row>
        <row r="433">
          <cell r="B433" t="str">
            <v>57775-29-8</v>
          </cell>
          <cell r="C433" t="str">
            <v>P-PNEC</v>
          </cell>
          <cell r="D433">
            <v>3.3639999999999999</v>
          </cell>
          <cell r="E433" t="str">
            <v>P</v>
          </cell>
          <cell r="F433" t="str">
            <v>F</v>
          </cell>
          <cell r="G433" t="str">
            <v>low</v>
          </cell>
          <cell r="H433">
            <v>1</v>
          </cell>
          <cell r="I433" t="str">
            <v>Pimephales QSAR</v>
          </cell>
          <cell r="L433">
            <v>3.3639999999999999</v>
          </cell>
          <cell r="M433">
            <v>2.8868</v>
          </cell>
          <cell r="N433" t="str">
            <v>DT</v>
          </cell>
          <cell r="O433">
            <v>770.54853662971527</v>
          </cell>
        </row>
        <row r="434">
          <cell r="B434" t="str">
            <v>57808-66-9</v>
          </cell>
          <cell r="C434" t="str">
            <v>P-PNEC</v>
          </cell>
          <cell r="D434">
            <v>1.492</v>
          </cell>
          <cell r="E434" t="str">
            <v>P</v>
          </cell>
          <cell r="F434" t="str">
            <v>F</v>
          </cell>
          <cell r="G434" t="str">
            <v>low</v>
          </cell>
          <cell r="H434">
            <v>1</v>
          </cell>
          <cell r="I434" t="str">
            <v>Pimephales QSAR</v>
          </cell>
          <cell r="L434">
            <v>1.492</v>
          </cell>
          <cell r="M434">
            <v>4.0930999999999997</v>
          </cell>
          <cell r="N434" t="str">
            <v>M</v>
          </cell>
          <cell r="O434">
            <v>12390.818628280964</v>
          </cell>
        </row>
        <row r="435">
          <cell r="B435" t="str">
            <v>57837-19-1</v>
          </cell>
          <cell r="C435" t="str">
            <v>P-PNEC</v>
          </cell>
          <cell r="D435">
            <v>0.68</v>
          </cell>
          <cell r="E435" t="str">
            <v>P</v>
          </cell>
          <cell r="F435" t="str">
            <v>A</v>
          </cell>
          <cell r="G435" t="str">
            <v>medium</v>
          </cell>
          <cell r="H435">
            <v>1</v>
          </cell>
          <cell r="I435" t="str">
            <v>Selenastrum QSAR</v>
          </cell>
          <cell r="L435">
            <v>0.68</v>
          </cell>
          <cell r="M435">
            <v>1.57</v>
          </cell>
          <cell r="N435" t="str">
            <v>E</v>
          </cell>
          <cell r="O435">
            <v>37.153522909717275</v>
          </cell>
        </row>
        <row r="436">
          <cell r="B436" t="str">
            <v>578-57-4</v>
          </cell>
          <cell r="C436" t="str">
            <v>P-PNEC</v>
          </cell>
          <cell r="D436">
            <v>2.1800000000000002</v>
          </cell>
          <cell r="E436" t="str">
            <v>P</v>
          </cell>
          <cell r="F436" t="str">
            <v>D</v>
          </cell>
          <cell r="G436" t="str">
            <v>medium</v>
          </cell>
          <cell r="H436">
            <v>2</v>
          </cell>
          <cell r="I436" t="str">
            <v>Daphnia QSAR</v>
          </cell>
          <cell r="L436">
            <v>2.1800000000000002</v>
          </cell>
          <cell r="M436">
            <v>2.3656999999999999</v>
          </cell>
          <cell r="N436" t="str">
            <v>U</v>
          </cell>
          <cell r="O436">
            <v>232.11328606639768</v>
          </cell>
        </row>
        <row r="437">
          <cell r="B437" t="str">
            <v>57-88-5</v>
          </cell>
          <cell r="C437" t="str">
            <v>P-PNEC</v>
          </cell>
          <cell r="D437">
            <v>5.2099999999999998E-4</v>
          </cell>
          <cell r="E437" t="str">
            <v>P</v>
          </cell>
          <cell r="F437" t="str">
            <v>D</v>
          </cell>
          <cell r="G437" t="str">
            <v>low</v>
          </cell>
          <cell r="H437">
            <v>1</v>
          </cell>
          <cell r="I437" t="str">
            <v>Daphnia QSAR</v>
          </cell>
          <cell r="L437">
            <v>5.2099999999999998E-4</v>
          </cell>
          <cell r="M437">
            <v>5.3479999999999999</v>
          </cell>
          <cell r="N437" t="str">
            <v>K</v>
          </cell>
          <cell r="O437">
            <v>222843.51492703054</v>
          </cell>
        </row>
        <row r="438">
          <cell r="B438" t="str">
            <v>57-91-0</v>
          </cell>
          <cell r="C438" t="str">
            <v>P-PNEC</v>
          </cell>
          <cell r="D438">
            <v>10.294</v>
          </cell>
          <cell r="E438" t="str">
            <v>P</v>
          </cell>
          <cell r="F438" t="str">
            <v>F</v>
          </cell>
          <cell r="G438" t="str">
            <v>low</v>
          </cell>
          <cell r="H438">
            <v>1</v>
          </cell>
          <cell r="I438" t="str">
            <v>Pimephales QSAR</v>
          </cell>
          <cell r="L438">
            <v>10.294</v>
          </cell>
          <cell r="M438">
            <v>3.5059999999999998</v>
          </cell>
          <cell r="N438" t="str">
            <v>U</v>
          </cell>
          <cell r="O438">
            <v>3206.2693245054688</v>
          </cell>
        </row>
        <row r="439">
          <cell r="B439" t="str">
            <v>57-92-1</v>
          </cell>
          <cell r="C439" t="str">
            <v>P-PNEC</v>
          </cell>
          <cell r="D439">
            <v>0.13300000000000001</v>
          </cell>
          <cell r="E439" t="str">
            <v>E</v>
          </cell>
          <cell r="F439" t="str">
            <v>A</v>
          </cell>
          <cell r="G439" t="str">
            <v>R4</v>
          </cell>
          <cell r="H439" t="str">
            <v>-</v>
          </cell>
          <cell r="I439" t="str">
            <v>footprint</v>
          </cell>
          <cell r="L439">
            <v>0.13300000000000001</v>
          </cell>
          <cell r="M439">
            <v>-0.37430000000000002</v>
          </cell>
          <cell r="N439" t="str">
            <v>M</v>
          </cell>
          <cell r="O439">
            <v>0.42237674594980845</v>
          </cell>
        </row>
        <row r="440">
          <cell r="B440" t="str">
            <v>58-08-2</v>
          </cell>
          <cell r="C440" t="str">
            <v>P-PNEC</v>
          </cell>
          <cell r="D440">
            <v>150</v>
          </cell>
          <cell r="E440" t="str">
            <v>P</v>
          </cell>
          <cell r="F440" t="str">
            <v>F</v>
          </cell>
          <cell r="G440" t="str">
            <v>high</v>
          </cell>
          <cell r="H440">
            <v>4</v>
          </cell>
          <cell r="I440" t="str">
            <v>Pimephales QSAR</v>
          </cell>
          <cell r="L440">
            <v>150</v>
          </cell>
          <cell r="M440">
            <v>0.98009999999999997</v>
          </cell>
          <cell r="N440" t="str">
            <v>K</v>
          </cell>
          <cell r="O440">
            <v>9.552125065089955</v>
          </cell>
        </row>
        <row r="441">
          <cell r="B441" t="str">
            <v>58-73-1</v>
          </cell>
          <cell r="C441" t="str">
            <v>P-PNEC</v>
          </cell>
          <cell r="D441">
            <v>8.8770000000000007</v>
          </cell>
          <cell r="E441" t="str">
            <v>P</v>
          </cell>
          <cell r="F441" t="str">
            <v>F</v>
          </cell>
          <cell r="G441" t="str">
            <v>low</v>
          </cell>
          <cell r="H441">
            <v>1</v>
          </cell>
          <cell r="I441" t="str">
            <v>Pimephales QSAR</v>
          </cell>
          <cell r="L441">
            <v>8.8770000000000007</v>
          </cell>
          <cell r="M441">
            <v>3.1073</v>
          </cell>
          <cell r="N441" t="str">
            <v>U</v>
          </cell>
          <cell r="O441">
            <v>1280.2653747653037</v>
          </cell>
        </row>
        <row r="442">
          <cell r="B442" t="str">
            <v>5875-23-0</v>
          </cell>
          <cell r="C442" t="str">
            <v>P-PNEC</v>
          </cell>
          <cell r="D442">
            <v>63.671999999999997</v>
          </cell>
          <cell r="E442" t="str">
            <v>P</v>
          </cell>
          <cell r="F442" t="str">
            <v>F</v>
          </cell>
          <cell r="G442" t="str">
            <v>low</v>
          </cell>
          <cell r="H442">
            <v>1</v>
          </cell>
          <cell r="I442" t="str">
            <v>Pimephales QSAR</v>
          </cell>
          <cell r="L442">
            <v>63.671999999999997</v>
          </cell>
          <cell r="M442">
            <v>1.4389000000000001</v>
          </cell>
          <cell r="N442" t="str">
            <v>U</v>
          </cell>
          <cell r="O442">
            <v>27.47261499930676</v>
          </cell>
        </row>
        <row r="443">
          <cell r="B443" t="str">
            <v>588-68-1</v>
          </cell>
          <cell r="C443" t="str">
            <v>P-PNEC</v>
          </cell>
          <cell r="D443">
            <v>0.17699999999999999</v>
          </cell>
          <cell r="E443" t="str">
            <v>P</v>
          </cell>
          <cell r="F443" t="str">
            <v>D</v>
          </cell>
          <cell r="G443" t="str">
            <v>low</v>
          </cell>
          <cell r="H443">
            <v>1</v>
          </cell>
          <cell r="I443" t="str">
            <v>Daphnia QSAR</v>
          </cell>
          <cell r="L443">
            <v>0.17699999999999999</v>
          </cell>
          <cell r="M443">
            <v>3.3496000000000001</v>
          </cell>
          <cell r="N443" t="str">
            <v>DT</v>
          </cell>
          <cell r="O443">
            <v>2236.6601494661795</v>
          </cell>
        </row>
        <row r="444">
          <cell r="B444" t="str">
            <v>58-90-2</v>
          </cell>
          <cell r="C444" t="str">
            <v>PNEC</v>
          </cell>
          <cell r="D444">
            <v>0.17499999999999999</v>
          </cell>
          <cell r="E444" t="str">
            <v>E</v>
          </cell>
          <cell r="F444" t="str">
            <v>D</v>
          </cell>
          <cell r="G444" t="str">
            <v>exact</v>
          </cell>
          <cell r="H444" t="str">
            <v>-</v>
          </cell>
          <cell r="I444" t="str">
            <v>von der Ohe et al. 2005</v>
          </cell>
          <cell r="L444">
            <v>0.17499999999999999</v>
          </cell>
          <cell r="M444">
            <v>3.35</v>
          </cell>
          <cell r="N444" t="str">
            <v>E</v>
          </cell>
          <cell r="O444">
            <v>2238.7211385683418</v>
          </cell>
        </row>
        <row r="445">
          <cell r="B445" t="str">
            <v>58-93-5</v>
          </cell>
          <cell r="C445" t="str">
            <v>P-PNEC</v>
          </cell>
          <cell r="D445">
            <v>1866.9690000000001</v>
          </cell>
          <cell r="E445" t="str">
            <v>P</v>
          </cell>
          <cell r="F445" t="str">
            <v>F</v>
          </cell>
          <cell r="G445" t="str">
            <v>low</v>
          </cell>
          <cell r="H445">
            <v>1</v>
          </cell>
          <cell r="I445" t="str">
            <v>Pimephales QSAR</v>
          </cell>
          <cell r="L445">
            <v>1866.9690000000001</v>
          </cell>
          <cell r="M445">
            <v>1.1440999999999999</v>
          </cell>
          <cell r="N445" t="str">
            <v>K</v>
          </cell>
          <cell r="O445">
            <v>13.934776260886816</v>
          </cell>
        </row>
        <row r="446">
          <cell r="B446" t="str">
            <v>590-17-0</v>
          </cell>
          <cell r="C446" t="str">
            <v>P-PNEC</v>
          </cell>
          <cell r="D446">
            <v>47.613999999999997</v>
          </cell>
          <cell r="E446" t="str">
            <v>P</v>
          </cell>
          <cell r="F446" t="str">
            <v>F</v>
          </cell>
          <cell r="G446" t="str">
            <v>low</v>
          </cell>
          <cell r="H446">
            <v>1</v>
          </cell>
          <cell r="I446" t="str">
            <v>Pimephales QSAR</v>
          </cell>
          <cell r="L446">
            <v>47.613999999999997</v>
          </cell>
          <cell r="M446">
            <v>1.1240000000000001</v>
          </cell>
          <cell r="N446" t="str">
            <v>DT</v>
          </cell>
          <cell r="O446">
            <v>13.304544179780917</v>
          </cell>
        </row>
        <row r="447">
          <cell r="B447" t="str">
            <v>5915-41-3</v>
          </cell>
          <cell r="C447" t="str">
            <v>P-PNEC</v>
          </cell>
          <cell r="D447">
            <v>1.1999999999999999E-3</v>
          </cell>
          <cell r="E447" t="str">
            <v>E</v>
          </cell>
          <cell r="F447" t="str">
            <v>A</v>
          </cell>
          <cell r="G447" t="str">
            <v>A5</v>
          </cell>
          <cell r="H447" t="str">
            <v>-</v>
          </cell>
          <cell r="I447" t="str">
            <v>footprint</v>
          </cell>
          <cell r="J447">
            <v>10</v>
          </cell>
          <cell r="K447">
            <v>0.06</v>
          </cell>
          <cell r="L447">
            <v>1.1999999999999999E-3</v>
          </cell>
          <cell r="M447">
            <v>2.3199999999999998</v>
          </cell>
          <cell r="N447" t="str">
            <v>E</v>
          </cell>
          <cell r="O447">
            <v>208.92961308540396</v>
          </cell>
        </row>
        <row r="448">
          <cell r="B448" t="str">
            <v>59277-89-3</v>
          </cell>
          <cell r="C448" t="str">
            <v>P-PNEC</v>
          </cell>
          <cell r="D448">
            <v>4920.2550000000001</v>
          </cell>
          <cell r="E448" t="str">
            <v>P</v>
          </cell>
          <cell r="F448" t="str">
            <v>D</v>
          </cell>
          <cell r="G448" t="str">
            <v>low</v>
          </cell>
          <cell r="H448">
            <v>1</v>
          </cell>
          <cell r="I448" t="str">
            <v>Daphnia QSAR</v>
          </cell>
          <cell r="L448">
            <v>4920.2550000000001</v>
          </cell>
          <cell r="M448">
            <v>1.145</v>
          </cell>
          <cell r="N448" t="str">
            <v>M</v>
          </cell>
          <cell r="O448">
            <v>13.963683610559379</v>
          </cell>
        </row>
        <row r="449">
          <cell r="B449" t="str">
            <v>593-94-2</v>
          </cell>
          <cell r="C449" t="str">
            <v>P-PNEC</v>
          </cell>
          <cell r="D449">
            <v>8.9109999999999996</v>
          </cell>
          <cell r="E449" t="str">
            <v>P</v>
          </cell>
          <cell r="F449" t="str">
            <v>F</v>
          </cell>
          <cell r="G449" t="str">
            <v>low</v>
          </cell>
          <cell r="H449">
            <v>1</v>
          </cell>
          <cell r="I449" t="str">
            <v>Pimephales QSAR</v>
          </cell>
          <cell r="L449">
            <v>8.9109999999999996</v>
          </cell>
          <cell r="M449">
            <v>1.909</v>
          </cell>
          <cell r="N449" t="str">
            <v>K</v>
          </cell>
          <cell r="O449">
            <v>81.096105785384125</v>
          </cell>
        </row>
        <row r="450">
          <cell r="B450" t="str">
            <v>594-04-7</v>
          </cell>
          <cell r="C450" t="str">
            <v>P-PNEC</v>
          </cell>
          <cell r="D450">
            <v>124.943</v>
          </cell>
          <cell r="E450" t="str">
            <v>P</v>
          </cell>
          <cell r="F450" t="str">
            <v>F</v>
          </cell>
          <cell r="G450" t="str">
            <v>low</v>
          </cell>
          <cell r="H450">
            <v>1</v>
          </cell>
          <cell r="I450" t="str">
            <v>Pimephales QSAR</v>
          </cell>
          <cell r="L450">
            <v>124.943</v>
          </cell>
          <cell r="M450">
            <v>1.7614000000000001</v>
          </cell>
          <cell r="N450" t="str">
            <v>K</v>
          </cell>
          <cell r="O450">
            <v>57.729792964823446</v>
          </cell>
        </row>
        <row r="451">
          <cell r="B451" t="str">
            <v>594-18-3</v>
          </cell>
          <cell r="C451" t="str">
            <v>P-PNEC</v>
          </cell>
          <cell r="D451">
            <v>45.293999999999997</v>
          </cell>
          <cell r="E451" t="str">
            <v>P</v>
          </cell>
          <cell r="F451" t="str">
            <v>F</v>
          </cell>
          <cell r="G451" t="str">
            <v>low</v>
          </cell>
          <cell r="H451">
            <v>1</v>
          </cell>
          <cell r="I451" t="str">
            <v>Pimephales QSAR</v>
          </cell>
          <cell r="L451">
            <v>45.293999999999997</v>
          </cell>
          <cell r="M451">
            <v>2.2734999999999999</v>
          </cell>
          <cell r="N451" t="str">
            <v>K</v>
          </cell>
          <cell r="O451">
            <v>187.71544183750237</v>
          </cell>
        </row>
        <row r="452">
          <cell r="B452" t="str">
            <v>594-47-8</v>
          </cell>
          <cell r="C452" t="str">
            <v>P-PNEC</v>
          </cell>
          <cell r="D452">
            <v>0.96599999999999997</v>
          </cell>
          <cell r="E452" t="str">
            <v>P</v>
          </cell>
          <cell r="F452" t="str">
            <v>A</v>
          </cell>
          <cell r="G452" t="str">
            <v>very low</v>
          </cell>
          <cell r="H452">
            <v>1</v>
          </cell>
          <cell r="I452" t="str">
            <v>Selenastrum QSAR</v>
          </cell>
          <cell r="L452">
            <v>0.96599999999999997</v>
          </cell>
          <cell r="M452">
            <v>1.4616</v>
          </cell>
          <cell r="N452" t="str">
            <v>U</v>
          </cell>
          <cell r="O452">
            <v>28.946762641760312</v>
          </cell>
        </row>
        <row r="453">
          <cell r="B453" t="str">
            <v>594-65-0</v>
          </cell>
          <cell r="C453" t="str">
            <v>P-PNEC</v>
          </cell>
          <cell r="D453">
            <v>4246</v>
          </cell>
          <cell r="E453" t="str">
            <v>P</v>
          </cell>
          <cell r="F453" t="str">
            <v>A</v>
          </cell>
          <cell r="G453" t="str">
            <v>very low</v>
          </cell>
          <cell r="H453">
            <v>1</v>
          </cell>
          <cell r="I453" t="str">
            <v>Selenastrum QSAR</v>
          </cell>
          <cell r="L453">
            <v>4246</v>
          </cell>
          <cell r="M453">
            <v>0.99</v>
          </cell>
          <cell r="N453" t="str">
            <v>E</v>
          </cell>
          <cell r="O453">
            <v>9.7723722095581103</v>
          </cell>
        </row>
        <row r="454">
          <cell r="B454" t="str">
            <v>59-66-5</v>
          </cell>
          <cell r="C454" t="str">
            <v>P-PNEC</v>
          </cell>
          <cell r="D454">
            <v>2.1960000000000002</v>
          </cell>
          <cell r="E454" t="str">
            <v>P</v>
          </cell>
          <cell r="F454" t="str">
            <v>A</v>
          </cell>
          <cell r="G454" t="str">
            <v>very low</v>
          </cell>
          <cell r="H454">
            <v>1</v>
          </cell>
          <cell r="I454" t="str">
            <v>Selenastrum QSAR</v>
          </cell>
          <cell r="L454">
            <v>2.1960000000000002</v>
          </cell>
          <cell r="M454">
            <v>0.96779999999999999</v>
          </cell>
          <cell r="N454" t="str">
            <v>DT</v>
          </cell>
          <cell r="O454">
            <v>9.2853868043970138</v>
          </cell>
        </row>
        <row r="455">
          <cell r="B455" t="str">
            <v>59669-26-0</v>
          </cell>
          <cell r="C455" t="str">
            <v>P-PNEC</v>
          </cell>
          <cell r="D455">
            <v>2.7E-2</v>
          </cell>
          <cell r="E455" t="str">
            <v>E</v>
          </cell>
          <cell r="F455" t="str">
            <v>D</v>
          </cell>
          <cell r="G455" t="str">
            <v>A5</v>
          </cell>
          <cell r="H455" t="str">
            <v>-</v>
          </cell>
          <cell r="I455" t="str">
            <v>footprint</v>
          </cell>
          <cell r="K455">
            <v>1.6E-2</v>
          </cell>
          <cell r="L455">
            <v>1.6E-2</v>
          </cell>
          <cell r="M455">
            <v>2.54</v>
          </cell>
          <cell r="N455" t="str">
            <v>E</v>
          </cell>
          <cell r="O455">
            <v>346.73685045253183</v>
          </cell>
        </row>
        <row r="456">
          <cell r="B456" t="str">
            <v>59729-32-7</v>
          </cell>
          <cell r="C456" t="str">
            <v>P-PNEC</v>
          </cell>
          <cell r="D456">
            <v>3.367</v>
          </cell>
          <cell r="E456" t="str">
            <v>P</v>
          </cell>
          <cell r="F456" t="str">
            <v>F</v>
          </cell>
          <cell r="G456" t="str">
            <v>low</v>
          </cell>
          <cell r="H456">
            <v>1</v>
          </cell>
          <cell r="I456" t="str">
            <v>Pimephales QSAR</v>
          </cell>
          <cell r="L456">
            <v>3.367</v>
          </cell>
          <cell r="M456">
            <v>3.9805999999999999</v>
          </cell>
          <cell r="N456" t="str">
            <v>U</v>
          </cell>
          <cell r="O456">
            <v>9563.1286884599795</v>
          </cell>
        </row>
        <row r="457">
          <cell r="B457" t="str">
            <v>598-70-9</v>
          </cell>
          <cell r="C457" t="str">
            <v>P-PNEC</v>
          </cell>
          <cell r="D457">
            <v>0.72899999999999998</v>
          </cell>
          <cell r="E457" t="str">
            <v>P</v>
          </cell>
          <cell r="F457" t="str">
            <v>A</v>
          </cell>
          <cell r="G457" t="str">
            <v>very low</v>
          </cell>
          <cell r="H457">
            <v>1</v>
          </cell>
          <cell r="I457" t="str">
            <v>Selenastrum QSAR</v>
          </cell>
          <cell r="L457">
            <v>0.72899999999999998</v>
          </cell>
          <cell r="M457">
            <v>1.1196999999999999</v>
          </cell>
          <cell r="N457" t="str">
            <v>U</v>
          </cell>
          <cell r="O457">
            <v>13.173464335063491</v>
          </cell>
        </row>
        <row r="458">
          <cell r="B458" t="str">
            <v>598-91-4</v>
          </cell>
          <cell r="C458" t="str">
            <v>P-PNEC</v>
          </cell>
          <cell r="D458">
            <v>5.0519999999999996</v>
          </cell>
          <cell r="E458" t="str">
            <v>P</v>
          </cell>
          <cell r="F458" t="str">
            <v>D</v>
          </cell>
          <cell r="G458" t="str">
            <v>low</v>
          </cell>
          <cell r="H458">
            <v>1</v>
          </cell>
          <cell r="I458" t="str">
            <v>Daphnia QSAR</v>
          </cell>
          <cell r="L458">
            <v>5.0519999999999996</v>
          </cell>
          <cell r="M458">
            <v>1.4885999999999999</v>
          </cell>
          <cell r="N458" t="str">
            <v>M</v>
          </cell>
          <cell r="O458">
            <v>30.80349536542569</v>
          </cell>
        </row>
        <row r="459">
          <cell r="B459" t="str">
            <v>59-89-2</v>
          </cell>
          <cell r="C459" t="str">
            <v>P-PNEC</v>
          </cell>
          <cell r="D459">
            <v>6.7210000000000001</v>
          </cell>
          <cell r="E459" t="str">
            <v>P</v>
          </cell>
          <cell r="F459" t="str">
            <v>A</v>
          </cell>
          <cell r="G459" t="str">
            <v>low</v>
          </cell>
          <cell r="H459">
            <v>1</v>
          </cell>
          <cell r="I459" t="str">
            <v>Selenastrum QSAR</v>
          </cell>
          <cell r="L459">
            <v>6.7210000000000001</v>
          </cell>
          <cell r="M459">
            <v>1.3524</v>
          </cell>
          <cell r="N459" t="str">
            <v>M</v>
          </cell>
          <cell r="O459">
            <v>22.511270159128799</v>
          </cell>
        </row>
        <row r="460">
          <cell r="B460" t="str">
            <v>5989-27-5</v>
          </cell>
          <cell r="C460" t="str">
            <v>P-PNEC</v>
          </cell>
          <cell r="D460">
            <v>1.115</v>
          </cell>
          <cell r="E460" t="str">
            <v>P</v>
          </cell>
          <cell r="F460" t="str">
            <v>D</v>
          </cell>
          <cell r="G460" t="str">
            <v>low</v>
          </cell>
          <cell r="H460">
            <v>1</v>
          </cell>
          <cell r="I460" t="str">
            <v>Daphnia QSAR</v>
          </cell>
          <cell r="L460">
            <v>1.115</v>
          </cell>
          <cell r="M460">
            <v>3.1432000000000002</v>
          </cell>
          <cell r="N460" t="str">
            <v>DT</v>
          </cell>
          <cell r="O460">
            <v>1390.5928754654474</v>
          </cell>
        </row>
        <row r="461">
          <cell r="B461" t="str">
            <v>60-00-4</v>
          </cell>
          <cell r="C461" t="str">
            <v>P-PNEC</v>
          </cell>
          <cell r="D461">
            <v>122</v>
          </cell>
          <cell r="E461" t="str">
            <v>E</v>
          </cell>
          <cell r="F461" t="str">
            <v>D</v>
          </cell>
          <cell r="G461" t="str">
            <v>F4</v>
          </cell>
          <cell r="H461" t="str">
            <v>-</v>
          </cell>
          <cell r="I461" t="str">
            <v>footprint</v>
          </cell>
          <cell r="J461">
            <v>10</v>
          </cell>
          <cell r="K461">
            <v>37</v>
          </cell>
          <cell r="L461">
            <v>37</v>
          </cell>
          <cell r="M461">
            <v>-1.62</v>
          </cell>
          <cell r="N461" t="str">
            <v>K</v>
          </cell>
          <cell r="O461">
            <v>2.3988329190194894E-2</v>
          </cell>
        </row>
        <row r="462">
          <cell r="B462" t="str">
            <v>60044-24-8</v>
          </cell>
          <cell r="C462" t="str">
            <v>P-PNEC</v>
          </cell>
          <cell r="D462">
            <v>2.034E-2</v>
          </cell>
          <cell r="E462" t="str">
            <v>P</v>
          </cell>
          <cell r="F462" t="str">
            <v>F</v>
          </cell>
          <cell r="G462" t="str">
            <v>low</v>
          </cell>
          <cell r="H462">
            <v>1</v>
          </cell>
          <cell r="I462" t="str">
            <v>Pimephales QSAR</v>
          </cell>
          <cell r="L462">
            <v>2.034E-2</v>
          </cell>
          <cell r="M462">
            <v>4.8102</v>
          </cell>
          <cell r="N462" t="str">
            <v>U</v>
          </cell>
          <cell r="O462">
            <v>64595.163226962606</v>
          </cell>
        </row>
        <row r="463">
          <cell r="B463" t="str">
            <v>60166-93-0</v>
          </cell>
          <cell r="C463" t="str">
            <v>P-PNEC</v>
          </cell>
          <cell r="D463">
            <v>64.858000000000004</v>
          </cell>
          <cell r="E463" t="str">
            <v>P</v>
          </cell>
          <cell r="F463" t="str">
            <v>A</v>
          </cell>
          <cell r="G463" t="str">
            <v>very low</v>
          </cell>
          <cell r="H463">
            <v>1</v>
          </cell>
          <cell r="I463" t="str">
            <v>Selenastrum QSAR</v>
          </cell>
          <cell r="L463">
            <v>64.858000000000004</v>
          </cell>
          <cell r="M463">
            <v>0.3533</v>
          </cell>
          <cell r="N463" t="str">
            <v>M</v>
          </cell>
          <cell r="O463">
            <v>2.2557969233866717</v>
          </cell>
        </row>
        <row r="464">
          <cell r="B464" t="str">
            <v>60168-88-9</v>
          </cell>
          <cell r="C464" t="str">
            <v>P-PNEC</v>
          </cell>
          <cell r="D464">
            <v>6.8</v>
          </cell>
          <cell r="E464" t="str">
            <v>E</v>
          </cell>
          <cell r="F464" t="str">
            <v>D</v>
          </cell>
          <cell r="G464" t="str">
            <v>A5</v>
          </cell>
          <cell r="H464" t="str">
            <v>-</v>
          </cell>
          <cell r="I464" t="str">
            <v>footprint</v>
          </cell>
          <cell r="L464">
            <v>6.8</v>
          </cell>
          <cell r="M464">
            <v>2.78</v>
          </cell>
          <cell r="N464" t="str">
            <v>E</v>
          </cell>
          <cell r="O464">
            <v>602.55958607435775</v>
          </cell>
        </row>
        <row r="465">
          <cell r="B465" t="str">
            <v>60207-90-1</v>
          </cell>
          <cell r="C465" t="str">
            <v>P-PNEC</v>
          </cell>
          <cell r="D465">
            <v>0.23</v>
          </cell>
          <cell r="E465" t="str">
            <v>E</v>
          </cell>
          <cell r="F465" t="str">
            <v>A</v>
          </cell>
          <cell r="G465" t="str">
            <v>A5</v>
          </cell>
          <cell r="H465" t="str">
            <v>-</v>
          </cell>
          <cell r="I465" t="str">
            <v>footprint</v>
          </cell>
          <cell r="K465">
            <v>3.1</v>
          </cell>
          <cell r="L465">
            <v>0.23</v>
          </cell>
          <cell r="M465">
            <v>3.39</v>
          </cell>
          <cell r="N465" t="str">
            <v>E</v>
          </cell>
          <cell r="O465">
            <v>2454.7089156850338</v>
          </cell>
        </row>
        <row r="466">
          <cell r="B466" t="str">
            <v>6028-61-1</v>
          </cell>
          <cell r="C466" t="str">
            <v>P-PNEC</v>
          </cell>
          <cell r="D466">
            <v>0.35299999999999998</v>
          </cell>
          <cell r="E466" t="str">
            <v>P</v>
          </cell>
          <cell r="F466" t="str">
            <v>D</v>
          </cell>
          <cell r="G466" t="str">
            <v>low</v>
          </cell>
          <cell r="H466">
            <v>1</v>
          </cell>
          <cell r="I466" t="str">
            <v>Daphnia QSAR</v>
          </cell>
          <cell r="L466">
            <v>0.35299999999999998</v>
          </cell>
          <cell r="M466">
            <v>2.9009</v>
          </cell>
          <cell r="N466" t="str">
            <v>M</v>
          </cell>
          <cell r="O466">
            <v>795.97604905628623</v>
          </cell>
        </row>
        <row r="467">
          <cell r="B467" t="str">
            <v>604-75-1</v>
          </cell>
          <cell r="C467" t="str">
            <v>P-PNEC</v>
          </cell>
          <cell r="D467">
            <v>25.343</v>
          </cell>
          <cell r="E467" t="str">
            <v>P</v>
          </cell>
          <cell r="F467" t="str">
            <v>D</v>
          </cell>
          <cell r="G467" t="str">
            <v>medium</v>
          </cell>
          <cell r="H467">
            <v>3</v>
          </cell>
          <cell r="I467" t="str">
            <v>Daphnia QSAR</v>
          </cell>
          <cell r="L467">
            <v>25.343</v>
          </cell>
          <cell r="M467">
            <v>2.1848000000000001</v>
          </cell>
          <cell r="N467" t="str">
            <v>DT</v>
          </cell>
          <cell r="O467">
            <v>153.0382532177438</v>
          </cell>
        </row>
        <row r="468">
          <cell r="B468" t="str">
            <v>60-51-5</v>
          </cell>
          <cell r="C468" t="str">
            <v>P-PNEC</v>
          </cell>
          <cell r="D468">
            <v>2</v>
          </cell>
          <cell r="E468" t="str">
            <v>E</v>
          </cell>
          <cell r="F468" t="str">
            <v>D</v>
          </cell>
          <cell r="G468" t="str">
            <v>A5</v>
          </cell>
          <cell r="H468" t="str">
            <v>-</v>
          </cell>
          <cell r="I468" t="str">
            <v>footprint</v>
          </cell>
          <cell r="J468">
            <v>10</v>
          </cell>
          <cell r="K468">
            <v>0.1</v>
          </cell>
          <cell r="L468">
            <v>0.1</v>
          </cell>
          <cell r="M468">
            <v>1.2</v>
          </cell>
          <cell r="N468" t="str">
            <v>E</v>
          </cell>
          <cell r="O468">
            <v>15.848931924611136</v>
          </cell>
        </row>
        <row r="469">
          <cell r="B469" t="str">
            <v>60-54-8</v>
          </cell>
          <cell r="C469" t="str">
            <v>P-PNEC</v>
          </cell>
          <cell r="D469">
            <v>2.2000000000000002</v>
          </cell>
          <cell r="E469" t="str">
            <v>E</v>
          </cell>
          <cell r="F469" t="str">
            <v>A</v>
          </cell>
          <cell r="G469" t="str">
            <v>R3</v>
          </cell>
          <cell r="H469" t="str">
            <v>-</v>
          </cell>
          <cell r="I469" t="str">
            <v>footprint</v>
          </cell>
          <cell r="L469">
            <v>2.2000000000000002</v>
          </cell>
          <cell r="M469">
            <v>0.34399999999999997</v>
          </cell>
          <cell r="N469" t="str">
            <v>DT</v>
          </cell>
          <cell r="O469">
            <v>2.2080047330188997</v>
          </cell>
        </row>
        <row r="470">
          <cell r="B470" t="str">
            <v>60756-73-2</v>
          </cell>
          <cell r="C470" t="str">
            <v>P-PNEC</v>
          </cell>
          <cell r="D470">
            <v>9.8770000000000007</v>
          </cell>
          <cell r="E470" t="str">
            <v>P</v>
          </cell>
          <cell r="F470" t="str">
            <v>F</v>
          </cell>
          <cell r="G470" t="str">
            <v>low</v>
          </cell>
          <cell r="H470">
            <v>2</v>
          </cell>
          <cell r="I470" t="str">
            <v>Pimephales QSAR</v>
          </cell>
          <cell r="L470">
            <v>9.8770000000000007</v>
          </cell>
          <cell r="M470">
            <v>2.3992</v>
          </cell>
          <cell r="N470" t="str">
            <v>U</v>
          </cell>
          <cell r="O470">
            <v>250.72636247771203</v>
          </cell>
        </row>
        <row r="471">
          <cell r="B471" t="str">
            <v>607-99-8</v>
          </cell>
          <cell r="C471" t="str">
            <v>P-PNEC</v>
          </cell>
          <cell r="D471">
            <v>0.99</v>
          </cell>
          <cell r="E471" t="str">
            <v>P</v>
          </cell>
          <cell r="F471" t="str">
            <v>D</v>
          </cell>
          <cell r="G471" t="str">
            <v>medium</v>
          </cell>
          <cell r="H471">
            <v>3</v>
          </cell>
          <cell r="I471" t="str">
            <v>Daphnia QSAR</v>
          </cell>
          <cell r="L471">
            <v>0.99</v>
          </cell>
          <cell r="M471">
            <v>3.3496000000000001</v>
          </cell>
          <cell r="N471" t="str">
            <v>DT</v>
          </cell>
          <cell r="O471">
            <v>2236.6601494661795</v>
          </cell>
        </row>
        <row r="472">
          <cell r="B472" t="str">
            <v>60-80-0</v>
          </cell>
          <cell r="C472" t="str">
            <v>P-PNEC</v>
          </cell>
          <cell r="D472">
            <v>2.9689999999999999</v>
          </cell>
          <cell r="E472" t="str">
            <v>P</v>
          </cell>
          <cell r="F472" t="str">
            <v>A</v>
          </cell>
          <cell r="G472" t="str">
            <v>low</v>
          </cell>
          <cell r="H472">
            <v>1</v>
          </cell>
          <cell r="I472" t="str">
            <v>Selenastrum QSAR</v>
          </cell>
          <cell r="L472">
            <v>2.9689999999999999</v>
          </cell>
          <cell r="M472">
            <v>2.1160000000000001</v>
          </cell>
          <cell r="N472" t="str">
            <v>M</v>
          </cell>
          <cell r="O472">
            <v>130.61708881318427</v>
          </cell>
        </row>
        <row r="473">
          <cell r="B473" t="str">
            <v>608-27-5</v>
          </cell>
          <cell r="C473" t="str">
            <v>P-PNEC</v>
          </cell>
          <cell r="D473">
            <v>0.34699999999999998</v>
          </cell>
          <cell r="E473" t="str">
            <v>P</v>
          </cell>
          <cell r="F473" t="str">
            <v>D</v>
          </cell>
          <cell r="G473" t="str">
            <v>high</v>
          </cell>
          <cell r="H473">
            <v>4</v>
          </cell>
          <cell r="I473" t="str">
            <v>Daphnia QSAR</v>
          </cell>
          <cell r="L473">
            <v>0.34699999999999998</v>
          </cell>
          <cell r="M473">
            <v>2.7988</v>
          </cell>
          <cell r="N473" t="str">
            <v>U</v>
          </cell>
          <cell r="O473">
            <v>629.21635128798641</v>
          </cell>
        </row>
        <row r="474">
          <cell r="B474" t="str">
            <v>61-32-5</v>
          </cell>
          <cell r="C474" t="str">
            <v>P-PNEC</v>
          </cell>
          <cell r="D474">
            <v>16.061</v>
          </cell>
          <cell r="E474" t="str">
            <v>P</v>
          </cell>
          <cell r="F474" t="str">
            <v>F</v>
          </cell>
          <cell r="G474" t="str">
            <v>low</v>
          </cell>
          <cell r="H474">
            <v>1</v>
          </cell>
          <cell r="I474" t="str">
            <v>Pimephales QSAR</v>
          </cell>
          <cell r="L474">
            <v>16.061</v>
          </cell>
          <cell r="M474">
            <v>1.052</v>
          </cell>
          <cell r="N474" t="str">
            <v>DT</v>
          </cell>
          <cell r="O474">
            <v>11.271974561755107</v>
          </cell>
        </row>
        <row r="475">
          <cell r="B475" t="str">
            <v>61-33-6</v>
          </cell>
          <cell r="C475" t="str">
            <v>P-PNEC</v>
          </cell>
          <cell r="D475">
            <v>3.6259999999999999</v>
          </cell>
          <cell r="E475" t="str">
            <v>P</v>
          </cell>
          <cell r="F475" t="str">
            <v>A</v>
          </cell>
          <cell r="G475" t="str">
            <v>low</v>
          </cell>
          <cell r="H475">
            <v>1</v>
          </cell>
          <cell r="I475" t="str">
            <v>Selenastrum QSAR</v>
          </cell>
          <cell r="L475">
            <v>3.6259999999999999</v>
          </cell>
          <cell r="M475">
            <v>1.4179999999999999</v>
          </cell>
          <cell r="N475" t="str">
            <v>DT</v>
          </cell>
          <cell r="O475">
            <v>26.181830082189858</v>
          </cell>
        </row>
        <row r="476">
          <cell r="B476" t="str">
            <v>614-68-6</v>
          </cell>
          <cell r="C476" t="str">
            <v>P-PNEC</v>
          </cell>
          <cell r="D476">
            <v>0.51</v>
          </cell>
          <cell r="E476" t="str">
            <v>P</v>
          </cell>
          <cell r="F476" t="str">
            <v>D</v>
          </cell>
          <cell r="G476" t="str">
            <v>low</v>
          </cell>
          <cell r="H476">
            <v>2</v>
          </cell>
          <cell r="I476" t="str">
            <v>Daphnia QSAR</v>
          </cell>
          <cell r="L476">
            <v>0.51</v>
          </cell>
          <cell r="M476">
            <v>2.6528</v>
          </cell>
          <cell r="N476" t="str">
            <v>DT</v>
          </cell>
          <cell r="O476">
            <v>449.57277130190579</v>
          </cell>
        </row>
        <row r="477">
          <cell r="B477" t="str">
            <v>615-22-5</v>
          </cell>
          <cell r="C477" t="str">
            <v>P-PNEC</v>
          </cell>
          <cell r="D477">
            <v>0.314</v>
          </cell>
          <cell r="E477" t="str">
            <v>P</v>
          </cell>
          <cell r="F477" t="str">
            <v>D</v>
          </cell>
          <cell r="G477" t="str">
            <v>low</v>
          </cell>
          <cell r="H477">
            <v>2</v>
          </cell>
          <cell r="I477" t="str">
            <v>Daphnia QSAR</v>
          </cell>
          <cell r="L477">
            <v>0.314</v>
          </cell>
          <cell r="M477">
            <v>2.9765999999999999</v>
          </cell>
          <cell r="N477" t="str">
            <v>U</v>
          </cell>
          <cell r="O477">
            <v>947.54533976466121</v>
          </cell>
        </row>
        <row r="478">
          <cell r="B478" t="str">
            <v>615-58-7</v>
          </cell>
          <cell r="C478" t="str">
            <v>P-PNEC</v>
          </cell>
          <cell r="D478">
            <v>1.7549999999999999</v>
          </cell>
          <cell r="E478" t="str">
            <v>P</v>
          </cell>
          <cell r="F478" t="str">
            <v>D</v>
          </cell>
          <cell r="G478" t="str">
            <v>medium</v>
          </cell>
          <cell r="H478">
            <v>2</v>
          </cell>
          <cell r="I478" t="str">
            <v>Daphnia QSAR</v>
          </cell>
          <cell r="L478">
            <v>1.7549999999999999</v>
          </cell>
          <cell r="M478">
            <v>3.3311000000000002</v>
          </cell>
          <cell r="N478" t="str">
            <v>U</v>
          </cell>
          <cell r="O478">
            <v>2143.3840767267648</v>
          </cell>
        </row>
        <row r="479">
          <cell r="B479" t="str">
            <v>61-68-7</v>
          </cell>
          <cell r="C479" t="str">
            <v>P-PNEC</v>
          </cell>
          <cell r="D479">
            <v>0.14499999999999999</v>
          </cell>
          <cell r="E479" t="str">
            <v>P</v>
          </cell>
          <cell r="F479" t="str">
            <v>D</v>
          </cell>
          <cell r="G479" t="str">
            <v>low</v>
          </cell>
          <cell r="H479">
            <v>1</v>
          </cell>
          <cell r="I479" t="str">
            <v>Daphnia QSAR</v>
          </cell>
          <cell r="L479">
            <v>0.14499999999999999</v>
          </cell>
          <cell r="M479">
            <v>2.2320000000000002</v>
          </cell>
          <cell r="N479" t="str">
            <v>U</v>
          </cell>
          <cell r="O479">
            <v>170.60823890031244</v>
          </cell>
        </row>
        <row r="480">
          <cell r="B480" t="str">
            <v>61-70-1</v>
          </cell>
          <cell r="C480" t="str">
            <v>P-PNEC</v>
          </cell>
          <cell r="D480">
            <v>5.3140000000000001</v>
          </cell>
          <cell r="E480" t="str">
            <v>P</v>
          </cell>
          <cell r="F480" t="str">
            <v>A</v>
          </cell>
          <cell r="G480" t="str">
            <v>low</v>
          </cell>
          <cell r="H480">
            <v>1</v>
          </cell>
          <cell r="I480" t="str">
            <v>Selenastrum QSAR</v>
          </cell>
          <cell r="L480">
            <v>5.3140000000000001</v>
          </cell>
          <cell r="M480">
            <v>1.5932999999999999</v>
          </cell>
          <cell r="N480" t="str">
            <v>M</v>
          </cell>
          <cell r="O480">
            <v>39.201257629516498</v>
          </cell>
        </row>
        <row r="481">
          <cell r="B481" t="str">
            <v>61-82-5</v>
          </cell>
          <cell r="C481" t="str">
            <v>P-PNEC</v>
          </cell>
          <cell r="D481">
            <v>6.1</v>
          </cell>
          <cell r="E481" t="str">
            <v>E</v>
          </cell>
          <cell r="F481" t="str">
            <v>D</v>
          </cell>
          <cell r="G481" t="str">
            <v>A5</v>
          </cell>
          <cell r="H481" t="str">
            <v>-</v>
          </cell>
          <cell r="I481" t="str">
            <v>footprint</v>
          </cell>
          <cell r="J481">
            <v>10</v>
          </cell>
          <cell r="K481">
            <v>0.08</v>
          </cell>
          <cell r="L481">
            <v>0.08</v>
          </cell>
          <cell r="M481">
            <v>1.25</v>
          </cell>
          <cell r="N481" t="str">
            <v>E</v>
          </cell>
          <cell r="O481">
            <v>17.782794100389236</v>
          </cell>
        </row>
        <row r="482">
          <cell r="B482" t="str">
            <v>61869-08-7</v>
          </cell>
          <cell r="C482" t="str">
            <v>P-PNEC</v>
          </cell>
          <cell r="D482">
            <v>2.028</v>
          </cell>
          <cell r="E482" t="str">
            <v>P</v>
          </cell>
          <cell r="F482" t="str">
            <v>F</v>
          </cell>
          <cell r="G482" t="str">
            <v>low</v>
          </cell>
          <cell r="H482">
            <v>1</v>
          </cell>
          <cell r="I482" t="str">
            <v>Pimephales QSAR</v>
          </cell>
          <cell r="L482">
            <v>2.028</v>
          </cell>
          <cell r="M482">
            <v>3.6152000000000002</v>
          </cell>
          <cell r="N482" t="str">
            <v>K</v>
          </cell>
          <cell r="O482">
            <v>4122.8734072288717</v>
          </cell>
        </row>
        <row r="483">
          <cell r="B483" t="str">
            <v>6190-65-4</v>
          </cell>
          <cell r="C483" t="str">
            <v>P-PNEC</v>
          </cell>
          <cell r="D483">
            <v>0.03</v>
          </cell>
          <cell r="E483" t="str">
            <v>E</v>
          </cell>
          <cell r="F483" t="str">
            <v>A</v>
          </cell>
          <cell r="G483" t="str">
            <v>exact</v>
          </cell>
          <cell r="H483" t="str">
            <v>-</v>
          </cell>
          <cell r="I483" t="str">
            <v>-</v>
          </cell>
          <cell r="L483">
            <v>0.03</v>
          </cell>
          <cell r="M483">
            <v>2.1852</v>
          </cell>
          <cell r="N483" t="str">
            <v>U</v>
          </cell>
          <cell r="O483">
            <v>153.17927158934182</v>
          </cell>
        </row>
        <row r="484">
          <cell r="B484" t="str">
            <v>619-33-0</v>
          </cell>
          <cell r="C484" t="str">
            <v>P-PNEC</v>
          </cell>
          <cell r="D484">
            <v>97.388000000000005</v>
          </cell>
          <cell r="E484" t="str">
            <v>P</v>
          </cell>
          <cell r="F484" t="str">
            <v>D</v>
          </cell>
          <cell r="G484" t="str">
            <v>low</v>
          </cell>
          <cell r="H484">
            <v>1</v>
          </cell>
          <cell r="I484" t="str">
            <v>Daphnia QSAR</v>
          </cell>
          <cell r="L484">
            <v>97.388000000000005</v>
          </cell>
          <cell r="M484">
            <v>1.6794</v>
          </cell>
          <cell r="N484" t="str">
            <v>U</v>
          </cell>
          <cell r="O484">
            <v>47.796929697961026</v>
          </cell>
        </row>
        <row r="485">
          <cell r="B485" t="str">
            <v>624-75-9</v>
          </cell>
          <cell r="C485" t="str">
            <v>P-PNEC</v>
          </cell>
          <cell r="D485">
            <v>74.350999999999999</v>
          </cell>
          <cell r="E485" t="str">
            <v>P</v>
          </cell>
          <cell r="F485" t="str">
            <v>D</v>
          </cell>
          <cell r="G485" t="str">
            <v>low</v>
          </cell>
          <cell r="H485">
            <v>1</v>
          </cell>
          <cell r="I485" t="str">
            <v>Daphnia QSAR</v>
          </cell>
          <cell r="L485">
            <v>74.350999999999999</v>
          </cell>
          <cell r="M485">
            <v>1.3371999999999999</v>
          </cell>
          <cell r="N485" t="str">
            <v>DT</v>
          </cell>
          <cell r="O485">
            <v>21.737019751571172</v>
          </cell>
        </row>
        <row r="486">
          <cell r="B486" t="str">
            <v>62-53-3</v>
          </cell>
          <cell r="C486" t="str">
            <v>PNEC</v>
          </cell>
          <cell r="D486">
            <v>0.15</v>
          </cell>
          <cell r="E486" t="str">
            <v>E</v>
          </cell>
          <cell r="F486" t="str">
            <v>D</v>
          </cell>
          <cell r="G486" t="str">
            <v>F4</v>
          </cell>
          <cell r="H486" t="str">
            <v>-</v>
          </cell>
          <cell r="I486" t="str">
            <v>footprint</v>
          </cell>
          <cell r="L486">
            <v>0.15</v>
          </cell>
          <cell r="M486">
            <v>1.6</v>
          </cell>
          <cell r="N486" t="str">
            <v>E</v>
          </cell>
          <cell r="O486">
            <v>39.810717055349755</v>
          </cell>
        </row>
        <row r="487">
          <cell r="B487" t="str">
            <v>62-73-7</v>
          </cell>
          <cell r="C487" t="str">
            <v>P-PNEC</v>
          </cell>
          <cell r="D487">
            <v>1.7550000000000001E-4</v>
          </cell>
          <cell r="E487" t="str">
            <v>E</v>
          </cell>
          <cell r="F487" t="str">
            <v>D</v>
          </cell>
          <cell r="G487" t="str">
            <v>exact</v>
          </cell>
          <cell r="H487" t="str">
            <v>-</v>
          </cell>
          <cell r="I487" t="str">
            <v>von der Ohe et al. 2005</v>
          </cell>
          <cell r="K487">
            <v>5.9999999999999995E-4</v>
          </cell>
          <cell r="L487">
            <v>1.7550000000000001E-4</v>
          </cell>
          <cell r="M487">
            <v>1.67</v>
          </cell>
          <cell r="N487" t="str">
            <v>E</v>
          </cell>
          <cell r="O487">
            <v>46.773514128719818</v>
          </cell>
        </row>
        <row r="488">
          <cell r="B488" t="str">
            <v>62-75-9</v>
          </cell>
          <cell r="C488" t="str">
            <v>P-PNEC</v>
          </cell>
          <cell r="D488">
            <v>4</v>
          </cell>
          <cell r="E488" t="str">
            <v>E</v>
          </cell>
          <cell r="F488" t="str">
            <v>A</v>
          </cell>
          <cell r="G488" t="str">
            <v>exact</v>
          </cell>
          <cell r="H488" t="str">
            <v>-</v>
          </cell>
          <cell r="I488" t="str">
            <v>Selenastrum QSAR</v>
          </cell>
          <cell r="L488">
            <v>4</v>
          </cell>
          <cell r="M488">
            <v>0.72360000000000002</v>
          </cell>
          <cell r="N488" t="str">
            <v>DT</v>
          </cell>
          <cell r="O488">
            <v>5.2917583042034684</v>
          </cell>
        </row>
        <row r="489">
          <cell r="B489" t="str">
            <v>62872-34-8</v>
          </cell>
          <cell r="C489" t="str">
            <v>P-PNEC</v>
          </cell>
          <cell r="D489">
            <v>2.5</v>
          </cell>
          <cell r="E489" t="str">
            <v>P</v>
          </cell>
          <cell r="F489" t="str">
            <v>A</v>
          </cell>
          <cell r="G489" t="str">
            <v>very low</v>
          </cell>
          <cell r="H489">
            <v>1</v>
          </cell>
          <cell r="I489" t="str">
            <v>Selenastrum QSAR</v>
          </cell>
          <cell r="L489">
            <v>2.5</v>
          </cell>
          <cell r="M489">
            <v>0.95811000000000002</v>
          </cell>
          <cell r="N489" t="str">
            <v>U</v>
          </cell>
          <cell r="O489">
            <v>9.080504960425241</v>
          </cell>
        </row>
        <row r="490">
          <cell r="B490" t="str">
            <v>62872-35-9</v>
          </cell>
          <cell r="C490" t="str">
            <v>P-PNEC</v>
          </cell>
          <cell r="D490">
            <v>0.85299999999999998</v>
          </cell>
          <cell r="E490" t="str">
            <v>P</v>
          </cell>
          <cell r="F490" t="str">
            <v>A</v>
          </cell>
          <cell r="G490" t="str">
            <v>very low</v>
          </cell>
          <cell r="H490">
            <v>1</v>
          </cell>
          <cell r="I490" t="str">
            <v>Selenastrum QSAR</v>
          </cell>
          <cell r="L490">
            <v>0.85299999999999998</v>
          </cell>
          <cell r="M490">
            <v>1.2332000000000001</v>
          </cell>
          <cell r="N490" t="str">
            <v>DT</v>
          </cell>
          <cell r="O490">
            <v>17.108029875993289</v>
          </cell>
        </row>
        <row r="491">
          <cell r="B491" t="str">
            <v>62872-36-0</v>
          </cell>
          <cell r="C491" t="str">
            <v>P-PNEC</v>
          </cell>
          <cell r="D491">
            <v>2.8929999999999998</v>
          </cell>
          <cell r="E491" t="str">
            <v>P</v>
          </cell>
          <cell r="F491" t="str">
            <v>A</v>
          </cell>
          <cell r="G491" t="str">
            <v>very low</v>
          </cell>
          <cell r="H491">
            <v>1</v>
          </cell>
          <cell r="I491" t="str">
            <v>Selenastrum QSAR</v>
          </cell>
          <cell r="L491">
            <v>2.8929999999999998</v>
          </cell>
          <cell r="M491">
            <v>1.2793000000000001</v>
          </cell>
          <cell r="N491" t="str">
            <v>U</v>
          </cell>
          <cell r="O491">
            <v>19.023919519496975</v>
          </cell>
        </row>
        <row r="492">
          <cell r="B492" t="str">
            <v>62893-19-0</v>
          </cell>
          <cell r="C492" t="str">
            <v>P-PNEC</v>
          </cell>
          <cell r="D492">
            <v>10.765000000000001</v>
          </cell>
          <cell r="E492" t="str">
            <v>P</v>
          </cell>
          <cell r="F492" t="str">
            <v>A</v>
          </cell>
          <cell r="G492" t="str">
            <v>very low</v>
          </cell>
          <cell r="H492">
            <v>1</v>
          </cell>
          <cell r="I492" t="str">
            <v>Selenastrum QSAR</v>
          </cell>
          <cell r="L492">
            <v>10.765000000000001</v>
          </cell>
          <cell r="M492">
            <v>0.1522</v>
          </cell>
          <cell r="N492" t="str">
            <v>DT</v>
          </cell>
          <cell r="O492">
            <v>1.4197111723252698</v>
          </cell>
        </row>
        <row r="493">
          <cell r="B493" t="str">
            <v>632-21-3</v>
          </cell>
          <cell r="C493" t="str">
            <v>P-PNEC</v>
          </cell>
          <cell r="D493">
            <v>282.32299999999998</v>
          </cell>
          <cell r="E493" t="str">
            <v>P</v>
          </cell>
          <cell r="F493" t="str">
            <v>F</v>
          </cell>
          <cell r="G493" t="str">
            <v>low</v>
          </cell>
          <cell r="H493">
            <v>1</v>
          </cell>
          <cell r="I493" t="str">
            <v>Pimephales QSAR</v>
          </cell>
          <cell r="L493">
            <v>282.32299999999998</v>
          </cell>
          <cell r="M493">
            <v>1.4692000000000001</v>
          </cell>
          <cell r="N493" t="str">
            <v>K</v>
          </cell>
          <cell r="O493">
            <v>29.457779023394608</v>
          </cell>
        </row>
        <row r="494">
          <cell r="B494" t="str">
            <v>63-25-2</v>
          </cell>
          <cell r="C494" t="str">
            <v>PNEC</v>
          </cell>
          <cell r="D494">
            <v>9.3600000000000003E-3</v>
          </cell>
          <cell r="E494" t="str">
            <v>E</v>
          </cell>
          <cell r="F494" t="str">
            <v>D</v>
          </cell>
          <cell r="G494" t="str">
            <v>exact</v>
          </cell>
          <cell r="H494" t="str">
            <v>-</v>
          </cell>
          <cell r="I494" t="str">
            <v>von der Ohe et al. 2005</v>
          </cell>
          <cell r="K494">
            <v>2.1</v>
          </cell>
          <cell r="L494">
            <v>9.3600000000000003E-3</v>
          </cell>
          <cell r="M494">
            <v>2.4</v>
          </cell>
          <cell r="N494" t="str">
            <v>E</v>
          </cell>
          <cell r="O494">
            <v>251.18864315095806</v>
          </cell>
        </row>
        <row r="495">
          <cell r="B495" t="str">
            <v>63387-28-0</v>
          </cell>
          <cell r="C495" t="str">
            <v>P-PNEC</v>
          </cell>
          <cell r="D495">
            <v>2.7E-4</v>
          </cell>
          <cell r="E495" t="str">
            <v>P</v>
          </cell>
          <cell r="F495" t="str">
            <v>D</v>
          </cell>
          <cell r="G495" t="str">
            <v>medium</v>
          </cell>
          <cell r="H495">
            <v>1</v>
          </cell>
          <cell r="I495" t="str">
            <v>Daphnia QSAR</v>
          </cell>
          <cell r="L495">
            <v>2.7E-4</v>
          </cell>
          <cell r="M495">
            <v>6.0532000000000004</v>
          </cell>
          <cell r="N495" t="str">
            <v>K</v>
          </cell>
          <cell r="O495">
            <v>1130316.3247386983</v>
          </cell>
        </row>
        <row r="496">
          <cell r="B496" t="str">
            <v>634-67-3</v>
          </cell>
          <cell r="C496" t="str">
            <v>PNEC</v>
          </cell>
          <cell r="D496">
            <v>0.73</v>
          </cell>
          <cell r="E496" t="str">
            <v>E</v>
          </cell>
          <cell r="F496" t="str">
            <v>D</v>
          </cell>
          <cell r="G496" t="str">
            <v>exact</v>
          </cell>
          <cell r="H496" t="str">
            <v>-</v>
          </cell>
          <cell r="I496" t="str">
            <v>von der Ohe et al. 2005</v>
          </cell>
          <cell r="L496">
            <v>0.73</v>
          </cell>
          <cell r="M496">
            <v>2.6</v>
          </cell>
          <cell r="N496" t="str">
            <v>E</v>
          </cell>
          <cell r="O496">
            <v>398.10717055349761</v>
          </cell>
        </row>
        <row r="497">
          <cell r="B497" t="str">
            <v>635-12-1</v>
          </cell>
          <cell r="C497" t="str">
            <v>P-PNEC</v>
          </cell>
          <cell r="D497">
            <v>0.313</v>
          </cell>
          <cell r="E497" t="str">
            <v>P</v>
          </cell>
          <cell r="F497" t="str">
            <v>F</v>
          </cell>
          <cell r="G497" t="str">
            <v>low</v>
          </cell>
          <cell r="H497">
            <v>1</v>
          </cell>
          <cell r="I497" t="str">
            <v>Pimephales QSAR</v>
          </cell>
          <cell r="L497">
            <v>0.313</v>
          </cell>
          <cell r="M497">
            <v>3.0518999999999998</v>
          </cell>
          <cell r="N497" t="str">
            <v>U</v>
          </cell>
          <cell r="O497">
            <v>1126.9379392487031</v>
          </cell>
        </row>
        <row r="498">
          <cell r="B498" t="str">
            <v>63659-18-7</v>
          </cell>
          <cell r="C498" t="str">
            <v>P-PNEC</v>
          </cell>
          <cell r="D498">
            <v>41.281999999999996</v>
          </cell>
          <cell r="E498" t="str">
            <v>P</v>
          </cell>
          <cell r="F498" t="str">
            <v>D</v>
          </cell>
          <cell r="G498" t="str">
            <v>low</v>
          </cell>
          <cell r="H498">
            <v>1</v>
          </cell>
          <cell r="I498" t="str">
            <v>Daphnia QSAR</v>
          </cell>
          <cell r="L498">
            <v>41.281999999999996</v>
          </cell>
          <cell r="M498">
            <v>2.4811999999999999</v>
          </cell>
          <cell r="N498" t="str">
            <v>DT</v>
          </cell>
          <cell r="O498">
            <v>302.830769426578</v>
          </cell>
        </row>
        <row r="499">
          <cell r="B499" t="str">
            <v>638-79-9</v>
          </cell>
          <cell r="C499" t="str">
            <v>P-PNEC</v>
          </cell>
          <cell r="D499">
            <v>18.510000000000002</v>
          </cell>
          <cell r="E499" t="str">
            <v>P</v>
          </cell>
          <cell r="F499" t="str">
            <v>F</v>
          </cell>
          <cell r="G499" t="str">
            <v>low</v>
          </cell>
          <cell r="H499">
            <v>1</v>
          </cell>
          <cell r="I499" t="str">
            <v>Pimephales QSAR</v>
          </cell>
          <cell r="L499">
            <v>18.510000000000002</v>
          </cell>
          <cell r="M499">
            <v>2.1953999999999998</v>
          </cell>
          <cell r="N499" t="str">
            <v>K</v>
          </cell>
          <cell r="O499">
            <v>156.81947659159655</v>
          </cell>
        </row>
        <row r="500">
          <cell r="B500" t="str">
            <v>644-62-2</v>
          </cell>
          <cell r="C500" t="str">
            <v>P-PNEC</v>
          </cell>
          <cell r="D500">
            <v>3.6999999999999998E-2</v>
          </cell>
          <cell r="E500" t="str">
            <v>P</v>
          </cell>
          <cell r="F500" t="str">
            <v>D</v>
          </cell>
          <cell r="G500" t="str">
            <v>low</v>
          </cell>
          <cell r="H500">
            <v>1</v>
          </cell>
          <cell r="I500" t="str">
            <v>Daphnia QSAR</v>
          </cell>
          <cell r="L500">
            <v>3.6999999999999998E-2</v>
          </cell>
          <cell r="M500">
            <v>2.8273999999999999</v>
          </cell>
          <cell r="N500" t="str">
            <v>U</v>
          </cell>
          <cell r="O500">
            <v>672.04754662829657</v>
          </cell>
        </row>
        <row r="501">
          <cell r="B501" t="str">
            <v>645-13-6</v>
          </cell>
          <cell r="C501" t="str">
            <v>P-PNEC</v>
          </cell>
          <cell r="D501">
            <v>11.121</v>
          </cell>
          <cell r="E501" t="str">
            <v>P</v>
          </cell>
          <cell r="F501" t="str">
            <v>F</v>
          </cell>
          <cell r="G501" t="str">
            <v>medium</v>
          </cell>
          <cell r="H501">
            <v>2</v>
          </cell>
          <cell r="I501" t="str">
            <v>Pimephales QSAR</v>
          </cell>
          <cell r="L501">
            <v>11.121</v>
          </cell>
          <cell r="M501">
            <v>2.3132999999999999</v>
          </cell>
          <cell r="N501" t="str">
            <v>U</v>
          </cell>
          <cell r="O501">
            <v>205.73112455143587</v>
          </cell>
        </row>
        <row r="502">
          <cell r="B502" t="str">
            <v>6452-71-7</v>
          </cell>
          <cell r="C502" t="str">
            <v>P-PNEC</v>
          </cell>
          <cell r="D502">
            <v>53.127000000000002</v>
          </cell>
          <cell r="E502" t="str">
            <v>P</v>
          </cell>
          <cell r="F502" t="str">
            <v>F</v>
          </cell>
          <cell r="G502" t="str">
            <v>low</v>
          </cell>
          <cell r="H502">
            <v>1</v>
          </cell>
          <cell r="I502" t="str">
            <v>Pimephales QSAR</v>
          </cell>
          <cell r="L502">
            <v>53.127000000000002</v>
          </cell>
          <cell r="M502">
            <v>2.2050000000000001</v>
          </cell>
          <cell r="N502" t="str">
            <v>U</v>
          </cell>
          <cell r="O502">
            <v>160.3245390690042</v>
          </cell>
        </row>
        <row r="503">
          <cell r="B503" t="str">
            <v>646-01-5</v>
          </cell>
          <cell r="C503" t="str">
            <v>P-PNEC</v>
          </cell>
          <cell r="D503">
            <v>29.512</v>
          </cell>
          <cell r="E503" t="str">
            <v>P</v>
          </cell>
          <cell r="F503" t="str">
            <v>D</v>
          </cell>
          <cell r="G503" t="str">
            <v>low</v>
          </cell>
          <cell r="H503">
            <v>1</v>
          </cell>
          <cell r="I503" t="str">
            <v>Daphnia QSAR</v>
          </cell>
          <cell r="L503">
            <v>29.512</v>
          </cell>
          <cell r="M503">
            <v>0.67959999999999998</v>
          </cell>
          <cell r="N503" t="str">
            <v>M</v>
          </cell>
          <cell r="O503">
            <v>4.7818946066590815</v>
          </cell>
        </row>
        <row r="504">
          <cell r="B504" t="str">
            <v>64-69-7</v>
          </cell>
          <cell r="C504" t="str">
            <v>P-PNEC</v>
          </cell>
          <cell r="D504">
            <v>53.7</v>
          </cell>
          <cell r="E504" t="str">
            <v>P</v>
          </cell>
          <cell r="F504" t="str">
            <v>D</v>
          </cell>
          <cell r="G504" t="str">
            <v>low</v>
          </cell>
          <cell r="H504">
            <v>1</v>
          </cell>
          <cell r="I504" t="str">
            <v>Daphnia QSAR</v>
          </cell>
          <cell r="L504">
            <v>53.7</v>
          </cell>
          <cell r="M504">
            <v>0.62590000000000001</v>
          </cell>
          <cell r="N504" t="str">
            <v>K</v>
          </cell>
          <cell r="O504">
            <v>4.2257130242442429</v>
          </cell>
        </row>
        <row r="505">
          <cell r="B505" t="str">
            <v>647-42-7</v>
          </cell>
          <cell r="C505" t="str">
            <v>P-PNEC</v>
          </cell>
          <cell r="D505">
            <v>0.51500000000000001</v>
          </cell>
          <cell r="E505" t="str">
            <v>P</v>
          </cell>
          <cell r="F505" t="str">
            <v>F</v>
          </cell>
          <cell r="G505" t="str">
            <v>low</v>
          </cell>
          <cell r="H505">
            <v>1</v>
          </cell>
          <cell r="I505" t="str">
            <v>Pimephales QSAR</v>
          </cell>
          <cell r="L505">
            <v>0.51500000000000001</v>
          </cell>
          <cell r="M505">
            <v>3.3807999999999998</v>
          </cell>
          <cell r="N505" t="str">
            <v>DT</v>
          </cell>
          <cell r="O505">
            <v>2403.2558049332442</v>
          </cell>
        </row>
        <row r="506">
          <cell r="B506" t="str">
            <v>6485-40-1</v>
          </cell>
          <cell r="C506" t="str">
            <v>P-PNEC</v>
          </cell>
          <cell r="D506">
            <v>26.335000000000001</v>
          </cell>
          <cell r="E506" t="str">
            <v>P</v>
          </cell>
          <cell r="F506" t="str">
            <v>F</v>
          </cell>
          <cell r="G506" t="str">
            <v>low</v>
          </cell>
          <cell r="H506">
            <v>2</v>
          </cell>
          <cell r="I506" t="str">
            <v>Pimephales QSAR</v>
          </cell>
          <cell r="L506">
            <v>26.335000000000001</v>
          </cell>
          <cell r="M506">
            <v>2.1751</v>
          </cell>
          <cell r="N506" t="str">
            <v>U</v>
          </cell>
          <cell r="O506">
            <v>149.65802167536569</v>
          </cell>
        </row>
        <row r="507">
          <cell r="B507" t="str">
            <v>657-24-9</v>
          </cell>
          <cell r="C507" t="str">
            <v>P-PNEC</v>
          </cell>
          <cell r="D507">
            <v>136</v>
          </cell>
          <cell r="E507" t="str">
            <v>P</v>
          </cell>
          <cell r="F507" t="str">
            <v>F</v>
          </cell>
          <cell r="G507" t="str">
            <v>very low</v>
          </cell>
          <cell r="H507">
            <v>1</v>
          </cell>
          <cell r="I507" t="str">
            <v>Daphnia QSAR</v>
          </cell>
          <cell r="L507">
            <v>136</v>
          </cell>
          <cell r="M507">
            <v>1.4277</v>
          </cell>
          <cell r="N507" t="str">
            <v>M</v>
          </cell>
          <cell r="O507">
            <v>26.77318259968456</v>
          </cell>
        </row>
        <row r="508">
          <cell r="B508" t="str">
            <v>658051-75-3</v>
          </cell>
          <cell r="C508" t="str">
            <v>P-PNEC</v>
          </cell>
          <cell r="D508">
            <v>6.2839999999999998</v>
          </cell>
          <cell r="E508" t="str">
            <v>P</v>
          </cell>
          <cell r="F508" t="str">
            <v>D</v>
          </cell>
          <cell r="G508" t="str">
            <v>low</v>
          </cell>
          <cell r="H508">
            <v>1</v>
          </cell>
          <cell r="I508" t="str">
            <v>Daphnia QSAR</v>
          </cell>
          <cell r="L508">
            <v>6.2839999999999998</v>
          </cell>
          <cell r="M508">
            <v>1.9025000000000001</v>
          </cell>
          <cell r="N508" t="str">
            <v>M</v>
          </cell>
          <cell r="O508">
            <v>79.891394166740469</v>
          </cell>
        </row>
        <row r="509">
          <cell r="B509" t="str">
            <v>65907-30-4</v>
          </cell>
          <cell r="C509" t="str">
            <v>P-PNEC</v>
          </cell>
          <cell r="D509">
            <v>1.8E-3</v>
          </cell>
          <cell r="E509" t="str">
            <v>E</v>
          </cell>
          <cell r="F509" t="str">
            <v>D</v>
          </cell>
          <cell r="G509" t="str">
            <v>L3</v>
          </cell>
          <cell r="H509" t="str">
            <v>-</v>
          </cell>
          <cell r="I509" t="str">
            <v>footprint</v>
          </cell>
          <cell r="L509">
            <v>1.8E-3</v>
          </cell>
          <cell r="M509">
            <v>3.7486999999999999</v>
          </cell>
          <cell r="N509" t="str">
            <v>U</v>
          </cell>
          <cell r="O509">
            <v>5606.6055164769832</v>
          </cell>
        </row>
        <row r="510">
          <cell r="B510" t="str">
            <v>66108-95-0</v>
          </cell>
          <cell r="C510" t="str">
            <v>P-PNEC</v>
          </cell>
          <cell r="D510" t="str">
            <v>WS</v>
          </cell>
          <cell r="E510" t="str">
            <v>P</v>
          </cell>
          <cell r="F510" t="str">
            <v>D</v>
          </cell>
          <cell r="G510" t="str">
            <v>low</v>
          </cell>
          <cell r="H510">
            <v>1</v>
          </cell>
          <cell r="I510" t="str">
            <v>Daphnia QSAR</v>
          </cell>
          <cell r="L510">
            <v>39.299999999999997</v>
          </cell>
          <cell r="M510">
            <v>0.85609999999999997</v>
          </cell>
          <cell r="N510" t="str">
            <v>M</v>
          </cell>
          <cell r="O510">
            <v>7.1795958854467514</v>
          </cell>
        </row>
        <row r="511">
          <cell r="B511" t="str">
            <v>66357-35-5</v>
          </cell>
          <cell r="C511" t="str">
            <v>P-PNEC</v>
          </cell>
          <cell r="D511">
            <v>17.779</v>
          </cell>
          <cell r="E511" t="str">
            <v>P</v>
          </cell>
          <cell r="F511" t="str">
            <v>A</v>
          </cell>
          <cell r="G511" t="str">
            <v>very low</v>
          </cell>
          <cell r="H511">
            <v>1</v>
          </cell>
          <cell r="I511" t="str">
            <v>Selenastrum QSAR</v>
          </cell>
          <cell r="L511">
            <v>17.779</v>
          </cell>
          <cell r="M511">
            <v>1.1604000000000001</v>
          </cell>
          <cell r="N511" t="str">
            <v>DT</v>
          </cell>
          <cell r="O511">
            <v>14.46771683247723</v>
          </cell>
        </row>
        <row r="512">
          <cell r="B512" t="str">
            <v>66722-44-9</v>
          </cell>
          <cell r="C512" t="str">
            <v>P-PNEC</v>
          </cell>
          <cell r="D512">
            <v>236.74700000000001</v>
          </cell>
          <cell r="E512" t="str">
            <v>P</v>
          </cell>
          <cell r="F512" t="str">
            <v>D</v>
          </cell>
          <cell r="G512" t="str">
            <v>low</v>
          </cell>
          <cell r="H512">
            <v>1</v>
          </cell>
          <cell r="I512" t="str">
            <v>Daphnia QSAR</v>
          </cell>
          <cell r="L512">
            <v>236.74700000000001</v>
          </cell>
          <cell r="M512">
            <v>1.9923999999999999</v>
          </cell>
          <cell r="N512" t="str">
            <v>DT</v>
          </cell>
          <cell r="O512">
            <v>98.265258282953226</v>
          </cell>
        </row>
        <row r="513">
          <cell r="B513" t="str">
            <v>66-79-5</v>
          </cell>
          <cell r="C513" t="str">
            <v>P-PNEC</v>
          </cell>
          <cell r="D513">
            <v>32.518000000000001</v>
          </cell>
          <cell r="E513" t="str">
            <v>P</v>
          </cell>
          <cell r="F513" t="str">
            <v>D</v>
          </cell>
          <cell r="G513" t="str">
            <v>low</v>
          </cell>
          <cell r="H513">
            <v>1</v>
          </cell>
          <cell r="I513" t="str">
            <v>Daphnia QSAR</v>
          </cell>
          <cell r="L513">
            <v>32.518000000000001</v>
          </cell>
          <cell r="M513">
            <v>1.748</v>
          </cell>
          <cell r="N513" t="str">
            <v>DT</v>
          </cell>
          <cell r="O513">
            <v>55.975760149511046</v>
          </cell>
        </row>
        <row r="514">
          <cell r="B514" t="str">
            <v>668-34-8</v>
          </cell>
          <cell r="C514" t="str">
            <v>P-PNEC</v>
          </cell>
          <cell r="D514">
            <v>1.4E-2</v>
          </cell>
          <cell r="E514" t="str">
            <v>E</v>
          </cell>
          <cell r="F514" t="str">
            <v>D</v>
          </cell>
          <cell r="G514" t="str">
            <v>exact</v>
          </cell>
          <cell r="H514" t="str">
            <v>-</v>
          </cell>
          <cell r="I514" t="str">
            <v>-</v>
          </cell>
          <cell r="L514">
            <v>1.4E-2</v>
          </cell>
          <cell r="M514">
            <v>5.7103999999999999</v>
          </cell>
          <cell r="N514" t="str">
            <v>K</v>
          </cell>
          <cell r="O514">
            <v>513333.96438028972</v>
          </cell>
        </row>
        <row r="515">
          <cell r="B515" t="str">
            <v>67129-08-2</v>
          </cell>
          <cell r="C515" t="str">
            <v>P-PNEC</v>
          </cell>
          <cell r="D515">
            <v>1.6199999999999999E-2</v>
          </cell>
          <cell r="E515" t="str">
            <v>P</v>
          </cell>
          <cell r="F515" t="str">
            <v>A</v>
          </cell>
          <cell r="G515" t="str">
            <v>low</v>
          </cell>
          <cell r="H515">
            <v>1</v>
          </cell>
          <cell r="I515" t="str">
            <v>Selenastrum QSAR</v>
          </cell>
          <cell r="J515">
            <v>10</v>
          </cell>
          <cell r="K515">
            <v>1.9E-2</v>
          </cell>
          <cell r="L515">
            <v>1.6199999999999999E-2</v>
          </cell>
          <cell r="M515">
            <v>2.4544999999999999</v>
          </cell>
          <cell r="N515" t="str">
            <v>K</v>
          </cell>
          <cell r="O515">
            <v>284.77378001737469</v>
          </cell>
        </row>
        <row r="516">
          <cell r="B516" t="str">
            <v>67-43-6</v>
          </cell>
          <cell r="C516" t="str">
            <v>P-PNEC</v>
          </cell>
          <cell r="D516">
            <v>44.8</v>
          </cell>
          <cell r="E516" t="str">
            <v>P</v>
          </cell>
          <cell r="F516" t="str">
            <v>A</v>
          </cell>
          <cell r="G516" t="str">
            <v>very low</v>
          </cell>
          <cell r="H516">
            <v>1</v>
          </cell>
          <cell r="I516" t="str">
            <v>Selenastrum QSAR</v>
          </cell>
          <cell r="L516">
            <v>44.8</v>
          </cell>
          <cell r="M516">
            <v>0.32319999999999999</v>
          </cell>
          <cell r="N516" t="str">
            <v>DT</v>
          </cell>
          <cell r="O516">
            <v>2.1047474886559758</v>
          </cell>
        </row>
        <row r="517">
          <cell r="B517" t="str">
            <v>67-71-0</v>
          </cell>
          <cell r="C517" t="str">
            <v>P-PNEC</v>
          </cell>
          <cell r="D517">
            <v>1258.164</v>
          </cell>
          <cell r="E517" t="str">
            <v>P</v>
          </cell>
          <cell r="F517" t="str">
            <v>D</v>
          </cell>
          <cell r="G517" t="str">
            <v>low</v>
          </cell>
          <cell r="H517">
            <v>1</v>
          </cell>
          <cell r="I517" t="str">
            <v>Daphnia QSAR</v>
          </cell>
          <cell r="L517">
            <v>1258.164</v>
          </cell>
          <cell r="M517">
            <v>0.32879999999999998</v>
          </cell>
          <cell r="N517" t="str">
            <v>M</v>
          </cell>
          <cell r="O517">
            <v>2.1320628358116562</v>
          </cell>
        </row>
        <row r="518">
          <cell r="B518" t="str">
            <v>67747-09-5</v>
          </cell>
          <cell r="C518" t="str">
            <v>P-PNEC</v>
          </cell>
          <cell r="D518">
            <v>9.4E-2</v>
          </cell>
          <cell r="E518" t="str">
            <v>E</v>
          </cell>
          <cell r="F518" t="str">
            <v>A</v>
          </cell>
          <cell r="G518" t="str">
            <v>exact</v>
          </cell>
          <cell r="H518" t="str">
            <v>-</v>
          </cell>
          <cell r="I518" t="str">
            <v>BASF Sicherheitsdatenblatt gemäß Verordnung (EG) Nr.1907/2006 vom 04.07.2008</v>
          </cell>
          <cell r="L518">
            <v>9.4E-2</v>
          </cell>
          <cell r="M518">
            <v>3.25</v>
          </cell>
          <cell r="N518" t="str">
            <v>E</v>
          </cell>
          <cell r="O518">
            <v>1778.2794100389244</v>
          </cell>
        </row>
        <row r="519">
          <cell r="B519" t="str">
            <v>678-39-7</v>
          </cell>
          <cell r="C519" t="str">
            <v>P-PNEC</v>
          </cell>
          <cell r="D519">
            <v>8.5999999999999993E-2</v>
          </cell>
          <cell r="E519" t="str">
            <v>P</v>
          </cell>
          <cell r="F519" t="str">
            <v>F</v>
          </cell>
          <cell r="G519" t="str">
            <v>low</v>
          </cell>
          <cell r="H519">
            <v>1</v>
          </cell>
          <cell r="I519" t="str">
            <v>Pimephales QSAR</v>
          </cell>
          <cell r="L519">
            <v>8.5999999999999993E-2</v>
          </cell>
          <cell r="M519">
            <v>3.9216000000000002</v>
          </cell>
          <cell r="N519" t="str">
            <v>DT</v>
          </cell>
          <cell r="O519">
            <v>8348.3375372365117</v>
          </cell>
        </row>
        <row r="520">
          <cell r="B520" t="str">
            <v>68002-20-0</v>
          </cell>
          <cell r="C520" t="str">
            <v>P-PNEC</v>
          </cell>
          <cell r="D520">
            <v>53.831000000000003</v>
          </cell>
          <cell r="E520" t="str">
            <v>P</v>
          </cell>
          <cell r="F520" t="str">
            <v>A</v>
          </cell>
          <cell r="G520" t="str">
            <v>very low</v>
          </cell>
          <cell r="H520">
            <v>1</v>
          </cell>
          <cell r="I520" t="str">
            <v>Ecosar</v>
          </cell>
          <cell r="L520">
            <v>53.831000000000003</v>
          </cell>
          <cell r="M520">
            <v>1.8467</v>
          </cell>
          <cell r="N520" t="str">
            <v>DT</v>
          </cell>
          <cell r="O520">
            <v>70.258682243509909</v>
          </cell>
        </row>
        <row r="521">
          <cell r="B521" t="str">
            <v>68140-48-7</v>
          </cell>
          <cell r="C521" t="str">
            <v>P-PNEC</v>
          </cell>
          <cell r="D521">
            <v>0.05</v>
          </cell>
          <cell r="E521" t="str">
            <v>P</v>
          </cell>
          <cell r="F521" t="str">
            <v>D</v>
          </cell>
          <cell r="G521" t="str">
            <v>low</v>
          </cell>
          <cell r="H521">
            <v>1</v>
          </cell>
          <cell r="I521" t="str">
            <v>Daphnia QSAR</v>
          </cell>
          <cell r="L521">
            <v>0.05</v>
          </cell>
          <cell r="M521">
            <v>3.9927999999999999</v>
          </cell>
          <cell r="N521" t="str">
            <v>M</v>
          </cell>
          <cell r="O521">
            <v>9835.580562269588</v>
          </cell>
        </row>
        <row r="522">
          <cell r="B522" t="str">
            <v>68-35-9</v>
          </cell>
          <cell r="C522" t="str">
            <v>P-PNEC</v>
          </cell>
          <cell r="D522">
            <v>7.8</v>
          </cell>
          <cell r="E522" t="str">
            <v>E</v>
          </cell>
          <cell r="F522" t="str">
            <v>A</v>
          </cell>
          <cell r="G522" t="str">
            <v>R4</v>
          </cell>
          <cell r="H522" t="str">
            <v>-</v>
          </cell>
          <cell r="I522" t="str">
            <v>footprint</v>
          </cell>
          <cell r="L522">
            <v>7.8</v>
          </cell>
          <cell r="M522">
            <v>1.8711</v>
          </cell>
          <cell r="N522" t="str">
            <v>M</v>
          </cell>
          <cell r="O522">
            <v>74.319024407434569</v>
          </cell>
        </row>
        <row r="523">
          <cell r="B523" t="str">
            <v>683-72-7</v>
          </cell>
          <cell r="C523" t="str">
            <v>P-PNEC</v>
          </cell>
          <cell r="D523">
            <v>1.0940000000000001</v>
          </cell>
          <cell r="E523" t="str">
            <v>P</v>
          </cell>
          <cell r="F523" t="str">
            <v>A</v>
          </cell>
          <cell r="G523" t="str">
            <v>very low</v>
          </cell>
          <cell r="H523">
            <v>1</v>
          </cell>
          <cell r="I523" t="str">
            <v>Selenastrum QSAR</v>
          </cell>
          <cell r="L523">
            <v>1.0940000000000001</v>
          </cell>
          <cell r="M523">
            <v>0.94969999999999999</v>
          </cell>
          <cell r="N523" t="str">
            <v>M</v>
          </cell>
          <cell r="O523">
            <v>8.9063549638698785</v>
          </cell>
        </row>
        <row r="524">
          <cell r="B524" t="str">
            <v>6846-50-0</v>
          </cell>
          <cell r="C524" t="str">
            <v>P-PNEC</v>
          </cell>
          <cell r="D524">
            <v>1.2E-2</v>
          </cell>
          <cell r="E524" t="str">
            <v>P</v>
          </cell>
          <cell r="F524" t="str">
            <v>F</v>
          </cell>
          <cell r="G524" t="str">
            <v>low</v>
          </cell>
          <cell r="H524">
            <v>1</v>
          </cell>
          <cell r="I524" t="str">
            <v>Pimephales QSAR</v>
          </cell>
          <cell r="L524">
            <v>1.2E-2</v>
          </cell>
          <cell r="M524">
            <v>2.8841999999999999</v>
          </cell>
          <cell r="N524" t="str">
            <v>U</v>
          </cell>
          <cell r="O524">
            <v>765.94925837288815</v>
          </cell>
        </row>
        <row r="525">
          <cell r="B525" t="str">
            <v>686-07-7</v>
          </cell>
          <cell r="C525" t="str">
            <v>P-PNEC</v>
          </cell>
          <cell r="D525">
            <v>1.9890000000000001</v>
          </cell>
          <cell r="E525" t="str">
            <v>P</v>
          </cell>
          <cell r="F525" t="str">
            <v>A</v>
          </cell>
          <cell r="G525" t="str">
            <v>very low</v>
          </cell>
          <cell r="H525">
            <v>1</v>
          </cell>
          <cell r="I525" t="str">
            <v>Selenastrum QSAR</v>
          </cell>
          <cell r="L525">
            <v>1.9890000000000001</v>
          </cell>
          <cell r="M525">
            <v>2.5912000000000002</v>
          </cell>
          <cell r="N525" t="str">
            <v>M</v>
          </cell>
          <cell r="O525">
            <v>390.1216029526762</v>
          </cell>
        </row>
        <row r="526">
          <cell r="B526" t="str">
            <v>68631-49-2</v>
          </cell>
          <cell r="C526" t="str">
            <v>P-PNEC</v>
          </cell>
          <cell r="D526">
            <v>3.1900000000000001E-3</v>
          </cell>
          <cell r="E526" t="str">
            <v>P</v>
          </cell>
          <cell r="F526" t="str">
            <v>F</v>
          </cell>
          <cell r="G526" t="str">
            <v>low</v>
          </cell>
          <cell r="H526">
            <v>1</v>
          </cell>
          <cell r="I526" t="str">
            <v>Pimephales QSAR</v>
          </cell>
          <cell r="L526">
            <v>3.1900000000000001E-3</v>
          </cell>
          <cell r="M526">
            <v>5.3506999999999998</v>
          </cell>
          <cell r="N526" t="str">
            <v>K</v>
          </cell>
          <cell r="O526">
            <v>224233.24402965765</v>
          </cell>
        </row>
        <row r="527">
          <cell r="B527" t="str">
            <v>69377-81-7</v>
          </cell>
          <cell r="C527" t="str">
            <v>P-PNEC</v>
          </cell>
          <cell r="D527">
            <v>49800</v>
          </cell>
          <cell r="E527" t="str">
            <v>E</v>
          </cell>
          <cell r="F527" t="str">
            <v>A</v>
          </cell>
          <cell r="G527" t="str">
            <v>A4</v>
          </cell>
          <cell r="H527" t="str">
            <v>-</v>
          </cell>
          <cell r="I527" t="str">
            <v>footprint</v>
          </cell>
          <cell r="K527">
            <v>560</v>
          </cell>
          <cell r="L527">
            <v>560</v>
          </cell>
          <cell r="M527">
            <v>1.0781000000000001</v>
          </cell>
          <cell r="N527" t="str">
            <v>M</v>
          </cell>
          <cell r="O527">
            <v>11.970161227254177</v>
          </cell>
        </row>
        <row r="528">
          <cell r="B528" t="str">
            <v>69-53-4</v>
          </cell>
          <cell r="C528" t="str">
            <v>P-PNEC</v>
          </cell>
          <cell r="D528">
            <v>259.5</v>
          </cell>
          <cell r="E528" t="str">
            <v>P</v>
          </cell>
          <cell r="F528" t="str">
            <v>D</v>
          </cell>
          <cell r="G528" t="str">
            <v>low</v>
          </cell>
          <cell r="H528">
            <v>1</v>
          </cell>
          <cell r="I528" t="str">
            <v>Daphnia QSAR</v>
          </cell>
          <cell r="L528">
            <v>259.5</v>
          </cell>
          <cell r="M528">
            <v>1.3272999999999999</v>
          </cell>
          <cell r="N528" t="str">
            <v>U</v>
          </cell>
          <cell r="O528">
            <v>21.247116540061391</v>
          </cell>
        </row>
        <row r="529">
          <cell r="B529" t="str">
            <v>69669-44-9</v>
          </cell>
          <cell r="C529" t="str">
            <v>P-PNEC</v>
          </cell>
          <cell r="D529">
            <v>0.91200000000000003</v>
          </cell>
          <cell r="E529" t="str">
            <v>P</v>
          </cell>
          <cell r="F529" t="str">
            <v>F</v>
          </cell>
          <cell r="G529" t="str">
            <v>low</v>
          </cell>
          <cell r="H529">
            <v>2</v>
          </cell>
          <cell r="I529" t="str">
            <v>Pimephales QSAR</v>
          </cell>
          <cell r="L529">
            <v>0.91200000000000003</v>
          </cell>
          <cell r="M529">
            <v>3.5055999999999998</v>
          </cell>
          <cell r="N529" t="str">
            <v>DT</v>
          </cell>
          <cell r="O529">
            <v>3203.3176008528153</v>
          </cell>
        </row>
        <row r="530">
          <cell r="B530" t="str">
            <v>70288-86-7</v>
          </cell>
          <cell r="C530" t="str">
            <v>P-PNEC</v>
          </cell>
          <cell r="D530">
            <v>3.0000000000000001E-3</v>
          </cell>
          <cell r="E530" t="str">
            <v>E</v>
          </cell>
          <cell r="F530" t="str">
            <v>D</v>
          </cell>
          <cell r="G530" t="str">
            <v>R3</v>
          </cell>
          <cell r="H530" t="str">
            <v>-</v>
          </cell>
          <cell r="I530" t="str">
            <v>footprint</v>
          </cell>
          <cell r="L530">
            <v>3.0000000000000001E-3</v>
          </cell>
          <cell r="M530">
            <v>1.9523999999999999</v>
          </cell>
          <cell r="N530" t="str">
            <v>K</v>
          </cell>
          <cell r="O530">
            <v>89.618980686161379</v>
          </cell>
        </row>
        <row r="531">
          <cell r="B531" t="str">
            <v>704-00-7</v>
          </cell>
          <cell r="C531" t="str">
            <v>P-PNEC</v>
          </cell>
          <cell r="D531">
            <v>37.034999999999997</v>
          </cell>
          <cell r="E531" t="str">
            <v>P</v>
          </cell>
          <cell r="F531" t="str">
            <v>F</v>
          </cell>
          <cell r="G531" t="str">
            <v>low</v>
          </cell>
          <cell r="H531">
            <v>1</v>
          </cell>
          <cell r="I531" t="str">
            <v>Pimephales QSAR</v>
          </cell>
          <cell r="L531">
            <v>37.034999999999997</v>
          </cell>
          <cell r="M531">
            <v>1.722</v>
          </cell>
          <cell r="N531" t="str">
            <v>DT</v>
          </cell>
          <cell r="O531">
            <v>52.722986142282302</v>
          </cell>
        </row>
        <row r="532">
          <cell r="B532" t="str">
            <v>70458-96-7</v>
          </cell>
          <cell r="C532" t="str">
            <v>P-PNEC</v>
          </cell>
          <cell r="D532">
            <v>16.600000000000001</v>
          </cell>
          <cell r="E532" t="str">
            <v>E</v>
          </cell>
          <cell r="F532" t="str">
            <v>A</v>
          </cell>
          <cell r="G532" t="str">
            <v>R4</v>
          </cell>
          <cell r="H532" t="str">
            <v>-</v>
          </cell>
          <cell r="I532" t="str">
            <v>footprint</v>
          </cell>
          <cell r="L532">
            <v>16.600000000000001</v>
          </cell>
          <cell r="M532">
            <v>0.4844</v>
          </cell>
          <cell r="N532" t="str">
            <v>DT</v>
          </cell>
          <cell r="O532">
            <v>3.050703497822516</v>
          </cell>
        </row>
        <row r="533">
          <cell r="B533" t="str">
            <v>7081-44-9</v>
          </cell>
          <cell r="C533" t="str">
            <v>P-PNEC</v>
          </cell>
          <cell r="D533">
            <v>6.3819999999999997</v>
          </cell>
          <cell r="E533" t="str">
            <v>P</v>
          </cell>
          <cell r="F533" t="str">
            <v>D</v>
          </cell>
          <cell r="G533" t="str">
            <v>low</v>
          </cell>
          <cell r="H533">
            <v>1</v>
          </cell>
          <cell r="I533" t="str">
            <v>Daphnia QSAR</v>
          </cell>
          <cell r="L533">
            <v>6.3819999999999997</v>
          </cell>
          <cell r="M533">
            <v>1.8080000000000001</v>
          </cell>
          <cell r="N533" t="str">
            <v>DT</v>
          </cell>
          <cell r="O533">
            <v>64.268771731702017</v>
          </cell>
        </row>
        <row r="534">
          <cell r="B534" t="str">
            <v>7085-19-0</v>
          </cell>
          <cell r="C534" t="str">
            <v>P-PNEC</v>
          </cell>
          <cell r="D534">
            <v>21.120999999999999</v>
          </cell>
          <cell r="E534" t="str">
            <v>P</v>
          </cell>
          <cell r="F534" t="str">
            <v>F</v>
          </cell>
          <cell r="G534" t="str">
            <v>medium</v>
          </cell>
          <cell r="H534">
            <v>3</v>
          </cell>
          <cell r="I534" t="str">
            <v>Pimephales QSAR</v>
          </cell>
          <cell r="L534">
            <v>21.120999999999999</v>
          </cell>
          <cell r="M534">
            <v>1.3</v>
          </cell>
          <cell r="N534" t="str">
            <v>E</v>
          </cell>
          <cell r="O534">
            <v>19.952623149688804</v>
          </cell>
        </row>
        <row r="535">
          <cell r="B535" t="str">
            <v>709-98-8</v>
          </cell>
          <cell r="C535" t="str">
            <v>PNEC</v>
          </cell>
          <cell r="D535">
            <v>2.9000000000000001E-2</v>
          </cell>
          <cell r="E535" t="str">
            <v>E</v>
          </cell>
          <cell r="F535" t="str">
            <v>A</v>
          </cell>
          <cell r="G535" t="str">
            <v>exact</v>
          </cell>
          <cell r="H535" t="str">
            <v>-</v>
          </cell>
          <cell r="I535" t="str">
            <v xml:space="preserve">Pereira, J.L., S.C. Antunes, B.B. Castro, C.R. Marques, A.M.M. Goncalves, F. Goncalves, and R. Pereira. 2009. Toxicity Evaluation of Three Pesticides on Non-Target Aquatic and Soil Organisms: Commercial Formulation Versus Active Ingredient. Ecotoxicology </v>
          </cell>
          <cell r="J535">
            <v>10</v>
          </cell>
          <cell r="K535">
            <v>0.2</v>
          </cell>
          <cell r="L535">
            <v>2.9000000000000001E-2</v>
          </cell>
          <cell r="M535">
            <v>2.17</v>
          </cell>
          <cell r="N535" t="str">
            <v>E</v>
          </cell>
          <cell r="O535">
            <v>147.91083881682084</v>
          </cell>
        </row>
        <row r="536">
          <cell r="B536" t="str">
            <v>71133-14-7</v>
          </cell>
          <cell r="C536" t="str">
            <v>P-PNEC</v>
          </cell>
          <cell r="D536">
            <v>33.36</v>
          </cell>
          <cell r="E536" t="str">
            <v>P</v>
          </cell>
          <cell r="F536" t="str">
            <v>F</v>
          </cell>
          <cell r="G536" t="str">
            <v>low</v>
          </cell>
          <cell r="H536">
            <v>1</v>
          </cell>
          <cell r="I536" t="str">
            <v>Pimephales QSAR</v>
          </cell>
          <cell r="L536">
            <v>33.36</v>
          </cell>
          <cell r="M536">
            <v>0.94472999999999996</v>
          </cell>
          <cell r="N536" t="str">
            <v>U</v>
          </cell>
          <cell r="O536">
            <v>8.8050129693879722</v>
          </cell>
        </row>
        <row r="537">
          <cell r="B537" t="str">
            <v>7119-89-3</v>
          </cell>
          <cell r="C537" t="str">
            <v>P-PNEC</v>
          </cell>
          <cell r="D537">
            <v>230.94499999999999</v>
          </cell>
          <cell r="E537" t="str">
            <v>P</v>
          </cell>
          <cell r="F537" t="str">
            <v>D</v>
          </cell>
          <cell r="G537" t="str">
            <v>low</v>
          </cell>
          <cell r="H537">
            <v>1</v>
          </cell>
          <cell r="I537" t="str">
            <v>Daphnia QSAR</v>
          </cell>
          <cell r="L537">
            <v>230.94499999999999</v>
          </cell>
          <cell r="M537">
            <v>1.4885999999999999</v>
          </cell>
          <cell r="N537" t="str">
            <v>M</v>
          </cell>
          <cell r="O537">
            <v>30.80349536542569</v>
          </cell>
        </row>
        <row r="538">
          <cell r="B538" t="str">
            <v>71758-44-6</v>
          </cell>
          <cell r="C538" t="str">
            <v>P-PNEC</v>
          </cell>
          <cell r="D538">
            <v>0.92200000000000004</v>
          </cell>
          <cell r="E538" t="str">
            <v>P</v>
          </cell>
          <cell r="F538" t="str">
            <v>D</v>
          </cell>
          <cell r="G538" t="str">
            <v>low</v>
          </cell>
          <cell r="H538">
            <v>1</v>
          </cell>
          <cell r="I538" t="str">
            <v>Daphnia QSAR</v>
          </cell>
          <cell r="L538">
            <v>0.92200000000000004</v>
          </cell>
          <cell r="M538">
            <v>3.2258</v>
          </cell>
          <cell r="N538" t="str">
            <v>U</v>
          </cell>
          <cell r="O538">
            <v>1681.899339428533</v>
          </cell>
        </row>
        <row r="539">
          <cell r="B539" t="str">
            <v>719-22-2</v>
          </cell>
          <cell r="C539" t="str">
            <v>P-PNEC</v>
          </cell>
          <cell r="D539">
            <v>0.68799999999999994</v>
          </cell>
          <cell r="E539" t="str">
            <v>P</v>
          </cell>
          <cell r="F539" t="str">
            <v>F</v>
          </cell>
          <cell r="G539" t="str">
            <v>low</v>
          </cell>
          <cell r="H539">
            <v>1</v>
          </cell>
          <cell r="I539" t="str">
            <v>Pimephales QSAR</v>
          </cell>
          <cell r="L539">
            <v>0.68799999999999994</v>
          </cell>
          <cell r="M539">
            <v>3.3058999999999998</v>
          </cell>
          <cell r="N539" t="str">
            <v>M</v>
          </cell>
          <cell r="O539">
            <v>2022.5534149229973</v>
          </cell>
        </row>
        <row r="540">
          <cell r="B540" t="str">
            <v>7205-98-3</v>
          </cell>
          <cell r="C540" t="str">
            <v>P-PNEC</v>
          </cell>
          <cell r="D540">
            <v>140.90799999999999</v>
          </cell>
          <cell r="E540" t="str">
            <v>P</v>
          </cell>
          <cell r="F540" t="str">
            <v>D</v>
          </cell>
          <cell r="G540" t="str">
            <v>low</v>
          </cell>
          <cell r="H540">
            <v>1</v>
          </cell>
          <cell r="I540" t="str">
            <v>Daphnia QSAR</v>
          </cell>
          <cell r="L540">
            <v>140.90799999999999</v>
          </cell>
          <cell r="M540">
            <v>1.6648000000000001</v>
          </cell>
          <cell r="N540" t="str">
            <v>K</v>
          </cell>
          <cell r="O540">
            <v>46.216813609224481</v>
          </cell>
        </row>
        <row r="541">
          <cell r="B541" t="str">
            <v>72-33-3</v>
          </cell>
          <cell r="C541" t="str">
            <v>P-PNEC</v>
          </cell>
          <cell r="D541">
            <v>3.7</v>
          </cell>
          <cell r="E541" t="str">
            <v>P</v>
          </cell>
          <cell r="F541" t="str">
            <v>F</v>
          </cell>
          <cell r="G541" t="str">
            <v>low</v>
          </cell>
          <cell r="H541">
            <v>1</v>
          </cell>
          <cell r="I541" t="str">
            <v>Pimephales QSAR</v>
          </cell>
          <cell r="L541">
            <v>3.7</v>
          </cell>
          <cell r="M541">
            <v>3.6779000000000002</v>
          </cell>
          <cell r="N541" t="str">
            <v>U</v>
          </cell>
          <cell r="O541">
            <v>4763.2129714558359</v>
          </cell>
        </row>
        <row r="542">
          <cell r="B542" t="str">
            <v>723-46-6</v>
          </cell>
          <cell r="C542" t="str">
            <v>P-PNEC</v>
          </cell>
          <cell r="D542">
            <v>1.9</v>
          </cell>
          <cell r="E542" t="str">
            <v>E</v>
          </cell>
          <cell r="F542" t="str">
            <v>A</v>
          </cell>
          <cell r="G542" t="str">
            <v>exact</v>
          </cell>
          <cell r="H542" t="str">
            <v>-</v>
          </cell>
          <cell r="I542" t="str">
            <v>Yang, L.H., G.G. Ying, H.C. Su, J.L. Stauber, M.S. Adams, and M.T. Binet. 2008. Growth-Inhibiting Effects of 12 Antibacterial Agents and Their Mixtures on the Freshwater Microalga Pseudokirchneriella subcapitata. Environ. Toxicol. Chem.27: 1201-1208</v>
          </cell>
          <cell r="L542">
            <v>1.9</v>
          </cell>
          <cell r="M542">
            <v>2.4121000000000001</v>
          </cell>
          <cell r="N542" t="str">
            <v>M</v>
          </cell>
          <cell r="O542">
            <v>258.2854846476373</v>
          </cell>
        </row>
        <row r="543">
          <cell r="B543" t="str">
            <v>72-43-5</v>
          </cell>
          <cell r="C543" t="str">
            <v>P-PNEC</v>
          </cell>
          <cell r="D543">
            <v>0.05</v>
          </cell>
          <cell r="E543" t="str">
            <v>E</v>
          </cell>
          <cell r="F543" t="str">
            <v>D</v>
          </cell>
          <cell r="G543" t="str">
            <v>exact</v>
          </cell>
          <cell r="H543" t="str">
            <v>-</v>
          </cell>
          <cell r="I543" t="str">
            <v>-</v>
          </cell>
          <cell r="L543">
            <v>0.05</v>
          </cell>
          <cell r="M543">
            <v>4.9000000000000004</v>
          </cell>
          <cell r="N543" t="str">
            <v>E</v>
          </cell>
          <cell r="O543">
            <v>79432.823472428237</v>
          </cell>
        </row>
        <row r="544">
          <cell r="B544" t="str">
            <v>7261-97-4</v>
          </cell>
          <cell r="C544" t="str">
            <v>P-PNEC</v>
          </cell>
          <cell r="D544">
            <v>32.106000000000002</v>
          </cell>
          <cell r="E544" t="str">
            <v>P</v>
          </cell>
          <cell r="F544" t="str">
            <v>F</v>
          </cell>
          <cell r="G544" t="str">
            <v>low</v>
          </cell>
          <cell r="H544">
            <v>1</v>
          </cell>
          <cell r="I544" t="str">
            <v>Pimephales QSAR</v>
          </cell>
          <cell r="L544">
            <v>32.106000000000002</v>
          </cell>
          <cell r="M544">
            <v>3.6139000000000001</v>
          </cell>
          <cell r="N544" t="str">
            <v>M</v>
          </cell>
          <cell r="O544">
            <v>4110.5506128117504</v>
          </cell>
        </row>
        <row r="545">
          <cell r="B545" t="str">
            <v>7287-19-6</v>
          </cell>
          <cell r="C545" t="str">
            <v>P-PNEC</v>
          </cell>
          <cell r="D545">
            <v>1.6E-2</v>
          </cell>
          <cell r="E545" t="str">
            <v>E</v>
          </cell>
          <cell r="F545" t="str">
            <v>A</v>
          </cell>
          <cell r="G545" t="str">
            <v>exact</v>
          </cell>
          <cell r="H545" t="str">
            <v>-</v>
          </cell>
          <cell r="I545" t="str">
            <v>-</v>
          </cell>
          <cell r="K545">
            <v>20</v>
          </cell>
          <cell r="L545">
            <v>1.6E-2</v>
          </cell>
          <cell r="M545">
            <v>2.85</v>
          </cell>
          <cell r="N545" t="str">
            <v>E</v>
          </cell>
          <cell r="O545">
            <v>707.94578438413873</v>
          </cell>
        </row>
        <row r="546">
          <cell r="B546" t="str">
            <v>7298-73-9</v>
          </cell>
          <cell r="C546" t="str">
            <v>P-PNEC</v>
          </cell>
          <cell r="D546">
            <v>1.42</v>
          </cell>
          <cell r="E546" t="str">
            <v>P</v>
          </cell>
          <cell r="F546" t="str">
            <v>A</v>
          </cell>
          <cell r="G546" t="str">
            <v>low</v>
          </cell>
          <cell r="H546">
            <v>1</v>
          </cell>
          <cell r="I546" t="str">
            <v>Selenastrum QSAR</v>
          </cell>
          <cell r="L546">
            <v>1.42</v>
          </cell>
          <cell r="M546">
            <v>1.7805</v>
          </cell>
          <cell r="N546" t="str">
            <v>U</v>
          </cell>
          <cell r="O546">
            <v>60.325370792661296</v>
          </cell>
        </row>
        <row r="547">
          <cell r="B547" t="str">
            <v>731-27-1</v>
          </cell>
          <cell r="C547" t="str">
            <v>P-PNEC</v>
          </cell>
          <cell r="D547">
            <v>0.19</v>
          </cell>
          <cell r="E547" t="str">
            <v>E</v>
          </cell>
          <cell r="F547" t="str">
            <v>D</v>
          </cell>
          <cell r="G547" t="str">
            <v>A5</v>
          </cell>
          <cell r="H547" t="str">
            <v>-</v>
          </cell>
          <cell r="I547" t="str">
            <v>footprint</v>
          </cell>
          <cell r="K547">
            <v>1</v>
          </cell>
          <cell r="L547">
            <v>0.19</v>
          </cell>
          <cell r="M547">
            <v>3.1785999999999999</v>
          </cell>
          <cell r="N547" t="str">
            <v>K</v>
          </cell>
          <cell r="O547">
            <v>1508.6899592499603</v>
          </cell>
        </row>
        <row r="548">
          <cell r="B548" t="str">
            <v>73334-07-3</v>
          </cell>
          <cell r="C548" t="str">
            <v>P-PNEC</v>
          </cell>
          <cell r="D548" t="str">
            <v>WS</v>
          </cell>
          <cell r="E548" t="str">
            <v>P</v>
          </cell>
          <cell r="F548" t="str">
            <v>D</v>
          </cell>
          <cell r="G548" t="str">
            <v>low</v>
          </cell>
          <cell r="H548">
            <v>1</v>
          </cell>
          <cell r="I548" t="str">
            <v>Daphnia QSAR</v>
          </cell>
          <cell r="L548">
            <v>30.9</v>
          </cell>
          <cell r="M548">
            <v>-0.49020000000000002</v>
          </cell>
          <cell r="N548" t="str">
            <v>M</v>
          </cell>
          <cell r="O548">
            <v>0.32344467085144685</v>
          </cell>
        </row>
        <row r="549">
          <cell r="B549" t="str">
            <v>73573-88-3</v>
          </cell>
          <cell r="C549" t="str">
            <v>P-PNEC</v>
          </cell>
          <cell r="D549">
            <v>3.7909999999999999</v>
          </cell>
          <cell r="E549" t="str">
            <v>P</v>
          </cell>
          <cell r="F549" t="str">
            <v>D</v>
          </cell>
          <cell r="G549" t="str">
            <v>low</v>
          </cell>
          <cell r="H549">
            <v>1</v>
          </cell>
          <cell r="I549" t="str">
            <v>Daphnia QSAR</v>
          </cell>
          <cell r="L549">
            <v>3.7909999999999999</v>
          </cell>
          <cell r="M549">
            <v>2.9464999999999999</v>
          </cell>
          <cell r="N549" t="str">
            <v>DT</v>
          </cell>
          <cell r="O549">
            <v>884.09716920049596</v>
          </cell>
        </row>
        <row r="550">
          <cell r="B550" t="str">
            <v>73590-58-6</v>
          </cell>
          <cell r="C550" t="str">
            <v>P-PNEC</v>
          </cell>
          <cell r="D550">
            <v>3.1320000000000001</v>
          </cell>
          <cell r="E550" t="str">
            <v>P</v>
          </cell>
          <cell r="F550" t="str">
            <v>A</v>
          </cell>
          <cell r="G550" t="str">
            <v>very low</v>
          </cell>
          <cell r="H550">
            <v>1</v>
          </cell>
          <cell r="I550" t="str">
            <v>Selenastrum QSAR</v>
          </cell>
          <cell r="L550">
            <v>3.1320000000000001</v>
          </cell>
          <cell r="M550">
            <v>3.1627999999999998</v>
          </cell>
          <cell r="N550" t="str">
            <v>M</v>
          </cell>
          <cell r="O550">
            <v>1454.7889712157107</v>
          </cell>
        </row>
        <row r="551">
          <cell r="B551" t="str">
            <v>738-70-5</v>
          </cell>
          <cell r="C551" t="str">
            <v>P-PNEC</v>
          </cell>
          <cell r="D551">
            <v>40</v>
          </cell>
          <cell r="E551" t="str">
            <v>E</v>
          </cell>
          <cell r="F551" t="str">
            <v>A</v>
          </cell>
          <cell r="G551" t="str">
            <v>exact</v>
          </cell>
          <cell r="H551" t="str">
            <v>-</v>
          </cell>
          <cell r="I551" t="str">
            <v>Yang, L.H., G.G. Ying, H.C. Su, J.L. Stauber, M.S. Adams, and M.T. Binet. 2008. Growth-Inhibiting Effects of 12 Antibacterial Agents and Their Mixtures on the Freshwater Microalga Pseudokirchneriella subcapitata. Environ. Toxicol. Chem.27: 1201-1208</v>
          </cell>
          <cell r="L551">
            <v>40</v>
          </cell>
          <cell r="M551">
            <v>1.8955</v>
          </cell>
          <cell r="N551" t="str">
            <v>K</v>
          </cell>
          <cell r="O551">
            <v>78.614019114812848</v>
          </cell>
        </row>
        <row r="552">
          <cell r="B552" t="str">
            <v>74011-58-8</v>
          </cell>
          <cell r="C552" t="str">
            <v>P-PNEC</v>
          </cell>
          <cell r="D552">
            <v>2.98</v>
          </cell>
          <cell r="E552" t="str">
            <v>P</v>
          </cell>
          <cell r="F552" t="str">
            <v>F</v>
          </cell>
          <cell r="G552" t="str">
            <v>very low</v>
          </cell>
          <cell r="H552">
            <v>1</v>
          </cell>
          <cell r="I552" t="str">
            <v>Ecosar</v>
          </cell>
          <cell r="L552">
            <v>2.98</v>
          </cell>
          <cell r="M552">
            <v>0.24310000000000001</v>
          </cell>
          <cell r="N552" t="str">
            <v>K</v>
          </cell>
          <cell r="O552">
            <v>1.7502496521057873</v>
          </cell>
        </row>
        <row r="553">
          <cell r="B553" t="str">
            <v>74039-30-8</v>
          </cell>
          <cell r="C553" t="str">
            <v>P-PNEC</v>
          </cell>
          <cell r="D553">
            <v>2.8</v>
          </cell>
          <cell r="E553" t="str">
            <v>P</v>
          </cell>
          <cell r="F553" t="str">
            <v>F</v>
          </cell>
          <cell r="G553" t="str">
            <v>low</v>
          </cell>
          <cell r="H553">
            <v>1</v>
          </cell>
          <cell r="I553" t="str">
            <v>Pimephales QSAR</v>
          </cell>
          <cell r="L553">
            <v>2.8</v>
          </cell>
          <cell r="M553">
            <v>2.8660000000000001</v>
          </cell>
          <cell r="N553" t="str">
            <v>DT</v>
          </cell>
          <cell r="O553">
            <v>734.51386815711555</v>
          </cell>
        </row>
        <row r="554">
          <cell r="B554" t="str">
            <v>74070-46-5</v>
          </cell>
          <cell r="C554" t="str">
            <v>P-PNEC</v>
          </cell>
          <cell r="D554">
            <v>1200</v>
          </cell>
          <cell r="E554" t="str">
            <v>E</v>
          </cell>
          <cell r="F554" t="str">
            <v>D</v>
          </cell>
          <cell r="G554" t="str">
            <v>A5</v>
          </cell>
          <cell r="H554" t="str">
            <v>-</v>
          </cell>
          <cell r="I554" t="str">
            <v>footprint</v>
          </cell>
          <cell r="K554">
            <v>0.12</v>
          </cell>
          <cell r="L554">
            <v>0.12</v>
          </cell>
          <cell r="M554">
            <v>3.2334000000000001</v>
          </cell>
          <cell r="N554" t="str">
            <v>U</v>
          </cell>
          <cell r="O554">
            <v>1711.5910229285023</v>
          </cell>
        </row>
        <row r="555">
          <cell r="B555" t="str">
            <v>7425-14-1</v>
          </cell>
          <cell r="C555" t="str">
            <v>P-PNEC</v>
          </cell>
          <cell r="D555">
            <v>6.0000000000000001E-3</v>
          </cell>
          <cell r="E555" t="str">
            <v>P</v>
          </cell>
          <cell r="F555" t="str">
            <v>D</v>
          </cell>
          <cell r="G555" t="str">
            <v>low</v>
          </cell>
          <cell r="H555">
            <v>2</v>
          </cell>
          <cell r="I555" t="str">
            <v>Daphnia QSAR</v>
          </cell>
          <cell r="L555">
            <v>6.0000000000000001E-3</v>
          </cell>
          <cell r="M555">
            <v>3.8321999999999998</v>
          </cell>
          <cell r="N555" t="str">
            <v>M</v>
          </cell>
          <cell r="O555">
            <v>6795.1648948152533</v>
          </cell>
        </row>
        <row r="556">
          <cell r="B556" t="str">
            <v>74-95-3</v>
          </cell>
          <cell r="C556" t="str">
            <v>P-PNEC</v>
          </cell>
          <cell r="D556">
            <v>17</v>
          </cell>
          <cell r="E556" t="str">
            <v>P</v>
          </cell>
          <cell r="F556" t="str">
            <v>D</v>
          </cell>
          <cell r="G556" t="str">
            <v>low</v>
          </cell>
          <cell r="H556">
            <v>1</v>
          </cell>
          <cell r="I556" t="str">
            <v>Daphnia QSAR</v>
          </cell>
          <cell r="L556">
            <v>17</v>
          </cell>
          <cell r="M556">
            <v>1.4750000000000001</v>
          </cell>
          <cell r="N556" t="str">
            <v>K</v>
          </cell>
          <cell r="O556">
            <v>29.853826189179614</v>
          </cell>
        </row>
        <row r="557">
          <cell r="B557" t="str">
            <v>74-97-5</v>
          </cell>
          <cell r="C557" t="str">
            <v>P-PNEC</v>
          </cell>
          <cell r="D557">
            <v>51</v>
          </cell>
          <cell r="E557" t="str">
            <v>P</v>
          </cell>
          <cell r="F557" t="str">
            <v>F</v>
          </cell>
          <cell r="G557" t="str">
            <v>low</v>
          </cell>
          <cell r="H557">
            <v>1</v>
          </cell>
          <cell r="I557" t="str">
            <v>Pimephales QSAR</v>
          </cell>
          <cell r="L557">
            <v>51</v>
          </cell>
          <cell r="M557">
            <v>1.2233000000000001</v>
          </cell>
          <cell r="N557" t="str">
            <v>K</v>
          </cell>
          <cell r="O557">
            <v>16.722453616016416</v>
          </cell>
        </row>
        <row r="558">
          <cell r="B558" t="str">
            <v>75-07-0</v>
          </cell>
          <cell r="C558" t="str">
            <v>PNEC</v>
          </cell>
          <cell r="D558">
            <v>4.4400000000000004</v>
          </cell>
          <cell r="E558" t="str">
            <v>E</v>
          </cell>
          <cell r="F558" t="str">
            <v>A</v>
          </cell>
          <cell r="G558" t="str">
            <v>exact</v>
          </cell>
          <cell r="H558" t="str">
            <v>-</v>
          </cell>
          <cell r="I558" t="str">
            <v>-</v>
          </cell>
          <cell r="L558">
            <v>4.4400000000000004</v>
          </cell>
          <cell r="M558">
            <v>0.50780000000000003</v>
          </cell>
          <cell r="N558" t="str">
            <v>K</v>
          </cell>
          <cell r="O558">
            <v>3.2195857757901178</v>
          </cell>
        </row>
        <row r="559">
          <cell r="B559" t="str">
            <v>75321-20-9</v>
          </cell>
          <cell r="C559" t="str">
            <v>P-PNEC</v>
          </cell>
          <cell r="D559">
            <v>1.6E-2</v>
          </cell>
          <cell r="E559" t="str">
            <v>P</v>
          </cell>
          <cell r="F559" t="str">
            <v>F</v>
          </cell>
          <cell r="G559" t="str">
            <v>medium</v>
          </cell>
          <cell r="H559">
            <v>2</v>
          </cell>
          <cell r="I559" t="str">
            <v>Pimephales QSAR</v>
          </cell>
          <cell r="L559">
            <v>1.6E-2</v>
          </cell>
          <cell r="M559">
            <v>4.9451999999999998</v>
          </cell>
          <cell r="N559" t="str">
            <v>U</v>
          </cell>
          <cell r="O559">
            <v>88145.470444722232</v>
          </cell>
        </row>
        <row r="560">
          <cell r="B560" t="str">
            <v>75330-75-5</v>
          </cell>
          <cell r="C560" t="str">
            <v>P-PNEC</v>
          </cell>
          <cell r="D560" t="str">
            <v>WS</v>
          </cell>
          <cell r="E560" t="str">
            <v>P</v>
          </cell>
          <cell r="F560" t="str">
            <v>D</v>
          </cell>
          <cell r="G560" t="str">
            <v>low</v>
          </cell>
          <cell r="H560">
            <v>1</v>
          </cell>
          <cell r="I560" t="str">
            <v>Daphnia QSAR</v>
          </cell>
          <cell r="L560">
            <v>3.8</v>
          </cell>
          <cell r="M560">
            <v>3.0922000000000001</v>
          </cell>
          <cell r="N560" t="str">
            <v>DT</v>
          </cell>
          <cell r="O560">
            <v>1236.5167393491733</v>
          </cell>
        </row>
        <row r="561">
          <cell r="B561" t="str">
            <v>75-47-8</v>
          </cell>
          <cell r="C561" t="str">
            <v>P-PNEC</v>
          </cell>
          <cell r="D561">
            <v>2.9220000000000002</v>
          </cell>
          <cell r="E561" t="str">
            <v>P</v>
          </cell>
          <cell r="F561" t="str">
            <v>F</v>
          </cell>
          <cell r="G561" t="str">
            <v>high</v>
          </cell>
          <cell r="H561">
            <v>4</v>
          </cell>
          <cell r="I561" t="str">
            <v>Pimephales QSAR</v>
          </cell>
          <cell r="L561">
            <v>2.9220000000000002</v>
          </cell>
          <cell r="M561">
            <v>2.6293000000000002</v>
          </cell>
          <cell r="N561" t="str">
            <v>K</v>
          </cell>
          <cell r="O561">
            <v>425.8925076672075</v>
          </cell>
        </row>
        <row r="562">
          <cell r="B562" t="str">
            <v>754-91-6</v>
          </cell>
          <cell r="C562" t="str">
            <v>P-PNEC</v>
          </cell>
          <cell r="D562">
            <v>2.1299999999999999E-3</v>
          </cell>
          <cell r="E562" t="str">
            <v>P</v>
          </cell>
          <cell r="F562" t="str">
            <v>F</v>
          </cell>
          <cell r="G562" t="str">
            <v>low</v>
          </cell>
          <cell r="H562">
            <v>1</v>
          </cell>
          <cell r="I562" t="str">
            <v>Pimephales QSAR</v>
          </cell>
          <cell r="L562">
            <v>2.1299999999999999E-3</v>
          </cell>
          <cell r="M562">
            <v>4.9615999999999998</v>
          </cell>
          <cell r="N562" t="str">
            <v>DT</v>
          </cell>
          <cell r="O562">
            <v>91537.700836235206</v>
          </cell>
        </row>
        <row r="563">
          <cell r="B563" t="str">
            <v>75-74-1</v>
          </cell>
          <cell r="C563" t="str">
            <v>P-PNEC</v>
          </cell>
          <cell r="D563">
            <v>31.085000000000001</v>
          </cell>
          <cell r="E563" t="str">
            <v>B</v>
          </cell>
          <cell r="F563" t="str">
            <v>F</v>
          </cell>
          <cell r="G563" t="str">
            <v>very low</v>
          </cell>
          <cell r="H563">
            <v>1</v>
          </cell>
          <cell r="I563" t="str">
            <v>Pimephales QSAR</v>
          </cell>
          <cell r="L563">
            <v>31.085000000000001</v>
          </cell>
          <cell r="M563">
            <v>2.1879</v>
          </cell>
          <cell r="N563" t="str">
            <v>U</v>
          </cell>
          <cell r="O563">
            <v>154.13455041680351</v>
          </cell>
        </row>
        <row r="564">
          <cell r="B564" t="str">
            <v>75-96-7</v>
          </cell>
          <cell r="C564" t="str">
            <v>P-PNEC</v>
          </cell>
          <cell r="D564">
            <v>13.44</v>
          </cell>
          <cell r="E564" t="str">
            <v>P</v>
          </cell>
          <cell r="F564" t="str">
            <v>D</v>
          </cell>
          <cell r="G564" t="str">
            <v>low</v>
          </cell>
          <cell r="H564">
            <v>1</v>
          </cell>
          <cell r="I564" t="str">
            <v>Daphnia QSAR</v>
          </cell>
          <cell r="L564">
            <v>13.44</v>
          </cell>
          <cell r="M564">
            <v>1.1015999999999999</v>
          </cell>
          <cell r="N564" t="str">
            <v>K</v>
          </cell>
          <cell r="O564">
            <v>12.635720185226541</v>
          </cell>
        </row>
        <row r="565">
          <cell r="B565" t="str">
            <v>76-06-2</v>
          </cell>
          <cell r="C565" t="str">
            <v>P-PNEC</v>
          </cell>
          <cell r="D565">
            <v>1.1E-4</v>
          </cell>
          <cell r="E565" t="str">
            <v>E</v>
          </cell>
          <cell r="F565" t="str">
            <v>A</v>
          </cell>
          <cell r="G565" t="str">
            <v>A5</v>
          </cell>
          <cell r="H565" t="str">
            <v>-</v>
          </cell>
          <cell r="I565" t="str">
            <v>footprint</v>
          </cell>
          <cell r="K565">
            <v>2.5000000000000001E-2</v>
          </cell>
          <cell r="L565">
            <v>1.1E-4</v>
          </cell>
          <cell r="M565">
            <v>1.79</v>
          </cell>
          <cell r="N565" t="str">
            <v>E</v>
          </cell>
          <cell r="O565">
            <v>61.659500186148257</v>
          </cell>
        </row>
        <row r="566">
          <cell r="B566" t="str">
            <v>761-65-9</v>
          </cell>
          <cell r="C566" t="str">
            <v>P-PNEC</v>
          </cell>
          <cell r="D566">
            <v>55.771999999999998</v>
          </cell>
          <cell r="E566" t="str">
            <v>P</v>
          </cell>
          <cell r="F566" t="str">
            <v>D</v>
          </cell>
          <cell r="G566" t="str">
            <v>low</v>
          </cell>
          <cell r="H566">
            <v>1</v>
          </cell>
          <cell r="I566" t="str">
            <v>Daphnia QSAR</v>
          </cell>
          <cell r="L566">
            <v>55.771999999999998</v>
          </cell>
          <cell r="M566">
            <v>1.764</v>
          </cell>
          <cell r="N566" t="str">
            <v>K</v>
          </cell>
          <cell r="O566">
            <v>58.076441752131217</v>
          </cell>
        </row>
        <row r="567">
          <cell r="B567" t="str">
            <v>76-22-2</v>
          </cell>
          <cell r="C567" t="str">
            <v>P-PNEC</v>
          </cell>
          <cell r="D567">
            <v>30.585999999999999</v>
          </cell>
          <cell r="E567" t="str">
            <v>P</v>
          </cell>
          <cell r="F567" t="str">
            <v>F</v>
          </cell>
          <cell r="G567" t="str">
            <v>high</v>
          </cell>
          <cell r="H567">
            <v>4</v>
          </cell>
          <cell r="I567" t="str">
            <v>Pimephales QSAR</v>
          </cell>
          <cell r="L567">
            <v>30.585999999999999</v>
          </cell>
          <cell r="M567">
            <v>2.3300999999999998</v>
          </cell>
          <cell r="N567" t="str">
            <v>U</v>
          </cell>
          <cell r="O567">
            <v>213.84544301465357</v>
          </cell>
        </row>
        <row r="568">
          <cell r="B568" t="str">
            <v>76-42-6</v>
          </cell>
          <cell r="C568" t="str">
            <v>P-PNEC</v>
          </cell>
          <cell r="D568">
            <v>22.606000000000002</v>
          </cell>
          <cell r="E568" t="str">
            <v>P</v>
          </cell>
          <cell r="F568" t="str">
            <v>D</v>
          </cell>
          <cell r="G568" t="str">
            <v>low</v>
          </cell>
          <cell r="H568">
            <v>1</v>
          </cell>
          <cell r="I568" t="str">
            <v>Daphnia QSAR</v>
          </cell>
          <cell r="L568">
            <v>22.606000000000002</v>
          </cell>
          <cell r="M568">
            <v>1.9043000000000001</v>
          </cell>
          <cell r="N568" t="str">
            <v>M</v>
          </cell>
          <cell r="O568">
            <v>80.223203428786306</v>
          </cell>
        </row>
        <row r="569">
          <cell r="B569" t="str">
            <v>76-44-8</v>
          </cell>
          <cell r="C569" t="str">
            <v>P-PNEC</v>
          </cell>
          <cell r="D569">
            <v>4.2000000000000003E-2</v>
          </cell>
          <cell r="E569" t="str">
            <v>E</v>
          </cell>
          <cell r="F569" t="str">
            <v>D</v>
          </cell>
          <cell r="G569" t="str">
            <v>F4</v>
          </cell>
          <cell r="H569" t="str">
            <v>-</v>
          </cell>
          <cell r="I569" t="str">
            <v>footprint</v>
          </cell>
          <cell r="L569">
            <v>4.2000000000000003E-2</v>
          </cell>
          <cell r="M569">
            <v>4.38</v>
          </cell>
          <cell r="N569" t="str">
            <v>E</v>
          </cell>
          <cell r="O569">
            <v>23988.329190194923</v>
          </cell>
        </row>
        <row r="570">
          <cell r="B570" t="str">
            <v>76-57-3</v>
          </cell>
          <cell r="C570" t="str">
            <v>P-PNEC</v>
          </cell>
          <cell r="D570">
            <v>59.143999999999998</v>
          </cell>
          <cell r="E570" t="str">
            <v>P</v>
          </cell>
          <cell r="F570" t="str">
            <v>F</v>
          </cell>
          <cell r="G570" t="str">
            <v>low</v>
          </cell>
          <cell r="H570">
            <v>1</v>
          </cell>
          <cell r="I570" t="str">
            <v>Pimephales QSAR</v>
          </cell>
          <cell r="L570">
            <v>59.143999999999998</v>
          </cell>
          <cell r="M570">
            <v>2.8445999999999998</v>
          </cell>
          <cell r="N570" t="str">
            <v>M</v>
          </cell>
          <cell r="O570">
            <v>699.19771445145955</v>
          </cell>
        </row>
        <row r="571">
          <cell r="B571" t="str">
            <v>76674-21-0</v>
          </cell>
          <cell r="C571" t="str">
            <v>P-PNEC</v>
          </cell>
          <cell r="D571">
            <v>12</v>
          </cell>
          <cell r="E571" t="str">
            <v>E</v>
          </cell>
          <cell r="F571" t="str">
            <v>A</v>
          </cell>
          <cell r="G571" t="str">
            <v>B5</v>
          </cell>
          <cell r="H571" t="str">
            <v>-</v>
          </cell>
          <cell r="I571" t="str">
            <v>footprint</v>
          </cell>
          <cell r="K571">
            <v>5.5</v>
          </cell>
          <cell r="L571">
            <v>5.5</v>
          </cell>
          <cell r="M571">
            <v>1.88</v>
          </cell>
          <cell r="N571" t="str">
            <v>E</v>
          </cell>
          <cell r="O571">
            <v>75.857757502918361</v>
          </cell>
        </row>
        <row r="572">
          <cell r="B572" t="str">
            <v>76-73-3</v>
          </cell>
          <cell r="C572" t="str">
            <v>P-PNEC</v>
          </cell>
          <cell r="D572">
            <v>9.4190000000000005</v>
          </cell>
          <cell r="E572" t="str">
            <v>P</v>
          </cell>
          <cell r="F572" t="str">
            <v>A</v>
          </cell>
          <cell r="G572" t="str">
            <v>very low</v>
          </cell>
          <cell r="H572">
            <v>1</v>
          </cell>
          <cell r="I572" t="str">
            <v>Selenastrum QSAR</v>
          </cell>
          <cell r="L572">
            <v>9.4190000000000005</v>
          </cell>
          <cell r="M572">
            <v>1.9970000000000001</v>
          </cell>
          <cell r="N572" t="str">
            <v>K</v>
          </cell>
          <cell r="O572">
            <v>99.311604842093473</v>
          </cell>
        </row>
        <row r="573">
          <cell r="B573" t="str">
            <v>76738-62-0</v>
          </cell>
          <cell r="C573" t="str">
            <v>P-PNEC</v>
          </cell>
          <cell r="D573">
            <v>33.200000000000003</v>
          </cell>
          <cell r="E573" t="str">
            <v>E</v>
          </cell>
          <cell r="F573" t="str">
            <v>D</v>
          </cell>
          <cell r="G573" t="str">
            <v>exact</v>
          </cell>
          <cell r="H573" t="str">
            <v>-</v>
          </cell>
          <cell r="I573" t="str">
            <v>von der Ohe et al. 2005</v>
          </cell>
          <cell r="K573">
            <v>3.2</v>
          </cell>
          <cell r="L573">
            <v>3.2</v>
          </cell>
          <cell r="M573">
            <v>2.7</v>
          </cell>
          <cell r="N573" t="str">
            <v>E</v>
          </cell>
          <cell r="O573">
            <v>501.18723362727269</v>
          </cell>
        </row>
        <row r="574">
          <cell r="B574" t="str">
            <v>76-74-4</v>
          </cell>
          <cell r="C574" t="str">
            <v>P-PNEC</v>
          </cell>
          <cell r="D574">
            <v>11.448</v>
          </cell>
          <cell r="E574" t="str">
            <v>P</v>
          </cell>
          <cell r="F574" t="str">
            <v>A</v>
          </cell>
          <cell r="G574" t="str">
            <v>very low</v>
          </cell>
          <cell r="H574">
            <v>1</v>
          </cell>
          <cell r="I574" t="str">
            <v>Selenastrum QSAR</v>
          </cell>
          <cell r="L574">
            <v>11.448</v>
          </cell>
          <cell r="M574">
            <v>2.1435</v>
          </cell>
          <cell r="N574" t="str">
            <v>U</v>
          </cell>
          <cell r="O574">
            <v>139.15537948446729</v>
          </cell>
        </row>
        <row r="575">
          <cell r="B575" t="str">
            <v>76824-35-6</v>
          </cell>
          <cell r="C575" t="str">
            <v>P-PNEC</v>
          </cell>
          <cell r="D575" t="str">
            <v>WS</v>
          </cell>
          <cell r="E575" t="str">
            <v>P</v>
          </cell>
          <cell r="F575" t="str">
            <v>F</v>
          </cell>
          <cell r="G575" t="str">
            <v>low</v>
          </cell>
          <cell r="H575">
            <v>1</v>
          </cell>
          <cell r="I575" t="str">
            <v>Pimephales QSAR</v>
          </cell>
          <cell r="L575">
            <v>24.7</v>
          </cell>
          <cell r="M575">
            <v>0.68720000000000003</v>
          </cell>
          <cell r="N575" t="str">
            <v>DT</v>
          </cell>
          <cell r="O575">
            <v>4.8663125607319904</v>
          </cell>
        </row>
        <row r="576">
          <cell r="B576" t="str">
            <v>7695-91-2</v>
          </cell>
          <cell r="C576" t="str">
            <v>P-PNEC</v>
          </cell>
          <cell r="D576">
            <v>1.5200000000000001E-6</v>
          </cell>
          <cell r="E576" t="str">
            <v>P</v>
          </cell>
          <cell r="F576" t="str">
            <v>D</v>
          </cell>
          <cell r="G576" t="str">
            <v>very low</v>
          </cell>
          <cell r="H576">
            <v>1</v>
          </cell>
          <cell r="I576" t="str">
            <v>Ecosar</v>
          </cell>
          <cell r="L576">
            <v>1.5200000000000001E-6</v>
          </cell>
          <cell r="M576">
            <v>6.6402999999999999</v>
          </cell>
          <cell r="N576" t="str">
            <v>K</v>
          </cell>
          <cell r="O576">
            <v>4368174.7086491361</v>
          </cell>
        </row>
        <row r="577">
          <cell r="B577" t="str">
            <v>77-02-1</v>
          </cell>
          <cell r="C577" t="str">
            <v>P-PNEC</v>
          </cell>
          <cell r="D577">
            <v>13.238</v>
          </cell>
          <cell r="E577" t="str">
            <v>P</v>
          </cell>
          <cell r="F577" t="str">
            <v>A</v>
          </cell>
          <cell r="G577" t="str">
            <v>very low</v>
          </cell>
          <cell r="H577">
            <v>1</v>
          </cell>
          <cell r="I577" t="str">
            <v>Selenastrum QSAR</v>
          </cell>
          <cell r="L577">
            <v>13.238</v>
          </cell>
          <cell r="M577">
            <v>1.5434000000000001</v>
          </cell>
          <cell r="N577" t="str">
            <v>K</v>
          </cell>
          <cell r="O577">
            <v>34.946203372688565</v>
          </cell>
        </row>
        <row r="578">
          <cell r="B578" t="str">
            <v>77-26-9</v>
          </cell>
          <cell r="C578" t="str">
            <v>P-PNEC</v>
          </cell>
          <cell r="D578">
            <v>0.53600000000000003</v>
          </cell>
          <cell r="E578" t="str">
            <v>P</v>
          </cell>
          <cell r="F578" t="str">
            <v>A</v>
          </cell>
          <cell r="G578" t="str">
            <v>very low</v>
          </cell>
          <cell r="H578">
            <v>1</v>
          </cell>
          <cell r="I578" t="str">
            <v>Ecosar</v>
          </cell>
          <cell r="L578">
            <v>0.53600000000000003</v>
          </cell>
          <cell r="M578">
            <v>1.6651</v>
          </cell>
          <cell r="N578" t="str">
            <v>K</v>
          </cell>
          <cell r="O578">
            <v>46.24875008224025</v>
          </cell>
        </row>
        <row r="579">
          <cell r="B579" t="str">
            <v>77439-76-0</v>
          </cell>
          <cell r="C579" t="str">
            <v>P-PNEC</v>
          </cell>
          <cell r="D579">
            <v>6.46</v>
          </cell>
          <cell r="E579" t="str">
            <v>P</v>
          </cell>
          <cell r="F579" t="str">
            <v>F</v>
          </cell>
          <cell r="G579" t="str">
            <v>low</v>
          </cell>
          <cell r="H579">
            <v>1</v>
          </cell>
          <cell r="I579" t="str">
            <v>Pimephales QSAR</v>
          </cell>
          <cell r="L579">
            <v>6.46</v>
          </cell>
          <cell r="M579">
            <v>1.5435000000000001</v>
          </cell>
          <cell r="N579" t="str">
            <v>U</v>
          </cell>
          <cell r="O579">
            <v>34.954250959859991</v>
          </cell>
        </row>
        <row r="580">
          <cell r="B580" t="str">
            <v>77-66-7</v>
          </cell>
          <cell r="C580" t="str">
            <v>P-PNEC</v>
          </cell>
          <cell r="D580">
            <v>15.326000000000001</v>
          </cell>
          <cell r="E580" t="str">
            <v>P</v>
          </cell>
          <cell r="F580" t="str">
            <v>A</v>
          </cell>
          <cell r="G580" t="str">
            <v>very low</v>
          </cell>
          <cell r="H580">
            <v>1</v>
          </cell>
          <cell r="I580" t="str">
            <v>Selenastrum QSAR</v>
          </cell>
          <cell r="L580">
            <v>15.326000000000001</v>
          </cell>
          <cell r="M580">
            <v>1.9767999999999999</v>
          </cell>
          <cell r="N580" t="str">
            <v>U</v>
          </cell>
          <cell r="O580">
            <v>94.798180101071907</v>
          </cell>
        </row>
        <row r="581">
          <cell r="B581" t="str">
            <v>77-67-8</v>
          </cell>
          <cell r="C581" t="str">
            <v>P-PNEC</v>
          </cell>
          <cell r="D581">
            <v>14.576000000000001</v>
          </cell>
          <cell r="E581" t="str">
            <v>P</v>
          </cell>
          <cell r="F581" t="str">
            <v>A</v>
          </cell>
          <cell r="G581" t="str">
            <v>low</v>
          </cell>
          <cell r="H581">
            <v>1</v>
          </cell>
          <cell r="I581" t="str">
            <v>Selenastrum QSAR</v>
          </cell>
          <cell r="L581">
            <v>14.576000000000001</v>
          </cell>
          <cell r="M581">
            <v>1.2176</v>
          </cell>
          <cell r="N581" t="str">
            <v>DT</v>
          </cell>
          <cell r="O581">
            <v>16.504409856522795</v>
          </cell>
        </row>
        <row r="582">
          <cell r="B582" t="str">
            <v>77732-09-3</v>
          </cell>
          <cell r="C582" t="str">
            <v>P-PNEC</v>
          </cell>
          <cell r="D582">
            <v>0.97</v>
          </cell>
          <cell r="E582" t="str">
            <v>P</v>
          </cell>
          <cell r="F582" t="str">
            <v>A</v>
          </cell>
          <cell r="G582" t="str">
            <v>low</v>
          </cell>
          <cell r="H582">
            <v>1</v>
          </cell>
          <cell r="I582" t="str">
            <v>Selenastrum QSAR</v>
          </cell>
          <cell r="L582">
            <v>0.97</v>
          </cell>
          <cell r="M582">
            <v>1.8535999999999999</v>
          </cell>
          <cell r="N582" t="str">
            <v>U</v>
          </cell>
          <cell r="O582">
            <v>71.383855360166294</v>
          </cell>
        </row>
        <row r="583">
          <cell r="B583" t="str">
            <v>7786-34-7</v>
          </cell>
          <cell r="C583" t="str">
            <v>P-PNEC</v>
          </cell>
          <cell r="D583">
            <v>9.5E-4</v>
          </cell>
          <cell r="E583" t="str">
            <v>E</v>
          </cell>
          <cell r="F583" t="str">
            <v>D</v>
          </cell>
          <cell r="G583" t="str">
            <v>exact</v>
          </cell>
          <cell r="H583" t="str">
            <v>-</v>
          </cell>
          <cell r="I583" t="str">
            <v>-</v>
          </cell>
          <cell r="L583">
            <v>9.5E-4</v>
          </cell>
          <cell r="M583">
            <v>1.64</v>
          </cell>
          <cell r="N583" t="str">
            <v>E</v>
          </cell>
          <cell r="O583">
            <v>43.651583224016612</v>
          </cell>
        </row>
        <row r="584">
          <cell r="B584" t="str">
            <v>77-90-7</v>
          </cell>
          <cell r="C584" t="str">
            <v>P-PNEC</v>
          </cell>
          <cell r="D584">
            <v>3.1909999999999998</v>
          </cell>
          <cell r="E584" t="str">
            <v>P</v>
          </cell>
          <cell r="F584" t="str">
            <v>D</v>
          </cell>
          <cell r="G584" t="str">
            <v>medium</v>
          </cell>
          <cell r="H584">
            <v>1</v>
          </cell>
          <cell r="I584" t="str">
            <v>Daphnia QSAR</v>
          </cell>
          <cell r="L584">
            <v>3.1909999999999998</v>
          </cell>
          <cell r="M584">
            <v>3.6663000000000001</v>
          </cell>
          <cell r="N584" t="str">
            <v>RX</v>
          </cell>
          <cell r="O584">
            <v>4637.6716812406248</v>
          </cell>
        </row>
        <row r="585">
          <cell r="B585" t="str">
            <v>77-93-0</v>
          </cell>
          <cell r="C585" t="str">
            <v>P-PNEC</v>
          </cell>
          <cell r="D585">
            <v>411.875</v>
          </cell>
          <cell r="E585" t="str">
            <v>P</v>
          </cell>
          <cell r="F585" t="str">
            <v>D</v>
          </cell>
          <cell r="G585" t="str">
            <v>low</v>
          </cell>
          <cell r="H585">
            <v>1</v>
          </cell>
          <cell r="I585" t="str">
            <v>Daphnia QSAR</v>
          </cell>
          <cell r="L585">
            <v>411.875</v>
          </cell>
          <cell r="M585">
            <v>1.3225</v>
          </cell>
          <cell r="N585" t="str">
            <v>M</v>
          </cell>
          <cell r="O585">
            <v>21.013577690467482</v>
          </cell>
        </row>
        <row r="586">
          <cell r="B586" t="str">
            <v>78-00-2</v>
          </cell>
          <cell r="C586" t="str">
            <v>P-PNEC</v>
          </cell>
          <cell r="D586">
            <v>2.1800000000000002</v>
          </cell>
          <cell r="E586" t="str">
            <v>P</v>
          </cell>
          <cell r="F586" t="str">
            <v>D</v>
          </cell>
          <cell r="G586" t="str">
            <v>low</v>
          </cell>
          <cell r="H586">
            <v>1</v>
          </cell>
          <cell r="I586" t="str">
            <v>Daphnia QSAR</v>
          </cell>
          <cell r="L586">
            <v>2.1800000000000002</v>
          </cell>
          <cell r="M586">
            <v>2.8115000000000001</v>
          </cell>
          <cell r="N586" t="str">
            <v>M</v>
          </cell>
          <cell r="O586">
            <v>647.88809526878038</v>
          </cell>
        </row>
        <row r="587">
          <cell r="B587" t="str">
            <v>78-40-0</v>
          </cell>
          <cell r="C587" t="str">
            <v>PNEC</v>
          </cell>
          <cell r="D587">
            <v>5.0999999999999997E-2</v>
          </cell>
          <cell r="E587" t="str">
            <v>E</v>
          </cell>
          <cell r="F587" t="str">
            <v>D</v>
          </cell>
          <cell r="G587" t="str">
            <v>A5</v>
          </cell>
          <cell r="H587" t="str">
            <v>-</v>
          </cell>
          <cell r="I587" t="str">
            <v>footprint</v>
          </cell>
          <cell r="L587">
            <v>5.0999999999999997E-2</v>
          </cell>
          <cell r="M587">
            <v>1.3268</v>
          </cell>
          <cell r="N587" t="str">
            <v>U</v>
          </cell>
          <cell r="O587">
            <v>21.22266896900782</v>
          </cell>
        </row>
        <row r="588">
          <cell r="B588" t="str">
            <v>78-42-2</v>
          </cell>
          <cell r="C588" t="str">
            <v>P-PNEC</v>
          </cell>
          <cell r="D588">
            <v>2.5700000000000001E-4</v>
          </cell>
          <cell r="E588" t="str">
            <v>P</v>
          </cell>
          <cell r="F588" t="str">
            <v>D</v>
          </cell>
          <cell r="G588" t="str">
            <v>medium</v>
          </cell>
          <cell r="H588">
            <v>1</v>
          </cell>
          <cell r="I588" t="str">
            <v>Daphnia QSAR</v>
          </cell>
          <cell r="L588">
            <v>2.5700000000000001E-4</v>
          </cell>
          <cell r="M588">
            <v>5.7023999999999999</v>
          </cell>
          <cell r="N588" t="str">
            <v>K</v>
          </cell>
          <cell r="O588">
            <v>503964.56361264322</v>
          </cell>
        </row>
        <row r="589">
          <cell r="B589" t="str">
            <v>78-43-3</v>
          </cell>
          <cell r="C589" t="str">
            <v>P-PNEC</v>
          </cell>
          <cell r="D589">
            <v>1.833</v>
          </cell>
          <cell r="E589" t="str">
            <v>P</v>
          </cell>
          <cell r="F589" t="str">
            <v>F</v>
          </cell>
          <cell r="G589" t="str">
            <v>low</v>
          </cell>
          <cell r="H589">
            <v>1</v>
          </cell>
          <cell r="I589" t="str">
            <v>Pimephales QSAR</v>
          </cell>
          <cell r="L589">
            <v>1.833</v>
          </cell>
          <cell r="M589">
            <v>2.9584999999999999</v>
          </cell>
          <cell r="N589" t="str">
            <v>DT</v>
          </cell>
          <cell r="O589">
            <v>908.86629906558869</v>
          </cell>
        </row>
        <row r="590">
          <cell r="B590" t="str">
            <v>78-51-3</v>
          </cell>
          <cell r="C590" t="str">
            <v>P-PNEC</v>
          </cell>
          <cell r="D590">
            <v>5.6820000000000004</v>
          </cell>
          <cell r="E590" t="str">
            <v>P</v>
          </cell>
          <cell r="F590" t="str">
            <v>F</v>
          </cell>
          <cell r="G590" t="str">
            <v>low</v>
          </cell>
          <cell r="H590">
            <v>1</v>
          </cell>
          <cell r="I590" t="str">
            <v>Pimephales QSAR</v>
          </cell>
          <cell r="L590">
            <v>5.6820000000000004</v>
          </cell>
          <cell r="M590">
            <v>2.8309000000000002</v>
          </cell>
          <cell r="N590" t="str">
            <v>K</v>
          </cell>
          <cell r="O590">
            <v>677.48549284984642</v>
          </cell>
        </row>
        <row r="591">
          <cell r="B591" t="str">
            <v>78649-41-9</v>
          </cell>
          <cell r="C591" t="str">
            <v>P-PNEC</v>
          </cell>
          <cell r="D591">
            <v>14.64</v>
          </cell>
          <cell r="E591" t="str">
            <v>P</v>
          </cell>
          <cell r="F591" t="str">
            <v>A</v>
          </cell>
          <cell r="G591" t="str">
            <v>very low</v>
          </cell>
          <cell r="H591">
            <v>1</v>
          </cell>
          <cell r="I591" t="str">
            <v>Ecosar</v>
          </cell>
          <cell r="L591">
            <v>14.64</v>
          </cell>
          <cell r="M591">
            <v>0.1295</v>
          </cell>
          <cell r="N591" t="str">
            <v>M</v>
          </cell>
          <cell r="O591">
            <v>1.347410725344405</v>
          </cell>
        </row>
        <row r="592">
          <cell r="B592" t="str">
            <v>78763-54-9</v>
          </cell>
          <cell r="C592" t="str">
            <v>P-PNEC</v>
          </cell>
          <cell r="D592">
            <v>50.499092532896398</v>
          </cell>
          <cell r="E592" t="str">
            <v>E</v>
          </cell>
          <cell r="F592" t="str">
            <v>D</v>
          </cell>
          <cell r="G592" t="str">
            <v>exact</v>
          </cell>
          <cell r="H592" t="str">
            <v>-</v>
          </cell>
          <cell r="I592" t="str">
            <v>-</v>
          </cell>
          <cell r="L592">
            <v>50.499092532896398</v>
          </cell>
          <cell r="M592">
            <v>2.8723000000000001</v>
          </cell>
          <cell r="N592" t="str">
            <v>K</v>
          </cell>
          <cell r="O592">
            <v>745.24659425151424</v>
          </cell>
        </row>
        <row r="593">
          <cell r="B593" t="str">
            <v>79-00-5</v>
          </cell>
          <cell r="C593" t="str">
            <v>PNEC</v>
          </cell>
          <cell r="D593">
            <v>107.3</v>
          </cell>
          <cell r="E593" t="str">
            <v>E</v>
          </cell>
          <cell r="F593" t="str">
            <v>D</v>
          </cell>
          <cell r="G593" t="str">
            <v>exact</v>
          </cell>
          <cell r="H593" t="str">
            <v>-</v>
          </cell>
          <cell r="I593" t="str">
            <v>von der Ohe et al. 2005</v>
          </cell>
          <cell r="J593">
            <v>10</v>
          </cell>
          <cell r="K593">
            <v>300</v>
          </cell>
          <cell r="L593">
            <v>107.3</v>
          </cell>
          <cell r="M593">
            <v>1.89</v>
          </cell>
          <cell r="N593" t="str">
            <v>E</v>
          </cell>
          <cell r="O593">
            <v>77.624711662869217</v>
          </cell>
        </row>
        <row r="594">
          <cell r="B594" t="str">
            <v>79-02-7</v>
          </cell>
          <cell r="C594" t="str">
            <v>P-PNEC</v>
          </cell>
          <cell r="D594">
            <v>214.60900000000001</v>
          </cell>
          <cell r="E594" t="str">
            <v>P</v>
          </cell>
          <cell r="F594" t="str">
            <v>F</v>
          </cell>
          <cell r="G594" t="str">
            <v>low</v>
          </cell>
          <cell r="H594">
            <v>1</v>
          </cell>
          <cell r="I594" t="str">
            <v>Pimephales QSAR</v>
          </cell>
          <cell r="L594">
            <v>214.60900000000001</v>
          </cell>
          <cell r="M594">
            <v>1.1604000000000001</v>
          </cell>
          <cell r="N594" t="str">
            <v>DT</v>
          </cell>
          <cell r="O594">
            <v>14.46771683247723</v>
          </cell>
        </row>
        <row r="595">
          <cell r="B595" t="str">
            <v>79-07-2</v>
          </cell>
          <cell r="C595" t="str">
            <v>P-PNEC</v>
          </cell>
          <cell r="D595">
            <v>1</v>
          </cell>
          <cell r="E595" t="str">
            <v>P</v>
          </cell>
          <cell r="F595" t="str">
            <v>A</v>
          </cell>
          <cell r="G595" t="str">
            <v>very low</v>
          </cell>
          <cell r="H595">
            <v>1</v>
          </cell>
          <cell r="I595" t="str">
            <v>Selenastrum QSAR</v>
          </cell>
          <cell r="L595">
            <v>1</v>
          </cell>
          <cell r="M595">
            <v>0.60802999999999996</v>
          </cell>
          <cell r="N595" t="str">
            <v>U</v>
          </cell>
          <cell r="O595">
            <v>4.0553654795315452</v>
          </cell>
        </row>
        <row r="596">
          <cell r="B596" t="str">
            <v>791-28-6</v>
          </cell>
          <cell r="C596" t="str">
            <v>P-PNEC</v>
          </cell>
          <cell r="D596">
            <v>90.991</v>
          </cell>
          <cell r="E596" t="str">
            <v>P</v>
          </cell>
          <cell r="F596" t="str">
            <v>F</v>
          </cell>
          <cell r="G596" t="str">
            <v>high</v>
          </cell>
          <cell r="H596">
            <v>4</v>
          </cell>
          <cell r="I596" t="str">
            <v>Pimephales QSAR</v>
          </cell>
          <cell r="L596">
            <v>90.991</v>
          </cell>
          <cell r="M596">
            <v>3.2909000000000002</v>
          </cell>
          <cell r="N596" t="str">
            <v>M</v>
          </cell>
          <cell r="O596">
            <v>1953.8895042902122</v>
          </cell>
        </row>
        <row r="597">
          <cell r="B597" t="str">
            <v>79-15-2</v>
          </cell>
          <cell r="C597" t="str">
            <v>P-PNEC</v>
          </cell>
          <cell r="D597">
            <v>2.2480000000000002</v>
          </cell>
          <cell r="E597" t="str">
            <v>P</v>
          </cell>
          <cell r="F597" t="str">
            <v>A</v>
          </cell>
          <cell r="G597" t="str">
            <v>very low</v>
          </cell>
          <cell r="H597">
            <v>1</v>
          </cell>
          <cell r="I597" t="str">
            <v>Ecosar</v>
          </cell>
          <cell r="L597">
            <v>2.2480000000000002</v>
          </cell>
          <cell r="M597">
            <v>0.37519999999999998</v>
          </cell>
          <cell r="N597" t="str">
            <v>DT</v>
          </cell>
          <cell r="O597">
            <v>2.37246601510481</v>
          </cell>
        </row>
        <row r="598">
          <cell r="B598" t="str">
            <v>793-23-7</v>
          </cell>
          <cell r="C598" t="str">
            <v>P-PNEC</v>
          </cell>
          <cell r="D598">
            <v>5.2999999999999999E-2</v>
          </cell>
          <cell r="E598" t="str">
            <v>P</v>
          </cell>
          <cell r="F598" t="str">
            <v>D</v>
          </cell>
          <cell r="G598" t="str">
            <v>low</v>
          </cell>
          <cell r="H598">
            <v>1</v>
          </cell>
          <cell r="I598" t="str">
            <v>Daphnia QSAR</v>
          </cell>
          <cell r="L598">
            <v>5.2999999999999999E-2</v>
          </cell>
          <cell r="M598">
            <v>4.4246999999999996</v>
          </cell>
          <cell r="N598" t="str">
            <v>U</v>
          </cell>
          <cell r="O598">
            <v>26588.877307050829</v>
          </cell>
        </row>
        <row r="599">
          <cell r="B599" t="str">
            <v>79-57-2</v>
          </cell>
          <cell r="C599" t="str">
            <v>P-PNEC</v>
          </cell>
          <cell r="D599">
            <v>102</v>
          </cell>
          <cell r="E599" t="str">
            <v>E</v>
          </cell>
          <cell r="F599" t="str">
            <v>D</v>
          </cell>
          <cell r="G599" t="str">
            <v>F4</v>
          </cell>
          <cell r="H599" t="str">
            <v>-</v>
          </cell>
          <cell r="I599" t="str">
            <v>footprint</v>
          </cell>
          <cell r="K599">
            <v>462</v>
          </cell>
          <cell r="L599">
            <v>102</v>
          </cell>
          <cell r="M599">
            <v>0.55200000000000005</v>
          </cell>
          <cell r="N599" t="str">
            <v>DT</v>
          </cell>
          <cell r="O599">
            <v>3.5645113342624426</v>
          </cell>
        </row>
        <row r="600">
          <cell r="B600" t="str">
            <v>79617-96-2</v>
          </cell>
          <cell r="C600" t="str">
            <v>P-PNEC</v>
          </cell>
          <cell r="D600">
            <v>1.0669999999999999</v>
          </cell>
          <cell r="E600" t="str">
            <v>P</v>
          </cell>
          <cell r="F600" t="str">
            <v>D</v>
          </cell>
          <cell r="G600" t="str">
            <v>low</v>
          </cell>
          <cell r="H600">
            <v>1</v>
          </cell>
          <cell r="I600" t="str">
            <v>Daphnia QSAR</v>
          </cell>
          <cell r="L600">
            <v>1.0669999999999999</v>
          </cell>
          <cell r="M600">
            <v>4.1300999999999997</v>
          </cell>
          <cell r="N600" t="str">
            <v>U</v>
          </cell>
          <cell r="O600">
            <v>13492.735285371626</v>
          </cell>
        </row>
        <row r="601">
          <cell r="B601" t="str">
            <v>79794-75-5</v>
          </cell>
          <cell r="C601" t="str">
            <v>P-PNEC</v>
          </cell>
          <cell r="D601">
            <v>0.41</v>
          </cell>
          <cell r="E601" t="str">
            <v>P</v>
          </cell>
          <cell r="F601" t="str">
            <v>F</v>
          </cell>
          <cell r="G601" t="str">
            <v>low</v>
          </cell>
          <cell r="H601">
            <v>1</v>
          </cell>
          <cell r="I601" t="str">
            <v>Pimephales QSAR</v>
          </cell>
          <cell r="L601">
            <v>0.41</v>
          </cell>
          <cell r="M601">
            <v>4.5892999999999997</v>
          </cell>
          <cell r="N601" t="str">
            <v>U</v>
          </cell>
          <cell r="O601">
            <v>38841.858339296276</v>
          </cell>
        </row>
        <row r="602">
          <cell r="B602" t="str">
            <v>79902-63-9</v>
          </cell>
          <cell r="C602" t="str">
            <v>P-PNEC</v>
          </cell>
          <cell r="D602">
            <v>1.5880000000000001</v>
          </cell>
          <cell r="E602" t="str">
            <v>P</v>
          </cell>
          <cell r="F602" t="str">
            <v>F</v>
          </cell>
          <cell r="G602" t="str">
            <v>low</v>
          </cell>
          <cell r="H602">
            <v>1</v>
          </cell>
          <cell r="I602" t="str">
            <v>Pimephales QSAR</v>
          </cell>
          <cell r="L602">
            <v>1.5880000000000001</v>
          </cell>
          <cell r="M602">
            <v>3.2896000000000001</v>
          </cell>
          <cell r="N602" t="str">
            <v>DT</v>
          </cell>
          <cell r="O602">
            <v>1948.0495532907671</v>
          </cell>
        </row>
        <row r="603">
          <cell r="B603" t="str">
            <v>79-94-7</v>
          </cell>
          <cell r="C603" t="str">
            <v>P-PNEC</v>
          </cell>
          <cell r="D603">
            <v>1.04</v>
          </cell>
          <cell r="E603" t="str">
            <v>E</v>
          </cell>
          <cell r="F603" t="str">
            <v>F</v>
          </cell>
          <cell r="G603" t="str">
            <v>exact</v>
          </cell>
          <cell r="H603" t="str">
            <v>-</v>
          </cell>
          <cell r="I603" t="str">
            <v>Brooke, L.T.   1991.Results of Freshwater Exposures with the Chemicals Atrazine, Biphenyl, Butachlor, Carbaryl, Carbazole, Dibenzofuran, 3,3'-Dichlorobenzidine, Dichlorvos, 1,2-Epoxyethylbenzene (Styrene Oxide), Isophorone, Isopropalin, Oxy.  Ctr.for Lake</v>
          </cell>
          <cell r="L603">
            <v>1.04</v>
          </cell>
          <cell r="M603">
            <v>5.4322999999999997</v>
          </cell>
          <cell r="N603" t="str">
            <v>M</v>
          </cell>
          <cell r="O603">
            <v>270582.68376488285</v>
          </cell>
        </row>
        <row r="604">
          <cell r="B604" t="str">
            <v>80-05-7</v>
          </cell>
          <cell r="C604" t="str">
            <v>PNEC</v>
          </cell>
          <cell r="D604">
            <v>4.7</v>
          </cell>
          <cell r="E604" t="str">
            <v>E</v>
          </cell>
          <cell r="F604" t="str">
            <v>F</v>
          </cell>
          <cell r="G604" t="str">
            <v>exact</v>
          </cell>
          <cell r="H604" t="str">
            <v>-</v>
          </cell>
          <cell r="I604" t="str">
            <v>Alexander, H.C., D.C. Dill, L.W. Smith, P.D. Guiney, and P. Dorn. 1988. Bisphenol A: Acute Aquatic Toxicity. Environ. Toxicol. Chem.7: 19-26</v>
          </cell>
          <cell r="L604">
            <v>4.7</v>
          </cell>
          <cell r="M604">
            <v>3.3658999999999999</v>
          </cell>
          <cell r="N604" t="str">
            <v>U</v>
          </cell>
          <cell r="O604">
            <v>2322.2020280147271</v>
          </cell>
        </row>
        <row r="605">
          <cell r="B605" t="str">
            <v>80-08-0</v>
          </cell>
          <cell r="C605" t="str">
            <v>P-PNEC</v>
          </cell>
          <cell r="D605">
            <v>11.58</v>
          </cell>
          <cell r="E605" t="str">
            <v>P</v>
          </cell>
          <cell r="F605" t="str">
            <v>D</v>
          </cell>
          <cell r="G605" t="str">
            <v>low</v>
          </cell>
          <cell r="H605">
            <v>1</v>
          </cell>
          <cell r="I605" t="str">
            <v>Daphnia QSAR</v>
          </cell>
          <cell r="L605">
            <v>11.58</v>
          </cell>
          <cell r="M605">
            <v>1.6774</v>
          </cell>
          <cell r="N605" t="str">
            <v>U</v>
          </cell>
          <cell r="O605">
            <v>47.577322754120488</v>
          </cell>
        </row>
        <row r="606">
          <cell r="B606" t="str">
            <v>80135-31-5</v>
          </cell>
          <cell r="C606" t="str">
            <v>P-PNEC</v>
          </cell>
          <cell r="D606">
            <v>1.2999999999999999E-2</v>
          </cell>
          <cell r="E606" t="str">
            <v>P</v>
          </cell>
          <cell r="F606" t="str">
            <v>F</v>
          </cell>
          <cell r="G606" t="str">
            <v>low</v>
          </cell>
          <cell r="H606">
            <v>1</v>
          </cell>
          <cell r="I606" t="str">
            <v>Pimephales QSAR</v>
          </cell>
          <cell r="L606">
            <v>1.2999999999999999E-2</v>
          </cell>
          <cell r="M606">
            <v>5.0571999999999999</v>
          </cell>
          <cell r="N606" t="str">
            <v>K</v>
          </cell>
          <cell r="O606">
            <v>114077.5012922122</v>
          </cell>
        </row>
        <row r="607">
          <cell r="B607" t="str">
            <v>80214-83-1</v>
          </cell>
          <cell r="C607" t="str">
            <v>P-PNEC</v>
          </cell>
          <cell r="D607">
            <v>21.094000000000001</v>
          </cell>
          <cell r="E607" t="str">
            <v>P</v>
          </cell>
          <cell r="F607" t="str">
            <v>F</v>
          </cell>
          <cell r="G607" t="str">
            <v>low</v>
          </cell>
          <cell r="H607">
            <v>1</v>
          </cell>
          <cell r="I607" t="str">
            <v>Pimephales QSAR</v>
          </cell>
          <cell r="L607">
            <v>21.094000000000001</v>
          </cell>
          <cell r="M607">
            <v>2.8713000000000002</v>
          </cell>
          <cell r="N607" t="str">
            <v>DT</v>
          </cell>
          <cell r="O607">
            <v>743.53257464827641</v>
          </cell>
        </row>
        <row r="608">
          <cell r="B608" t="str">
            <v>8024-53-1</v>
          </cell>
          <cell r="C608" t="str">
            <v>P-PNEC</v>
          </cell>
          <cell r="D608">
            <v>45.795999999999999</v>
          </cell>
          <cell r="E608" t="str">
            <v>P</v>
          </cell>
          <cell r="F608" t="str">
            <v>D</v>
          </cell>
          <cell r="G608" t="str">
            <v>low</v>
          </cell>
          <cell r="H608">
            <v>1</v>
          </cell>
          <cell r="I608" t="str">
            <v>Daphnia QSAR</v>
          </cell>
          <cell r="L608">
            <v>45.795999999999999</v>
          </cell>
          <cell r="M608">
            <v>2.3544</v>
          </cell>
          <cell r="N608" t="str">
            <v>U</v>
          </cell>
          <cell r="O608">
            <v>226.1517746108365</v>
          </cell>
        </row>
        <row r="609">
          <cell r="B609" t="str">
            <v>8025-81-8</v>
          </cell>
          <cell r="C609" t="str">
            <v>P-PNEC</v>
          </cell>
          <cell r="D609">
            <v>776.71799999999996</v>
          </cell>
          <cell r="E609" t="str">
            <v>P</v>
          </cell>
          <cell r="F609" t="str">
            <v>F</v>
          </cell>
          <cell r="G609" t="str">
            <v>low</v>
          </cell>
          <cell r="H609">
            <v>1</v>
          </cell>
          <cell r="I609" t="str">
            <v>Pimephales QSAR</v>
          </cell>
          <cell r="L609">
            <v>776.71799999999996</v>
          </cell>
          <cell r="M609">
            <v>1.9689000000000001</v>
          </cell>
          <cell r="N609" t="str">
            <v>DT</v>
          </cell>
          <cell r="O609">
            <v>93.089350463773002</v>
          </cell>
        </row>
        <row r="610">
          <cell r="B610" t="str">
            <v>8047-67-4</v>
          </cell>
          <cell r="C610" t="str">
            <v>P-PNEC</v>
          </cell>
          <cell r="D610">
            <v>0.83899999999999997</v>
          </cell>
          <cell r="E610" t="str">
            <v>P</v>
          </cell>
          <cell r="F610" t="str">
            <v>D</v>
          </cell>
          <cell r="G610" t="str">
            <v>high</v>
          </cell>
          <cell r="H610">
            <v>4</v>
          </cell>
          <cell r="I610" t="str">
            <v>Daphnia QSAR</v>
          </cell>
          <cell r="L610">
            <v>0.83899999999999997</v>
          </cell>
          <cell r="M610">
            <v>2.5876000000000001</v>
          </cell>
          <cell r="N610" t="str">
            <v>U</v>
          </cell>
          <cell r="O610">
            <v>386.90113165510905</v>
          </cell>
        </row>
        <row r="611">
          <cell r="B611" t="str">
            <v>80-54-6</v>
          </cell>
          <cell r="C611" t="str">
            <v>P-PNEC</v>
          </cell>
          <cell r="D611">
            <v>1.694</v>
          </cell>
          <cell r="E611" t="str">
            <v>P</v>
          </cell>
          <cell r="F611" t="str">
            <v>F</v>
          </cell>
          <cell r="G611" t="str">
            <v>low</v>
          </cell>
          <cell r="H611">
            <v>2</v>
          </cell>
          <cell r="I611" t="str">
            <v>Pimephales QSAR</v>
          </cell>
          <cell r="L611">
            <v>1.694</v>
          </cell>
          <cell r="M611">
            <v>3.0072999999999999</v>
          </cell>
          <cell r="N611" t="str">
            <v>U</v>
          </cell>
          <cell r="O611">
            <v>1016.9509351159444</v>
          </cell>
        </row>
        <row r="612">
          <cell r="B612" t="str">
            <v>81093-37-0</v>
          </cell>
          <cell r="C612" t="str">
            <v>P-PNEC</v>
          </cell>
          <cell r="D612">
            <v>12.728999999999999</v>
          </cell>
          <cell r="E612" t="str">
            <v>P</v>
          </cell>
          <cell r="F612" t="str">
            <v>F</v>
          </cell>
          <cell r="G612" t="str">
            <v>low</v>
          </cell>
          <cell r="H612">
            <v>1</v>
          </cell>
          <cell r="I612" t="str">
            <v>Pimephales QSAR</v>
          </cell>
          <cell r="L612">
            <v>12.728999999999999</v>
          </cell>
          <cell r="M612">
            <v>1.772</v>
          </cell>
          <cell r="N612" t="str">
            <v>DT</v>
          </cell>
          <cell r="O612">
            <v>59.156163417547425</v>
          </cell>
        </row>
        <row r="613">
          <cell r="B613" t="str">
            <v>81103-11-9</v>
          </cell>
          <cell r="C613" t="str">
            <v>P-PNEC</v>
          </cell>
          <cell r="D613">
            <v>12.997999999999999</v>
          </cell>
          <cell r="E613" t="str">
            <v>P</v>
          </cell>
          <cell r="F613" t="str">
            <v>F</v>
          </cell>
          <cell r="G613" t="str">
            <v>low</v>
          </cell>
          <cell r="H613">
            <v>1</v>
          </cell>
          <cell r="I613" t="str">
            <v>Pimephales QSAR</v>
          </cell>
          <cell r="L613">
            <v>12.997999999999999</v>
          </cell>
          <cell r="M613">
            <v>2.1741999999999999</v>
          </cell>
          <cell r="N613" t="str">
            <v>M</v>
          </cell>
          <cell r="O613">
            <v>149.34820251270551</v>
          </cell>
        </row>
        <row r="614">
          <cell r="B614" t="str">
            <v>81-14-1</v>
          </cell>
          <cell r="C614" t="str">
            <v>P-PNEC</v>
          </cell>
          <cell r="D614">
            <v>0.24399999999999999</v>
          </cell>
          <cell r="E614" t="str">
            <v>E</v>
          </cell>
          <cell r="F614" t="str">
            <v>A</v>
          </cell>
          <cell r="G614" t="str">
            <v>exact</v>
          </cell>
          <cell r="H614" t="str">
            <v>-</v>
          </cell>
          <cell r="I614" t="str">
            <v>Tas JW, Balk F, Ford RA, and Van de Plassche WJ (1997). Environmental risk assessment of musk ketone and</v>
          </cell>
          <cell r="L614">
            <v>0.24399999999999999</v>
          </cell>
          <cell r="M614">
            <v>3.4119999999999999</v>
          </cell>
          <cell r="N614" t="str">
            <v>DT</v>
          </cell>
          <cell r="O614">
            <v>2582.2601906345981</v>
          </cell>
        </row>
        <row r="615">
          <cell r="B615" t="str">
            <v>81-15-2</v>
          </cell>
          <cell r="C615" t="str">
            <v>P-PNEC</v>
          </cell>
          <cell r="D615">
            <v>0.15</v>
          </cell>
          <cell r="E615" t="str">
            <v>E</v>
          </cell>
          <cell r="F615" t="str">
            <v>D</v>
          </cell>
          <cell r="G615" t="str">
            <v>exact</v>
          </cell>
          <cell r="H615" t="str">
            <v>-</v>
          </cell>
          <cell r="I615" t="str">
            <v>Schramm KW, Kaune A, Beek B, Thumm W, Behechti A, Kettrup A, and Nicolova P (1996). Acute toxicities of five nitromusk compounds in Daphnia, Algae and photoluminescent bacteria. Wat. Res. 30, 2247-2250.</v>
          </cell>
          <cell r="L615">
            <v>0.15</v>
          </cell>
          <cell r="M615">
            <v>3.7240000000000002</v>
          </cell>
          <cell r="N615" t="str">
            <v>DT</v>
          </cell>
          <cell r="O615">
            <v>5296.6344389165833</v>
          </cell>
        </row>
        <row r="616">
          <cell r="B616" t="str">
            <v>82-05-3</v>
          </cell>
          <cell r="C616" t="str">
            <v>P-PNEC</v>
          </cell>
          <cell r="D616">
            <v>0.27800000000000002</v>
          </cell>
          <cell r="E616" t="str">
            <v>P</v>
          </cell>
          <cell r="F616" t="str">
            <v>D</v>
          </cell>
          <cell r="G616" t="str">
            <v>medium</v>
          </cell>
          <cell r="H616">
            <v>1</v>
          </cell>
          <cell r="I616" t="str">
            <v>Daphnia QSAR</v>
          </cell>
          <cell r="L616">
            <v>0.27800000000000002</v>
          </cell>
          <cell r="M616">
            <v>3.7837999999999998</v>
          </cell>
          <cell r="N616" t="str">
            <v>U</v>
          </cell>
          <cell r="O616">
            <v>6078.5500923652216</v>
          </cell>
        </row>
        <row r="617">
          <cell r="B617" t="str">
            <v>82304-66-3</v>
          </cell>
          <cell r="C617" t="str">
            <v>P-PNEC</v>
          </cell>
          <cell r="D617">
            <v>1.2030000000000001</v>
          </cell>
          <cell r="E617" t="str">
            <v>P</v>
          </cell>
          <cell r="F617" t="str">
            <v>D</v>
          </cell>
          <cell r="G617" t="str">
            <v>low</v>
          </cell>
          <cell r="H617">
            <v>1</v>
          </cell>
          <cell r="I617" t="str">
            <v>Daphnia QSAR</v>
          </cell>
          <cell r="L617">
            <v>1.2030000000000001</v>
          </cell>
          <cell r="M617">
            <v>2.8372999999999999</v>
          </cell>
          <cell r="N617" t="str">
            <v>M</v>
          </cell>
          <cell r="O617">
            <v>687.54321404084578</v>
          </cell>
        </row>
        <row r="618">
          <cell r="B618" t="str">
            <v>82419-36-1</v>
          </cell>
          <cell r="C618" t="str">
            <v>P-PNEC</v>
          </cell>
          <cell r="D618">
            <v>4.74</v>
          </cell>
          <cell r="E618" t="str">
            <v>E</v>
          </cell>
          <cell r="F618" t="str">
            <v>A</v>
          </cell>
          <cell r="G618" t="str">
            <v>R4</v>
          </cell>
          <cell r="H618" t="str">
            <v>-</v>
          </cell>
          <cell r="I618" t="str">
            <v>footprint</v>
          </cell>
          <cell r="L618">
            <v>4.74</v>
          </cell>
          <cell r="M618">
            <v>1.0863</v>
          </cell>
          <cell r="N618" t="str">
            <v>M</v>
          </cell>
          <cell r="O618">
            <v>12.198319380086843</v>
          </cell>
        </row>
        <row r="619">
          <cell r="B619" t="str">
            <v>825629-31-0</v>
          </cell>
          <cell r="C619" t="str">
            <v>P-PNEC</v>
          </cell>
          <cell r="D619">
            <v>28.783000000000001</v>
          </cell>
          <cell r="E619" t="str">
            <v>P</v>
          </cell>
          <cell r="F619" t="str">
            <v>D</v>
          </cell>
          <cell r="G619" t="str">
            <v>medium</v>
          </cell>
          <cell r="H619">
            <v>2</v>
          </cell>
          <cell r="I619" t="str">
            <v>Daphnia QSAR</v>
          </cell>
          <cell r="L619">
            <v>28.783000000000001</v>
          </cell>
          <cell r="M619">
            <v>2.2566999999999999</v>
          </cell>
          <cell r="N619" t="str">
            <v>M</v>
          </cell>
          <cell r="O619">
            <v>180.59262054161545</v>
          </cell>
        </row>
        <row r="620">
          <cell r="B620" t="str">
            <v>82626-48-0</v>
          </cell>
          <cell r="C620" t="str">
            <v>P-PNEC</v>
          </cell>
          <cell r="D620">
            <v>42.228000000000002</v>
          </cell>
          <cell r="E620" t="str">
            <v>P</v>
          </cell>
          <cell r="F620" t="str">
            <v>F</v>
          </cell>
          <cell r="G620" t="str">
            <v>low</v>
          </cell>
          <cell r="H620">
            <v>1</v>
          </cell>
          <cell r="I620" t="str">
            <v>Pimephales QSAR</v>
          </cell>
          <cell r="L620">
            <v>42.228000000000002</v>
          </cell>
          <cell r="M620">
            <v>3.5213999999999999</v>
          </cell>
          <cell r="N620" t="str">
            <v>U</v>
          </cell>
          <cell r="O620">
            <v>3322.0028446165079</v>
          </cell>
        </row>
        <row r="621">
          <cell r="B621" t="str">
            <v>83-05-6</v>
          </cell>
          <cell r="C621" t="str">
            <v>P-PNEC</v>
          </cell>
          <cell r="D621">
            <v>0.43</v>
          </cell>
          <cell r="E621" t="str">
            <v>P</v>
          </cell>
          <cell r="F621" t="str">
            <v>D</v>
          </cell>
          <cell r="G621" t="str">
            <v>low</v>
          </cell>
          <cell r="H621">
            <v>2</v>
          </cell>
          <cell r="I621" t="str">
            <v>Daphnia QSAR</v>
          </cell>
          <cell r="L621">
            <v>0.43</v>
          </cell>
          <cell r="M621">
            <v>2.9253999999999998</v>
          </cell>
          <cell r="N621" t="str">
            <v>U</v>
          </cell>
          <cell r="O621">
            <v>842.17045219827912</v>
          </cell>
        </row>
        <row r="622">
          <cell r="B622" t="str">
            <v>83164-33-4</v>
          </cell>
          <cell r="C622" t="str">
            <v>P-PNEC</v>
          </cell>
          <cell r="D622">
            <v>0.24</v>
          </cell>
          <cell r="E622" t="str">
            <v>E</v>
          </cell>
          <cell r="F622" t="str">
            <v>D</v>
          </cell>
          <cell r="G622" t="str">
            <v>A5</v>
          </cell>
          <cell r="H622" t="str">
            <v>-</v>
          </cell>
          <cell r="I622" t="str">
            <v>footprint</v>
          </cell>
          <cell r="J622">
            <v>10</v>
          </cell>
          <cell r="K622">
            <v>0.01</v>
          </cell>
          <cell r="L622">
            <v>0.01</v>
          </cell>
          <cell r="M622">
            <v>4.0434000000000001</v>
          </cell>
          <cell r="N622" t="str">
            <v>U</v>
          </cell>
          <cell r="O622">
            <v>11050.959823315397</v>
          </cell>
        </row>
        <row r="623">
          <cell r="B623" t="str">
            <v>832-64-4</v>
          </cell>
          <cell r="C623" t="str">
            <v>P-PNEC</v>
          </cell>
          <cell r="D623">
            <v>0.14599999999999999</v>
          </cell>
          <cell r="E623" t="str">
            <v>P</v>
          </cell>
          <cell r="F623" t="str">
            <v>D</v>
          </cell>
          <cell r="G623" t="str">
            <v>medium</v>
          </cell>
          <cell r="H623">
            <v>2</v>
          </cell>
          <cell r="I623" t="str">
            <v>Daphnia QSAR</v>
          </cell>
          <cell r="L623">
            <v>0.14599999999999999</v>
          </cell>
          <cell r="M623">
            <v>4.2160000000000002</v>
          </cell>
          <cell r="N623" t="str">
            <v>U</v>
          </cell>
          <cell r="O623">
            <v>16443.717232149338</v>
          </cell>
        </row>
        <row r="624">
          <cell r="B624" t="str">
            <v>834-12-8</v>
          </cell>
          <cell r="C624" t="str">
            <v>P-PNEC</v>
          </cell>
          <cell r="D624">
            <v>3.5999999999999999E-3</v>
          </cell>
          <cell r="E624" t="str">
            <v>E</v>
          </cell>
          <cell r="F624" t="str">
            <v>A</v>
          </cell>
          <cell r="G624" t="str">
            <v>L3</v>
          </cell>
          <cell r="H624" t="str">
            <v>-</v>
          </cell>
          <cell r="I624" t="str">
            <v>footprint</v>
          </cell>
          <cell r="L624">
            <v>3.5999999999999999E-3</v>
          </cell>
          <cell r="M624">
            <v>2.59</v>
          </cell>
          <cell r="N624" t="str">
            <v>E</v>
          </cell>
          <cell r="O624">
            <v>389.04514499428063</v>
          </cell>
        </row>
        <row r="625">
          <cell r="B625" t="str">
            <v>83463-62-1</v>
          </cell>
          <cell r="C625" t="str">
            <v>P-PNEC</v>
          </cell>
          <cell r="D625">
            <v>90.98</v>
          </cell>
          <cell r="E625" t="str">
            <v>P</v>
          </cell>
          <cell r="F625" t="str">
            <v>D</v>
          </cell>
          <cell r="G625" t="str">
            <v>low</v>
          </cell>
          <cell r="H625">
            <v>1</v>
          </cell>
          <cell r="I625" t="str">
            <v>Daphnia QSAR</v>
          </cell>
          <cell r="L625">
            <v>90.98</v>
          </cell>
          <cell r="M625">
            <v>1.2176</v>
          </cell>
          <cell r="N625" t="str">
            <v>DT</v>
          </cell>
          <cell r="O625">
            <v>16.504409856522795</v>
          </cell>
        </row>
        <row r="626">
          <cell r="B626" t="str">
            <v>83-46-5</v>
          </cell>
          <cell r="C626" t="str">
            <v>P-PNEC</v>
          </cell>
          <cell r="D626">
            <v>5.7899999999999998E-5</v>
          </cell>
          <cell r="E626" t="str">
            <v>P</v>
          </cell>
          <cell r="F626" t="str">
            <v>F</v>
          </cell>
          <cell r="G626" t="str">
            <v>very low</v>
          </cell>
          <cell r="H626">
            <v>1</v>
          </cell>
          <cell r="I626" t="str">
            <v>Ecosar</v>
          </cell>
          <cell r="L626">
            <v>5.7899999999999998E-5</v>
          </cell>
          <cell r="M626">
            <v>5.8513999999999999</v>
          </cell>
          <cell r="N626" t="str">
            <v>K</v>
          </cell>
          <cell r="O626">
            <v>710231.61430086743</v>
          </cell>
        </row>
        <row r="627">
          <cell r="B627" t="str">
            <v>83-66-9</v>
          </cell>
          <cell r="C627" t="str">
            <v>P-PNEC</v>
          </cell>
          <cell r="D627">
            <v>0.123</v>
          </cell>
          <cell r="E627" t="str">
            <v>P</v>
          </cell>
          <cell r="F627" t="str">
            <v>F</v>
          </cell>
          <cell r="G627" t="str">
            <v>low</v>
          </cell>
          <cell r="H627">
            <v>1</v>
          </cell>
          <cell r="I627" t="str">
            <v>Pimephales QSAR</v>
          </cell>
          <cell r="L627">
            <v>0.123</v>
          </cell>
          <cell r="M627">
            <v>3.4298999999999999</v>
          </cell>
          <cell r="N627" t="str">
            <v>M</v>
          </cell>
          <cell r="O627">
            <v>2690.9151264809789</v>
          </cell>
        </row>
        <row r="628">
          <cell r="B628" t="str">
            <v>83905-01-5</v>
          </cell>
          <cell r="C628" t="str">
            <v>P-PNEC</v>
          </cell>
          <cell r="D628" t="str">
            <v>WS</v>
          </cell>
          <cell r="E628" t="str">
            <v>P</v>
          </cell>
          <cell r="F628" t="str">
            <v>F</v>
          </cell>
          <cell r="G628" t="str">
            <v>low</v>
          </cell>
          <cell r="H628">
            <v>1</v>
          </cell>
          <cell r="I628" t="str">
            <v>Pimephales QSAR</v>
          </cell>
          <cell r="L628" t="str">
            <v>-</v>
          </cell>
          <cell r="M628">
            <v>2.9794</v>
          </cell>
          <cell r="N628" t="str">
            <v>DT</v>
          </cell>
          <cell r="O628">
            <v>953.67412597558507</v>
          </cell>
        </row>
        <row r="629">
          <cell r="B629" t="str">
            <v>84057-84-1</v>
          </cell>
          <cell r="C629" t="str">
            <v>P-PNEC</v>
          </cell>
          <cell r="D629">
            <v>11.936999999999999</v>
          </cell>
          <cell r="E629" t="str">
            <v>P</v>
          </cell>
          <cell r="F629" t="str">
            <v>D</v>
          </cell>
          <cell r="G629" t="str">
            <v>low</v>
          </cell>
          <cell r="H629">
            <v>1</v>
          </cell>
          <cell r="I629" t="str">
            <v>Daphnia QSAR</v>
          </cell>
          <cell r="L629">
            <v>11.936999999999999</v>
          </cell>
          <cell r="M629">
            <v>1.8420000000000001</v>
          </cell>
          <cell r="N629" t="str">
            <v>DT</v>
          </cell>
          <cell r="O629">
            <v>69.502431758879723</v>
          </cell>
        </row>
        <row r="630">
          <cell r="B630" t="str">
            <v>84-15-1</v>
          </cell>
          <cell r="C630" t="str">
            <v>P-PNEC</v>
          </cell>
          <cell r="D630">
            <v>4.5999999999999999E-2</v>
          </cell>
          <cell r="E630" t="str">
            <v>P</v>
          </cell>
          <cell r="F630" t="str">
            <v>F</v>
          </cell>
          <cell r="G630" t="str">
            <v>medium</v>
          </cell>
          <cell r="H630">
            <v>2</v>
          </cell>
          <cell r="I630" t="str">
            <v>Pimephales QSAR</v>
          </cell>
          <cell r="L630">
            <v>4.5999999999999999E-2</v>
          </cell>
          <cell r="M630">
            <v>5.2652000000000001</v>
          </cell>
          <cell r="N630" t="str">
            <v>M</v>
          </cell>
          <cell r="O630">
            <v>184161.99035246734</v>
          </cell>
        </row>
        <row r="631">
          <cell r="B631" t="str">
            <v>84-54-8</v>
          </cell>
          <cell r="C631" t="str">
            <v>P-PNEC</v>
          </cell>
          <cell r="D631">
            <v>1.6160000000000001</v>
          </cell>
          <cell r="E631" t="str">
            <v>P</v>
          </cell>
          <cell r="F631" t="str">
            <v>F</v>
          </cell>
          <cell r="G631" t="str">
            <v>low</v>
          </cell>
          <cell r="H631">
            <v>1</v>
          </cell>
          <cell r="I631" t="str">
            <v>Pimephales QSAR</v>
          </cell>
          <cell r="L631">
            <v>1.6160000000000001</v>
          </cell>
          <cell r="M631">
            <v>2.9319000000000002</v>
          </cell>
          <cell r="N631" t="str">
            <v>U</v>
          </cell>
          <cell r="O631">
            <v>854.86984916366691</v>
          </cell>
        </row>
        <row r="632">
          <cell r="B632" t="str">
            <v>846-49-1</v>
          </cell>
          <cell r="C632" t="str">
            <v>P-PNEC</v>
          </cell>
          <cell r="D632">
            <v>21.283000000000001</v>
          </cell>
          <cell r="E632" t="str">
            <v>P</v>
          </cell>
          <cell r="F632" t="str">
            <v>D</v>
          </cell>
          <cell r="G632" t="str">
            <v>low</v>
          </cell>
          <cell r="H632">
            <v>1</v>
          </cell>
          <cell r="I632" t="str">
            <v>Daphnia QSAR</v>
          </cell>
          <cell r="L632">
            <v>21.283000000000001</v>
          </cell>
          <cell r="M632">
            <v>2.2627999999999999</v>
          </cell>
          <cell r="N632" t="str">
            <v>DT</v>
          </cell>
          <cell r="O632">
            <v>183.14708046613509</v>
          </cell>
        </row>
        <row r="633">
          <cell r="B633" t="str">
            <v>846-50-4</v>
          </cell>
          <cell r="C633" t="str">
            <v>P-PNEC</v>
          </cell>
          <cell r="D633">
            <v>29.608000000000001</v>
          </cell>
          <cell r="E633" t="str">
            <v>P</v>
          </cell>
          <cell r="F633" t="str">
            <v>D</v>
          </cell>
          <cell r="G633" t="str">
            <v>medium</v>
          </cell>
          <cell r="H633">
            <v>3</v>
          </cell>
          <cell r="I633" t="str">
            <v>Daphnia QSAR</v>
          </cell>
          <cell r="L633">
            <v>29.608000000000001</v>
          </cell>
          <cell r="M633">
            <v>2.1587999999999998</v>
          </cell>
          <cell r="N633" t="str">
            <v>DT</v>
          </cell>
          <cell r="O633">
            <v>144.14513857582105</v>
          </cell>
        </row>
        <row r="634">
          <cell r="B634" t="str">
            <v>84-65-1</v>
          </cell>
          <cell r="C634" t="str">
            <v>P-PNEC</v>
          </cell>
          <cell r="D634">
            <v>10</v>
          </cell>
          <cell r="E634" t="str">
            <v>E</v>
          </cell>
          <cell r="F634" t="str">
            <v>D</v>
          </cell>
          <cell r="G634" t="str">
            <v>L3</v>
          </cell>
          <cell r="H634" t="str">
            <v>-</v>
          </cell>
          <cell r="I634" t="str">
            <v>footprint</v>
          </cell>
          <cell r="L634">
            <v>10</v>
          </cell>
          <cell r="M634">
            <v>3.57</v>
          </cell>
          <cell r="N634" t="str">
            <v>E</v>
          </cell>
          <cell r="O634">
            <v>3715.352290971724</v>
          </cell>
        </row>
        <row r="635">
          <cell r="B635" t="str">
            <v>84-66-2</v>
          </cell>
          <cell r="C635" t="str">
            <v>PNEC</v>
          </cell>
          <cell r="D635">
            <v>31.8</v>
          </cell>
          <cell r="E635" t="str">
            <v>E</v>
          </cell>
          <cell r="F635" t="str">
            <v>F</v>
          </cell>
          <cell r="G635" t="str">
            <v>exact</v>
          </cell>
          <cell r="H635" t="str">
            <v>-</v>
          </cell>
          <cell r="I635" t="str">
            <v>-</v>
          </cell>
          <cell r="L635">
            <v>31.8</v>
          </cell>
          <cell r="M635">
            <v>1.84</v>
          </cell>
          <cell r="N635" t="str">
            <v>E</v>
          </cell>
          <cell r="O635">
            <v>69.183097091893657</v>
          </cell>
        </row>
        <row r="636">
          <cell r="B636" t="str">
            <v>84-74-2</v>
          </cell>
          <cell r="C636" t="str">
            <v>PNEC</v>
          </cell>
          <cell r="D636">
            <v>0.74</v>
          </cell>
          <cell r="E636" t="str">
            <v>E</v>
          </cell>
          <cell r="F636" t="str">
            <v>A</v>
          </cell>
          <cell r="G636" t="str">
            <v>exact</v>
          </cell>
          <cell r="H636" t="str">
            <v>-</v>
          </cell>
          <cell r="I636" t="str">
            <v>-</v>
          </cell>
          <cell r="L636">
            <v>0.74</v>
          </cell>
          <cell r="M636">
            <v>3.14</v>
          </cell>
          <cell r="N636" t="str">
            <v>E</v>
          </cell>
          <cell r="O636">
            <v>1380.3842646028863</v>
          </cell>
        </row>
        <row r="637">
          <cell r="B637" t="str">
            <v>84852-53-9</v>
          </cell>
          <cell r="C637" t="str">
            <v>P-PNEC</v>
          </cell>
          <cell r="D637">
            <v>1.35E-7</v>
          </cell>
          <cell r="E637" t="str">
            <v>P</v>
          </cell>
          <cell r="F637" t="str">
            <v>D</v>
          </cell>
          <cell r="G637" t="str">
            <v>very low</v>
          </cell>
          <cell r="H637">
            <v>1</v>
          </cell>
          <cell r="I637" t="str">
            <v>Ecosar</v>
          </cell>
          <cell r="L637">
            <v>1.35E-7</v>
          </cell>
          <cell r="M637">
            <v>6.3810000000000002</v>
          </cell>
          <cell r="N637" t="str">
            <v>M</v>
          </cell>
          <cell r="O637">
            <v>2404362.8000069382</v>
          </cell>
        </row>
        <row r="638">
          <cell r="B638" t="str">
            <v>85-01-8</v>
          </cell>
          <cell r="C638" t="str">
            <v>P-PNEC</v>
          </cell>
          <cell r="D638">
            <v>0.41</v>
          </cell>
          <cell r="E638" t="str">
            <v>E</v>
          </cell>
          <cell r="F638" t="str">
            <v>A</v>
          </cell>
          <cell r="G638" t="str">
            <v>exact</v>
          </cell>
          <cell r="H638" t="str">
            <v>-</v>
          </cell>
          <cell r="I638" t="str">
            <v>-</v>
          </cell>
          <cell r="L638">
            <v>0.41</v>
          </cell>
          <cell r="M638">
            <v>4.3499999999999996</v>
          </cell>
          <cell r="N638" t="str">
            <v>E</v>
          </cell>
          <cell r="O638">
            <v>22387.211385683382</v>
          </cell>
        </row>
        <row r="639">
          <cell r="B639" t="str">
            <v>85509-19-9</v>
          </cell>
          <cell r="C639" t="str">
            <v>P-PNEC</v>
          </cell>
          <cell r="D639">
            <v>3.4</v>
          </cell>
          <cell r="E639" t="str">
            <v>E</v>
          </cell>
          <cell r="F639" t="str">
            <v>D</v>
          </cell>
          <cell r="G639" t="str">
            <v>A5</v>
          </cell>
          <cell r="H639" t="str">
            <v>-</v>
          </cell>
          <cell r="I639" t="str">
            <v>footprint</v>
          </cell>
          <cell r="K639">
            <v>2.7</v>
          </cell>
          <cell r="L639">
            <v>2.7</v>
          </cell>
          <cell r="M639">
            <v>3.6827000000000001</v>
          </cell>
          <cell r="N639" t="str">
            <v>U</v>
          </cell>
          <cell r="O639">
            <v>4816.1499484004707</v>
          </cell>
        </row>
        <row r="640">
          <cell r="B640" t="str">
            <v>85-68-7</v>
          </cell>
          <cell r="C640" t="str">
            <v>P-PNEC</v>
          </cell>
          <cell r="D640">
            <v>0.27</v>
          </cell>
          <cell r="E640" t="str">
            <v>E</v>
          </cell>
          <cell r="F640" t="str">
            <v>A</v>
          </cell>
          <cell r="G640" t="str">
            <v>exact</v>
          </cell>
          <cell r="H640" t="str">
            <v>-</v>
          </cell>
          <cell r="I640" t="str">
            <v>-</v>
          </cell>
          <cell r="L640">
            <v>0.27</v>
          </cell>
          <cell r="M640">
            <v>3.72</v>
          </cell>
          <cell r="N640" t="str">
            <v>E</v>
          </cell>
          <cell r="O640">
            <v>5248.0746024977352</v>
          </cell>
        </row>
        <row r="641">
          <cell r="B641" t="str">
            <v>85688-81-9</v>
          </cell>
          <cell r="C641" t="str">
            <v>P-PNEC</v>
          </cell>
          <cell r="D641">
            <v>70</v>
          </cell>
          <cell r="E641" t="str">
            <v>P</v>
          </cell>
          <cell r="F641" t="str">
            <v>D</v>
          </cell>
          <cell r="G641" t="str">
            <v>low</v>
          </cell>
          <cell r="H641">
            <v>1</v>
          </cell>
          <cell r="I641" t="str">
            <v>Daphnia QSAR</v>
          </cell>
          <cell r="L641">
            <v>70</v>
          </cell>
          <cell r="M641">
            <v>2.2997000000000001</v>
          </cell>
          <cell r="N641" t="str">
            <v>U</v>
          </cell>
          <cell r="O641">
            <v>199.38845125208573</v>
          </cell>
        </row>
        <row r="642">
          <cell r="B642" t="str">
            <v>85721-33-1</v>
          </cell>
          <cell r="C642" t="str">
            <v>P-PNEC</v>
          </cell>
          <cell r="D642">
            <v>2.97</v>
          </cell>
          <cell r="E642" t="str">
            <v>E</v>
          </cell>
          <cell r="F642" t="str">
            <v>A</v>
          </cell>
          <cell r="G642" t="str">
            <v>E3</v>
          </cell>
          <cell r="H642" t="str">
            <v>-</v>
          </cell>
          <cell r="I642" t="str">
            <v>footprint</v>
          </cell>
          <cell r="L642">
            <v>2.97</v>
          </cell>
          <cell r="M642">
            <v>0.48799999999999999</v>
          </cell>
          <cell r="N642" t="str">
            <v>DT</v>
          </cell>
          <cell r="O642">
            <v>3.0760968147407084</v>
          </cell>
        </row>
        <row r="643">
          <cell r="B643" t="str">
            <v>859-18-7</v>
          </cell>
          <cell r="C643" t="str">
            <v>P-PNEC</v>
          </cell>
          <cell r="D643">
            <v>21.251999999999999</v>
          </cell>
          <cell r="E643" t="str">
            <v>P</v>
          </cell>
          <cell r="F643" t="str">
            <v>A</v>
          </cell>
          <cell r="G643" t="str">
            <v>very low</v>
          </cell>
          <cell r="H643">
            <v>1</v>
          </cell>
          <cell r="I643" t="str">
            <v>Selenastrum QSAR</v>
          </cell>
          <cell r="L643">
            <v>21.251999999999999</v>
          </cell>
          <cell r="M643">
            <v>1.1240000000000001</v>
          </cell>
          <cell r="N643" t="str">
            <v>DT</v>
          </cell>
          <cell r="O643">
            <v>13.304544179780917</v>
          </cell>
        </row>
        <row r="644">
          <cell r="B644" t="str">
            <v>85-98-3</v>
          </cell>
          <cell r="C644" t="str">
            <v>P-PNEC</v>
          </cell>
          <cell r="D644">
            <v>2.0150000000000001</v>
          </cell>
          <cell r="E644" t="str">
            <v>P</v>
          </cell>
          <cell r="F644" t="str">
            <v>F</v>
          </cell>
          <cell r="G644" t="str">
            <v>low</v>
          </cell>
          <cell r="H644">
            <v>2</v>
          </cell>
          <cell r="I644" t="str">
            <v>Pimephales QSAR</v>
          </cell>
          <cell r="L644">
            <v>2.0150000000000001</v>
          </cell>
          <cell r="M644">
            <v>3.0640000000000001</v>
          </cell>
          <cell r="N644" t="str">
            <v>DT</v>
          </cell>
          <cell r="O644">
            <v>1158.7773561551273</v>
          </cell>
        </row>
        <row r="645">
          <cell r="B645" t="str">
            <v>86-30-6</v>
          </cell>
          <cell r="C645" t="str">
            <v>P-PNEC</v>
          </cell>
          <cell r="D645">
            <v>7.8</v>
          </cell>
          <cell r="E645" t="str">
            <v>E</v>
          </cell>
          <cell r="F645" t="str">
            <v>D</v>
          </cell>
          <cell r="G645" t="str">
            <v>exact</v>
          </cell>
          <cell r="H645" t="str">
            <v>-</v>
          </cell>
          <cell r="I645" t="str">
            <v>von der Ohe et al. 2005</v>
          </cell>
          <cell r="L645">
            <v>7.8</v>
          </cell>
          <cell r="M645">
            <v>3.08</v>
          </cell>
          <cell r="N645" t="str">
            <v>E</v>
          </cell>
          <cell r="O645">
            <v>1202.2644346174138</v>
          </cell>
        </row>
        <row r="646">
          <cell r="B646" t="str">
            <v>865-86-1</v>
          </cell>
          <cell r="C646" t="str">
            <v>P-PNEC</v>
          </cell>
          <cell r="D646">
            <v>2.14E-3</v>
          </cell>
          <cell r="E646" t="str">
            <v>P</v>
          </cell>
          <cell r="F646" t="str">
            <v>F</v>
          </cell>
          <cell r="G646" t="str">
            <v>low</v>
          </cell>
          <cell r="H646">
            <v>1</v>
          </cell>
          <cell r="I646" t="str">
            <v>Pimephales QSAR</v>
          </cell>
          <cell r="L646">
            <v>2.14E-3</v>
          </cell>
          <cell r="M646">
            <v>4.9564000000000004</v>
          </cell>
          <cell r="N646" t="str">
            <v>DT</v>
          </cell>
          <cell r="O646">
            <v>90448.214904759167</v>
          </cell>
        </row>
        <row r="647">
          <cell r="B647" t="str">
            <v>86-74-8</v>
          </cell>
          <cell r="C647" t="str">
            <v>P-PNEC</v>
          </cell>
          <cell r="D647">
            <v>3.35</v>
          </cell>
          <cell r="E647" t="str">
            <v>E</v>
          </cell>
          <cell r="F647" t="str">
            <v>D</v>
          </cell>
          <cell r="G647" t="str">
            <v>exact</v>
          </cell>
          <cell r="H647" t="str">
            <v>-</v>
          </cell>
          <cell r="I647" t="str">
            <v>von der Ohe et al. 2005</v>
          </cell>
          <cell r="L647">
            <v>3.35</v>
          </cell>
          <cell r="M647">
            <v>3.4</v>
          </cell>
          <cell r="N647" t="str">
            <v>E</v>
          </cell>
          <cell r="O647">
            <v>2511.8864315095811</v>
          </cell>
        </row>
        <row r="648">
          <cell r="B648" t="str">
            <v>867-54-9</v>
          </cell>
          <cell r="C648" t="str">
            <v>P-PNEC</v>
          </cell>
          <cell r="D648">
            <v>2117.933</v>
          </cell>
          <cell r="E648" t="str">
            <v>P</v>
          </cell>
          <cell r="F648" t="str">
            <v>D</v>
          </cell>
          <cell r="G648" t="str">
            <v>low</v>
          </cell>
          <cell r="H648">
            <v>1</v>
          </cell>
          <cell r="I648" t="str">
            <v>Daphnia QSAR</v>
          </cell>
          <cell r="L648">
            <v>2117.933</v>
          </cell>
          <cell r="M648">
            <v>1.2176</v>
          </cell>
          <cell r="N648" t="str">
            <v>DT</v>
          </cell>
          <cell r="O648">
            <v>16.504409856522795</v>
          </cell>
        </row>
        <row r="649">
          <cell r="B649" t="str">
            <v>87075-14-7</v>
          </cell>
          <cell r="C649" t="str">
            <v>P-PNEC</v>
          </cell>
          <cell r="D649">
            <v>0.877</v>
          </cell>
          <cell r="E649" t="str">
            <v>P</v>
          </cell>
          <cell r="F649" t="str">
            <v>D</v>
          </cell>
          <cell r="G649" t="str">
            <v>low</v>
          </cell>
          <cell r="H649">
            <v>1</v>
          </cell>
          <cell r="I649" t="str">
            <v>Daphnia QSAR</v>
          </cell>
          <cell r="L649">
            <v>0.877</v>
          </cell>
          <cell r="M649">
            <v>3.4477000000000002</v>
          </cell>
          <cell r="N649" t="str">
            <v>U</v>
          </cell>
          <cell r="O649">
            <v>2803.4963822309319</v>
          </cell>
        </row>
        <row r="650">
          <cell r="B650" t="str">
            <v>87-08-1</v>
          </cell>
          <cell r="C650" t="str">
            <v>P-PNEC</v>
          </cell>
          <cell r="D650">
            <v>4.3719999999999999</v>
          </cell>
          <cell r="E650" t="str">
            <v>P</v>
          </cell>
          <cell r="F650" t="str">
            <v>A</v>
          </cell>
          <cell r="G650" t="str">
            <v>very low</v>
          </cell>
          <cell r="H650">
            <v>1</v>
          </cell>
          <cell r="I650" t="str">
            <v>Selenastrum QSAR</v>
          </cell>
          <cell r="L650">
            <v>4.3719999999999999</v>
          </cell>
          <cell r="M650">
            <v>1.4973000000000001</v>
          </cell>
          <cell r="N650" t="str">
            <v>U</v>
          </cell>
          <cell r="O650">
            <v>31.426788298792285</v>
          </cell>
        </row>
        <row r="651">
          <cell r="B651" t="str">
            <v>872-50-4</v>
          </cell>
          <cell r="C651" t="str">
            <v>P-PNEC</v>
          </cell>
          <cell r="D651">
            <v>0.84099999999999997</v>
          </cell>
          <cell r="E651" t="str">
            <v>P</v>
          </cell>
          <cell r="F651" t="str">
            <v>A</v>
          </cell>
          <cell r="G651" t="str">
            <v>very low</v>
          </cell>
          <cell r="H651">
            <v>1</v>
          </cell>
          <cell r="I651" t="str">
            <v>Ecosar</v>
          </cell>
          <cell r="L651">
            <v>0.84099999999999997</v>
          </cell>
          <cell r="M651">
            <v>0.86929999999999996</v>
          </cell>
          <cell r="N651" t="str">
            <v>M</v>
          </cell>
          <cell r="O651">
            <v>7.4011635278222219</v>
          </cell>
        </row>
        <row r="652">
          <cell r="B652" t="str">
            <v>87-40-1</v>
          </cell>
          <cell r="C652" t="str">
            <v>P-PNEC</v>
          </cell>
          <cell r="D652">
            <v>0.42399999999999999</v>
          </cell>
          <cell r="E652" t="str">
            <v>P</v>
          </cell>
          <cell r="F652" t="str">
            <v>D</v>
          </cell>
          <cell r="G652" t="str">
            <v>medium</v>
          </cell>
          <cell r="H652">
            <v>2</v>
          </cell>
          <cell r="I652" t="str">
            <v>Daphnia QSAR</v>
          </cell>
          <cell r="L652">
            <v>0.42399999999999999</v>
          </cell>
          <cell r="M652">
            <v>2.9487999999999999</v>
          </cell>
          <cell r="N652" t="str">
            <v>U</v>
          </cell>
          <cell r="O652">
            <v>888.79171988482028</v>
          </cell>
        </row>
        <row r="653">
          <cell r="B653" t="str">
            <v>87-56-9</v>
          </cell>
          <cell r="C653" t="str">
            <v>P-PNEC</v>
          </cell>
          <cell r="D653">
            <v>3.069</v>
          </cell>
          <cell r="E653" t="str">
            <v>P</v>
          </cell>
          <cell r="F653" t="str">
            <v>F</v>
          </cell>
          <cell r="G653" t="str">
            <v>low</v>
          </cell>
          <cell r="H653">
            <v>1</v>
          </cell>
          <cell r="I653" t="str">
            <v>Pimephales QSAR</v>
          </cell>
          <cell r="L653">
            <v>3.069</v>
          </cell>
          <cell r="M653">
            <v>0.68420000000000003</v>
          </cell>
          <cell r="N653" t="str">
            <v>K</v>
          </cell>
          <cell r="O653">
            <v>4.8328131006953088</v>
          </cell>
        </row>
        <row r="654">
          <cell r="B654" t="str">
            <v>87674-68-8</v>
          </cell>
          <cell r="C654" t="str">
            <v>P-PNEC</v>
          </cell>
          <cell r="D654">
            <v>1.7999999999999999E-2</v>
          </cell>
          <cell r="E654" t="str">
            <v>E</v>
          </cell>
          <cell r="F654" t="str">
            <v>A</v>
          </cell>
          <cell r="G654" t="str">
            <v>exact</v>
          </cell>
          <cell r="H654" t="str">
            <v>-</v>
          </cell>
          <cell r="I654" t="str">
            <v>Office of Pesticide Programs. 2000. Pesticide Ecotoxicity Database (Formerly: Environmental Effects Database (EEDB)).Environmental Fate and Effects Division, U.S.EPA, Washington, D.C.</v>
          </cell>
          <cell r="L654">
            <v>1.7999999999999999E-2</v>
          </cell>
          <cell r="M654">
            <v>2.1478000000000002</v>
          </cell>
          <cell r="N654" t="str">
            <v>M</v>
          </cell>
          <cell r="O654">
            <v>140.54001643876248</v>
          </cell>
        </row>
        <row r="655">
          <cell r="B655" t="str">
            <v>88-04-0</v>
          </cell>
          <cell r="C655" t="str">
            <v>P-PNEC</v>
          </cell>
          <cell r="D655">
            <v>6.7</v>
          </cell>
          <cell r="E655" t="str">
            <v>E</v>
          </cell>
          <cell r="F655" t="str">
            <v>D</v>
          </cell>
          <cell r="G655" t="str">
            <v>exact</v>
          </cell>
          <cell r="H655" t="str">
            <v>-</v>
          </cell>
          <cell r="I655" t="str">
            <v>Office of Pesticide Programs. 2000. Pesticide Ecotoxicity Database (Formerly: Environmental Effects Database (EEDB)).Environmental Fate and Effects Division, U.S.EPA, Washington, D.C.</v>
          </cell>
          <cell r="L655">
            <v>6.7</v>
          </cell>
          <cell r="M655">
            <v>2.9232999999999998</v>
          </cell>
          <cell r="N655" t="str">
            <v>U</v>
          </cell>
          <cell r="O655">
            <v>838.1080267271642</v>
          </cell>
        </row>
        <row r="656">
          <cell r="B656" t="str">
            <v>88-06-2</v>
          </cell>
          <cell r="C656" t="str">
            <v>PNEC</v>
          </cell>
          <cell r="D656">
            <v>1.71</v>
          </cell>
          <cell r="E656" t="str">
            <v>E</v>
          </cell>
          <cell r="F656" t="str">
            <v>D</v>
          </cell>
          <cell r="G656" t="str">
            <v>exact</v>
          </cell>
          <cell r="H656" t="str">
            <v>-</v>
          </cell>
          <cell r="I656" t="str">
            <v>-</v>
          </cell>
          <cell r="L656">
            <v>1.71</v>
          </cell>
          <cell r="M656">
            <v>3.03</v>
          </cell>
          <cell r="N656" t="str">
            <v>E</v>
          </cell>
          <cell r="O656">
            <v>1071.5193052376069</v>
          </cell>
        </row>
        <row r="657">
          <cell r="B657" t="str">
            <v>882-09-7</v>
          </cell>
          <cell r="C657" t="str">
            <v>P-PNEC</v>
          </cell>
          <cell r="D657">
            <v>20.596</v>
          </cell>
          <cell r="E657" t="str">
            <v>P</v>
          </cell>
          <cell r="F657" t="str">
            <v>A</v>
          </cell>
          <cell r="G657" t="str">
            <v>low</v>
          </cell>
          <cell r="H657">
            <v>1</v>
          </cell>
          <cell r="I657" t="str">
            <v>Selenastrum QSAR</v>
          </cell>
          <cell r="L657">
            <v>20.596</v>
          </cell>
          <cell r="M657">
            <v>1.7978000000000001</v>
          </cell>
          <cell r="N657" t="str">
            <v>U</v>
          </cell>
          <cell r="O657">
            <v>62.77691938382182</v>
          </cell>
        </row>
        <row r="658">
          <cell r="B658" t="str">
            <v>886-50-0</v>
          </cell>
          <cell r="C658" t="str">
            <v>P-PNEC</v>
          </cell>
          <cell r="D658">
            <v>2.3999999999999998E-3</v>
          </cell>
          <cell r="E658" t="str">
            <v>E</v>
          </cell>
          <cell r="F658" t="str">
            <v>A</v>
          </cell>
          <cell r="G658" t="str">
            <v>F4</v>
          </cell>
          <cell r="H658" t="str">
            <v>-</v>
          </cell>
          <cell r="I658" t="str">
            <v>footprint</v>
          </cell>
          <cell r="K658">
            <v>6.5000000000000002E-2</v>
          </cell>
          <cell r="L658">
            <v>2.3999999999999998E-3</v>
          </cell>
          <cell r="M658">
            <v>2.85</v>
          </cell>
          <cell r="N658" t="str">
            <v>E</v>
          </cell>
          <cell r="O658">
            <v>707.94578438413873</v>
          </cell>
        </row>
        <row r="659">
          <cell r="B659" t="str">
            <v>88-75-5</v>
          </cell>
          <cell r="C659" t="str">
            <v>PNEC</v>
          </cell>
          <cell r="D659">
            <v>17</v>
          </cell>
          <cell r="E659" t="str">
            <v>E</v>
          </cell>
          <cell r="F659" t="str">
            <v>D</v>
          </cell>
          <cell r="G659" t="str">
            <v>exact</v>
          </cell>
          <cell r="H659" t="str">
            <v>-</v>
          </cell>
          <cell r="I659" t="str">
            <v>-</v>
          </cell>
          <cell r="L659">
            <v>17</v>
          </cell>
          <cell r="M659">
            <v>2.1690999999999998</v>
          </cell>
          <cell r="N659" t="str">
            <v>M</v>
          </cell>
          <cell r="O659">
            <v>147.6046366385641</v>
          </cell>
        </row>
        <row r="660">
          <cell r="B660" t="str">
            <v>89796-99-6</v>
          </cell>
          <cell r="C660" t="str">
            <v>P-PNEC</v>
          </cell>
          <cell r="D660">
            <v>1.6830000000000001</v>
          </cell>
          <cell r="E660" t="str">
            <v>P</v>
          </cell>
          <cell r="F660" t="str">
            <v>D</v>
          </cell>
          <cell r="G660" t="str">
            <v>low</v>
          </cell>
          <cell r="H660">
            <v>1</v>
          </cell>
          <cell r="I660" t="str">
            <v>Daphnia QSAR</v>
          </cell>
          <cell r="L660">
            <v>1.6830000000000001</v>
          </cell>
          <cell r="M660">
            <v>3.0179999999999998</v>
          </cell>
          <cell r="N660" t="str">
            <v>U</v>
          </cell>
          <cell r="O660">
            <v>1042.3174293933041</v>
          </cell>
        </row>
        <row r="661">
          <cell r="B661" t="str">
            <v>90-30-2</v>
          </cell>
          <cell r="C661" t="str">
            <v>P-PNEC</v>
          </cell>
          <cell r="D661">
            <v>0.85899999999999999</v>
          </cell>
          <cell r="E661" t="str">
            <v>P</v>
          </cell>
          <cell r="F661" t="str">
            <v>F</v>
          </cell>
          <cell r="G661" t="str">
            <v>medium</v>
          </cell>
          <cell r="H661">
            <v>2</v>
          </cell>
          <cell r="I661" t="str">
            <v>Pimephales QSAR</v>
          </cell>
          <cell r="L661">
            <v>0.85899999999999999</v>
          </cell>
          <cell r="M661">
            <v>3.6168999999999998</v>
          </cell>
          <cell r="N661" t="str">
            <v>U</v>
          </cell>
          <cell r="O661">
            <v>4139.0435884583439</v>
          </cell>
        </row>
        <row r="662">
          <cell r="B662" t="str">
            <v>90717-03-6</v>
          </cell>
          <cell r="C662" t="str">
            <v>P-PNEC</v>
          </cell>
          <cell r="D662">
            <v>9.14</v>
          </cell>
          <cell r="E662" t="str">
            <v>P</v>
          </cell>
          <cell r="F662" t="str">
            <v>A</v>
          </cell>
          <cell r="G662" t="str">
            <v>low</v>
          </cell>
          <cell r="H662">
            <v>1</v>
          </cell>
          <cell r="I662" t="str">
            <v>Selenastrum QSAR</v>
          </cell>
          <cell r="L662">
            <v>9.14</v>
          </cell>
          <cell r="M662">
            <v>1.7432000000000001</v>
          </cell>
          <cell r="N662" t="str">
            <v>K</v>
          </cell>
          <cell r="O662">
            <v>55.360499504340055</v>
          </cell>
        </row>
        <row r="663">
          <cell r="B663" t="str">
            <v>90-98-2</v>
          </cell>
          <cell r="C663" t="str">
            <v>P-PNEC</v>
          </cell>
          <cell r="D663">
            <v>0.58699999999999997</v>
          </cell>
          <cell r="E663" t="str">
            <v>P</v>
          </cell>
          <cell r="F663" t="str">
            <v>F</v>
          </cell>
          <cell r="G663" t="str">
            <v>medium</v>
          </cell>
          <cell r="H663">
            <v>2</v>
          </cell>
          <cell r="I663" t="str">
            <v>Pimephales QSAR</v>
          </cell>
          <cell r="L663">
            <v>0.58699999999999997</v>
          </cell>
          <cell r="M663">
            <v>3.4420000000000002</v>
          </cell>
          <cell r="N663" t="str">
            <v>U</v>
          </cell>
          <cell r="O663">
            <v>2766.9416454115153</v>
          </cell>
        </row>
        <row r="664">
          <cell r="B664" t="str">
            <v>91-17-8</v>
          </cell>
          <cell r="C664" t="str">
            <v>P-PNEC</v>
          </cell>
          <cell r="D664">
            <v>6.4000000000000001E-2</v>
          </cell>
          <cell r="E664" t="str">
            <v>P</v>
          </cell>
          <cell r="F664" t="str">
            <v>F</v>
          </cell>
          <cell r="G664" t="str">
            <v>medium</v>
          </cell>
          <cell r="H664">
            <v>1</v>
          </cell>
          <cell r="I664" t="str">
            <v>Pimephales QSAR</v>
          </cell>
          <cell r="L664">
            <v>6.4000000000000001E-2</v>
          </cell>
          <cell r="M664">
            <v>3.67</v>
          </cell>
          <cell r="N664" t="str">
            <v>E</v>
          </cell>
          <cell r="O664">
            <v>4677.3514128719844</v>
          </cell>
        </row>
        <row r="665">
          <cell r="B665" t="str">
            <v>91-19-0</v>
          </cell>
          <cell r="C665" t="str">
            <v>P-PNEC</v>
          </cell>
          <cell r="D665">
            <v>150.50299999999999</v>
          </cell>
          <cell r="E665" t="str">
            <v>P</v>
          </cell>
          <cell r="F665" t="str">
            <v>F</v>
          </cell>
          <cell r="G665" t="str">
            <v>low</v>
          </cell>
          <cell r="H665">
            <v>1</v>
          </cell>
          <cell r="I665" t="str">
            <v>Pimephales QSAR</v>
          </cell>
          <cell r="L665">
            <v>150.50299999999999</v>
          </cell>
          <cell r="M665">
            <v>2.0981000000000001</v>
          </cell>
          <cell r="N665" t="str">
            <v>U</v>
          </cell>
          <cell r="O665">
            <v>125.34297545829847</v>
          </cell>
        </row>
        <row r="666">
          <cell r="B666" t="str">
            <v>91-22-5</v>
          </cell>
          <cell r="C666" t="str">
            <v>P-PNEC</v>
          </cell>
          <cell r="D666">
            <v>1.8879999999999999</v>
          </cell>
          <cell r="E666" t="str">
            <v>E</v>
          </cell>
          <cell r="F666" t="str">
            <v>A</v>
          </cell>
          <cell r="G666" t="str">
            <v>exact</v>
          </cell>
          <cell r="H666" t="str">
            <v>-</v>
          </cell>
          <cell r="I666" t="str">
            <v>-</v>
          </cell>
          <cell r="L666">
            <v>1.8879999999999999</v>
          </cell>
          <cell r="M666">
            <v>3.1</v>
          </cell>
          <cell r="N666" t="str">
            <v>E</v>
          </cell>
          <cell r="O666">
            <v>1258.925411794168</v>
          </cell>
        </row>
        <row r="667">
          <cell r="B667" t="str">
            <v>918-02-5</v>
          </cell>
          <cell r="C667" t="str">
            <v>P-PNEC</v>
          </cell>
          <cell r="D667">
            <v>1.871</v>
          </cell>
          <cell r="E667" t="str">
            <v>P</v>
          </cell>
          <cell r="F667" t="str">
            <v>D</v>
          </cell>
          <cell r="G667" t="str">
            <v>low</v>
          </cell>
          <cell r="H667">
            <v>1</v>
          </cell>
          <cell r="I667" t="str">
            <v>Daphnia QSAR</v>
          </cell>
          <cell r="L667">
            <v>1.871</v>
          </cell>
          <cell r="M667">
            <v>1.7532000000000001</v>
          </cell>
          <cell r="N667" t="str">
            <v>DT</v>
          </cell>
          <cell r="O667">
            <v>56.65001119195334</v>
          </cell>
        </row>
        <row r="668">
          <cell r="B668" t="str">
            <v>921-03-9</v>
          </cell>
          <cell r="C668" t="str">
            <v>P-PNEC</v>
          </cell>
          <cell r="D668">
            <v>123.121</v>
          </cell>
          <cell r="E668" t="str">
            <v>P</v>
          </cell>
          <cell r="F668" t="str">
            <v>F</v>
          </cell>
          <cell r="G668" t="str">
            <v>low</v>
          </cell>
          <cell r="H668">
            <v>1</v>
          </cell>
          <cell r="I668" t="str">
            <v>Pimephales QSAR</v>
          </cell>
          <cell r="L668">
            <v>123.121</v>
          </cell>
          <cell r="M668">
            <v>1.254</v>
          </cell>
          <cell r="N668" t="str">
            <v>DT</v>
          </cell>
          <cell r="O668">
            <v>17.94733626832527</v>
          </cell>
        </row>
        <row r="669">
          <cell r="B669" t="str">
            <v>924-16-3</v>
          </cell>
          <cell r="C669" t="str">
            <v>P-PNEC</v>
          </cell>
          <cell r="D669">
            <v>29.03</v>
          </cell>
          <cell r="E669" t="str">
            <v>P</v>
          </cell>
          <cell r="F669" t="str">
            <v>D</v>
          </cell>
          <cell r="G669" t="str">
            <v>low</v>
          </cell>
          <cell r="H669">
            <v>1</v>
          </cell>
          <cell r="I669" t="str">
            <v>Daphnia QSAR</v>
          </cell>
          <cell r="L669">
            <v>29.03</v>
          </cell>
          <cell r="M669">
            <v>2.3224999999999998</v>
          </cell>
          <cell r="N669" t="str">
            <v>U</v>
          </cell>
          <cell r="O669">
            <v>210.13577690467477</v>
          </cell>
        </row>
        <row r="670">
          <cell r="B670" t="str">
            <v>92-52-4</v>
          </cell>
          <cell r="C670" t="str">
            <v>P-PNEC</v>
          </cell>
          <cell r="D670">
            <v>2.38</v>
          </cell>
          <cell r="E670" t="str">
            <v>E</v>
          </cell>
          <cell r="F670" t="str">
            <v>D</v>
          </cell>
          <cell r="G670" t="str">
            <v>F4</v>
          </cell>
          <cell r="H670" t="str">
            <v>-</v>
          </cell>
          <cell r="I670" t="str">
            <v>footprint</v>
          </cell>
          <cell r="J670">
            <v>100</v>
          </cell>
          <cell r="K670">
            <v>1.7</v>
          </cell>
          <cell r="L670">
            <v>1.7</v>
          </cell>
          <cell r="M670">
            <v>3.27</v>
          </cell>
          <cell r="N670" t="str">
            <v>E</v>
          </cell>
          <cell r="O670">
            <v>1862.0871366628687</v>
          </cell>
        </row>
        <row r="671">
          <cell r="B671" t="str">
            <v>92-94-4</v>
          </cell>
          <cell r="C671" t="str">
            <v>P-PNEC</v>
          </cell>
          <cell r="D671">
            <v>1.7000000000000001E-2</v>
          </cell>
          <cell r="E671" t="str">
            <v>P</v>
          </cell>
          <cell r="F671" t="str">
            <v>F</v>
          </cell>
          <cell r="G671" t="str">
            <v>medium</v>
          </cell>
          <cell r="H671">
            <v>2</v>
          </cell>
          <cell r="I671" t="str">
            <v>Pimephales QSAR</v>
          </cell>
          <cell r="L671">
            <v>1.7000000000000001E-2</v>
          </cell>
          <cell r="M671">
            <v>5.2564000000000002</v>
          </cell>
          <cell r="N671" t="str">
            <v>M</v>
          </cell>
          <cell r="O671">
            <v>180467.91465567262</v>
          </cell>
        </row>
        <row r="672">
          <cell r="B672" t="str">
            <v>930-55-2</v>
          </cell>
          <cell r="C672" t="str">
            <v>P-PNEC</v>
          </cell>
          <cell r="D672">
            <v>6.5510000000000002</v>
          </cell>
          <cell r="E672" t="str">
            <v>P</v>
          </cell>
          <cell r="F672" t="str">
            <v>A</v>
          </cell>
          <cell r="G672" t="str">
            <v>very low</v>
          </cell>
          <cell r="H672">
            <v>1</v>
          </cell>
          <cell r="I672" t="str">
            <v>Selenastrum QSAR</v>
          </cell>
          <cell r="L672">
            <v>6.5510000000000002</v>
          </cell>
          <cell r="M672">
            <v>1.8726</v>
          </cell>
          <cell r="N672" t="str">
            <v>U</v>
          </cell>
          <cell r="O672">
            <v>74.576157020698872</v>
          </cell>
        </row>
        <row r="673">
          <cell r="B673" t="str">
            <v>93106-60-6</v>
          </cell>
          <cell r="C673" t="str">
            <v>P-PNEC</v>
          </cell>
          <cell r="D673">
            <v>2.6</v>
          </cell>
          <cell r="E673" t="str">
            <v>E</v>
          </cell>
          <cell r="F673" t="str">
            <v>A</v>
          </cell>
          <cell r="G673" t="str">
            <v>F4</v>
          </cell>
          <cell r="H673" t="str">
            <v>-</v>
          </cell>
          <cell r="I673" t="str">
            <v>footprint</v>
          </cell>
          <cell r="K673">
            <v>10</v>
          </cell>
          <cell r="L673">
            <v>2.6</v>
          </cell>
          <cell r="M673">
            <v>1.0004</v>
          </cell>
          <cell r="N673" t="str">
            <v>M</v>
          </cell>
          <cell r="O673">
            <v>10.009214583192959</v>
          </cell>
        </row>
        <row r="674">
          <cell r="B674" t="str">
            <v>934-32-7</v>
          </cell>
          <cell r="C674" t="str">
            <v>P-PNEC</v>
          </cell>
          <cell r="D674">
            <v>7.4020000000000001</v>
          </cell>
          <cell r="E674" t="str">
            <v>P</v>
          </cell>
          <cell r="F674" t="str">
            <v>D</v>
          </cell>
          <cell r="G674" t="str">
            <v>low</v>
          </cell>
          <cell r="H674">
            <v>1</v>
          </cell>
          <cell r="I674" t="str">
            <v>Daphnia QSAR</v>
          </cell>
          <cell r="L674">
            <v>7.4020000000000001</v>
          </cell>
          <cell r="M674">
            <v>2.5369999999999999</v>
          </cell>
          <cell r="N674" t="str">
            <v>M</v>
          </cell>
          <cell r="O674">
            <v>344.34993076333859</v>
          </cell>
        </row>
        <row r="675">
          <cell r="B675" t="str">
            <v>94088-85-4</v>
          </cell>
          <cell r="C675" t="str">
            <v>P-PNEC</v>
          </cell>
          <cell r="D675">
            <v>58.078000000000003</v>
          </cell>
          <cell r="E675" t="str">
            <v>P</v>
          </cell>
          <cell r="F675" t="str">
            <v>A</v>
          </cell>
          <cell r="G675" t="str">
            <v>very low</v>
          </cell>
          <cell r="H675">
            <v>1</v>
          </cell>
          <cell r="I675" t="str">
            <v>Selenastrum QSAR</v>
          </cell>
          <cell r="L675">
            <v>58.078000000000003</v>
          </cell>
          <cell r="M675">
            <v>0.90559999999999996</v>
          </cell>
          <cell r="N675" t="str">
            <v>DT</v>
          </cell>
          <cell r="O675">
            <v>8.0463700173980026</v>
          </cell>
        </row>
        <row r="676">
          <cell r="B676" t="str">
            <v>94-13-3</v>
          </cell>
          <cell r="C676" t="str">
            <v>P-PNEC</v>
          </cell>
          <cell r="D676">
            <v>2.6549999999999998</v>
          </cell>
          <cell r="E676" t="str">
            <v>P</v>
          </cell>
          <cell r="F676" t="str">
            <v>D</v>
          </cell>
          <cell r="G676" t="str">
            <v>low</v>
          </cell>
          <cell r="H676">
            <v>2</v>
          </cell>
          <cell r="I676" t="str">
            <v>Daphnia QSAR</v>
          </cell>
          <cell r="L676">
            <v>2.6549999999999998</v>
          </cell>
          <cell r="M676">
            <v>2.3294999999999999</v>
          </cell>
          <cell r="N676" t="str">
            <v>U</v>
          </cell>
          <cell r="O676">
            <v>213.55020860474397</v>
          </cell>
        </row>
        <row r="677">
          <cell r="B677" t="str">
            <v>941-57-1</v>
          </cell>
          <cell r="C677" t="str">
            <v>P-PNEC</v>
          </cell>
          <cell r="D677">
            <v>4109.3410000000003</v>
          </cell>
          <cell r="E677" t="str">
            <v>B</v>
          </cell>
          <cell r="F677" t="str">
            <v>A</v>
          </cell>
          <cell r="G677" t="str">
            <v>very low</v>
          </cell>
          <cell r="H677">
            <v>1</v>
          </cell>
          <cell r="I677" t="str">
            <v>Selenastrum QSAR</v>
          </cell>
          <cell r="L677">
            <v>4109.3410000000003</v>
          </cell>
          <cell r="M677">
            <v>0.50519999999999998</v>
          </cell>
          <cell r="N677" t="str">
            <v>DT</v>
          </cell>
          <cell r="O677">
            <v>3.2003685945865179</v>
          </cell>
        </row>
        <row r="678">
          <cell r="B678" t="str">
            <v>947-19-3</v>
          </cell>
          <cell r="C678" t="str">
            <v>P-PNEC</v>
          </cell>
          <cell r="D678">
            <v>11.092000000000001</v>
          </cell>
          <cell r="E678" t="str">
            <v>P</v>
          </cell>
          <cell r="F678" t="str">
            <v>D</v>
          </cell>
          <cell r="G678" t="str">
            <v>low</v>
          </cell>
          <cell r="H678">
            <v>1</v>
          </cell>
          <cell r="I678" t="str">
            <v>Daphnia QSAR</v>
          </cell>
          <cell r="L678">
            <v>11.092000000000001</v>
          </cell>
          <cell r="M678">
            <v>2.2284999999999999</v>
          </cell>
          <cell r="N678" t="str">
            <v>U</v>
          </cell>
          <cell r="O678">
            <v>169.23882444364193</v>
          </cell>
        </row>
        <row r="679">
          <cell r="B679" t="str">
            <v>94-74-6</v>
          </cell>
          <cell r="C679" t="str">
            <v>P-PNEC</v>
          </cell>
          <cell r="D679">
            <v>79.8</v>
          </cell>
          <cell r="E679" t="str">
            <v>E</v>
          </cell>
          <cell r="F679" t="str">
            <v>A</v>
          </cell>
          <cell r="G679" t="str">
            <v>A5</v>
          </cell>
          <cell r="H679" t="str">
            <v>-</v>
          </cell>
          <cell r="I679" t="str">
            <v>footprint</v>
          </cell>
          <cell r="J679">
            <v>10</v>
          </cell>
          <cell r="K679">
            <v>0.5</v>
          </cell>
          <cell r="L679">
            <v>0.5</v>
          </cell>
          <cell r="M679">
            <v>1.73</v>
          </cell>
          <cell r="N679" t="str">
            <v>E</v>
          </cell>
          <cell r="O679">
            <v>53.703179637025293</v>
          </cell>
        </row>
        <row r="680">
          <cell r="B680" t="str">
            <v>94-75-7</v>
          </cell>
          <cell r="C680" t="str">
            <v>PNEC</v>
          </cell>
          <cell r="D680">
            <v>24.2</v>
          </cell>
          <cell r="E680" t="str">
            <v>E</v>
          </cell>
          <cell r="F680" t="str">
            <v>A</v>
          </cell>
          <cell r="G680" t="str">
            <v>exact</v>
          </cell>
          <cell r="H680" t="str">
            <v>-</v>
          </cell>
          <cell r="I680" t="str">
            <v>footprint</v>
          </cell>
          <cell r="J680">
            <v>100</v>
          </cell>
          <cell r="K680">
            <v>2.7</v>
          </cell>
          <cell r="L680">
            <v>2.7</v>
          </cell>
          <cell r="M680">
            <v>1.66</v>
          </cell>
          <cell r="N680" t="str">
            <v>E</v>
          </cell>
          <cell r="O680">
            <v>45.708818961487509</v>
          </cell>
        </row>
        <row r="681">
          <cell r="B681" t="str">
            <v>94-81-5</v>
          </cell>
          <cell r="C681" t="str">
            <v>P-PNEC</v>
          </cell>
          <cell r="D681">
            <v>55</v>
          </cell>
          <cell r="E681" t="str">
            <v>E</v>
          </cell>
          <cell r="F681" t="str">
            <v>D</v>
          </cell>
          <cell r="G681" t="str">
            <v>A5</v>
          </cell>
          <cell r="H681" t="str">
            <v>-</v>
          </cell>
          <cell r="I681" t="str">
            <v>footprint</v>
          </cell>
          <cell r="K681">
            <v>500</v>
          </cell>
          <cell r="L681">
            <v>55</v>
          </cell>
          <cell r="M681">
            <v>1.9676</v>
          </cell>
          <cell r="N681" t="str">
            <v>U</v>
          </cell>
          <cell r="O681">
            <v>92.811117102016908</v>
          </cell>
        </row>
        <row r="682">
          <cell r="B682" t="str">
            <v>95-14-7</v>
          </cell>
          <cell r="C682" t="str">
            <v>P-PNEC</v>
          </cell>
          <cell r="D682">
            <v>93.200999999999993</v>
          </cell>
          <cell r="E682" t="str">
            <v>P</v>
          </cell>
          <cell r="F682" t="str">
            <v>D</v>
          </cell>
          <cell r="G682" t="str">
            <v>low</v>
          </cell>
          <cell r="H682">
            <v>1</v>
          </cell>
          <cell r="I682" t="str">
            <v>Daphnia QSAR</v>
          </cell>
          <cell r="L682">
            <v>93.200999999999993</v>
          </cell>
          <cell r="M682">
            <v>1.69</v>
          </cell>
          <cell r="N682" t="str">
            <v>E</v>
          </cell>
          <cell r="O682">
            <v>48.977881936844632</v>
          </cell>
        </row>
        <row r="683">
          <cell r="B683" t="str">
            <v>95-16-9</v>
          </cell>
          <cell r="C683" t="str">
            <v>P-PNEC</v>
          </cell>
          <cell r="D683">
            <v>5.5750000000000002</v>
          </cell>
          <cell r="E683" t="str">
            <v>P</v>
          </cell>
          <cell r="F683" t="str">
            <v>D</v>
          </cell>
          <cell r="G683" t="str">
            <v>low</v>
          </cell>
          <cell r="H683">
            <v>1</v>
          </cell>
          <cell r="I683" t="str">
            <v>Daphnia QSAR</v>
          </cell>
          <cell r="L683">
            <v>5.5750000000000002</v>
          </cell>
          <cell r="M683">
            <v>2.6408</v>
          </cell>
          <cell r="N683" t="str">
            <v>U</v>
          </cell>
          <cell r="O683">
            <v>437.32066516964551</v>
          </cell>
        </row>
        <row r="684">
          <cell r="B684" t="str">
            <v>95-56-7</v>
          </cell>
          <cell r="C684" t="str">
            <v>P-PNEC</v>
          </cell>
          <cell r="D684">
            <v>0.9</v>
          </cell>
          <cell r="E684" t="str">
            <v>E</v>
          </cell>
          <cell r="F684" t="str">
            <v>D</v>
          </cell>
          <cell r="G684" t="str">
            <v>exact</v>
          </cell>
          <cell r="H684" t="str">
            <v>-</v>
          </cell>
          <cell r="I684" t="str">
            <v>-</v>
          </cell>
          <cell r="L684">
            <v>0.9</v>
          </cell>
          <cell r="M684">
            <v>2.4864999999999999</v>
          </cell>
          <cell r="N684" t="str">
            <v>M</v>
          </cell>
          <cell r="O684">
            <v>306.54906794257892</v>
          </cell>
        </row>
        <row r="685">
          <cell r="B685" t="str">
            <v>95-57-8</v>
          </cell>
          <cell r="C685" t="str">
            <v>PNEC</v>
          </cell>
          <cell r="D685">
            <v>5.82</v>
          </cell>
          <cell r="E685" t="str">
            <v>E</v>
          </cell>
          <cell r="F685" t="str">
            <v>D</v>
          </cell>
          <cell r="G685" t="str">
            <v>exact</v>
          </cell>
          <cell r="H685" t="str">
            <v>-</v>
          </cell>
          <cell r="I685" t="str">
            <v>von der Ohe et al. 2005</v>
          </cell>
          <cell r="J685">
            <v>50</v>
          </cell>
          <cell r="K685">
            <v>6</v>
          </cell>
          <cell r="L685">
            <v>5.82</v>
          </cell>
          <cell r="M685">
            <v>2.6</v>
          </cell>
          <cell r="N685" t="str">
            <v>E</v>
          </cell>
          <cell r="O685">
            <v>398.10717055349761</v>
          </cell>
        </row>
        <row r="686">
          <cell r="B686" t="str">
            <v>95-95-4</v>
          </cell>
          <cell r="C686" t="str">
            <v>PNEC</v>
          </cell>
          <cell r="D686">
            <v>0.9</v>
          </cell>
          <cell r="E686" t="str">
            <v>E</v>
          </cell>
          <cell r="F686" t="str">
            <v>D</v>
          </cell>
          <cell r="G686" t="str">
            <v>F4</v>
          </cell>
          <cell r="H686" t="str">
            <v>-</v>
          </cell>
          <cell r="I686" t="str">
            <v>footprint</v>
          </cell>
          <cell r="J686">
            <v>10</v>
          </cell>
          <cell r="K686">
            <v>10.8</v>
          </cell>
          <cell r="L686">
            <v>0.9</v>
          </cell>
          <cell r="M686">
            <v>3.36</v>
          </cell>
          <cell r="N686" t="str">
            <v>E</v>
          </cell>
          <cell r="O686">
            <v>2290.8676527677749</v>
          </cell>
        </row>
        <row r="687">
          <cell r="B687" t="str">
            <v>95975-55-6</v>
          </cell>
          <cell r="C687" t="str">
            <v>P-PNEC</v>
          </cell>
          <cell r="D687">
            <v>1.853</v>
          </cell>
          <cell r="E687" t="str">
            <v>P</v>
          </cell>
          <cell r="F687" t="str">
            <v>D</v>
          </cell>
          <cell r="G687" t="str">
            <v>medium</v>
          </cell>
          <cell r="H687">
            <v>1</v>
          </cell>
          <cell r="I687" t="str">
            <v>Daphnia QSAR</v>
          </cell>
          <cell r="L687">
            <v>1.853</v>
          </cell>
          <cell r="M687">
            <v>3.0844</v>
          </cell>
          <cell r="N687" t="str">
            <v>DT</v>
          </cell>
          <cell r="O687">
            <v>1214.5069377157795</v>
          </cell>
        </row>
        <row r="688">
          <cell r="B688" t="str">
            <v>96180-79-9</v>
          </cell>
          <cell r="C688" t="str">
            <v>P-PNEC</v>
          </cell>
          <cell r="D688" t="str">
            <v>WS</v>
          </cell>
          <cell r="E688" t="str">
            <v>P</v>
          </cell>
          <cell r="F688" t="str">
            <v>D</v>
          </cell>
          <cell r="G688" t="str">
            <v>low</v>
          </cell>
          <cell r="H688">
            <v>1</v>
          </cell>
          <cell r="I688" t="str">
            <v>Daphnia QSAR</v>
          </cell>
          <cell r="L688" t="str">
            <v>-</v>
          </cell>
          <cell r="M688">
            <v>1.052</v>
          </cell>
          <cell r="N688" t="str">
            <v>DT</v>
          </cell>
          <cell r="O688">
            <v>11.271974561755107</v>
          </cell>
        </row>
        <row r="689">
          <cell r="B689" t="str">
            <v>96-19-5</v>
          </cell>
          <cell r="C689" t="str">
            <v>P-PNEC</v>
          </cell>
          <cell r="D689">
            <v>6.9969999999999999</v>
          </cell>
          <cell r="E689" t="str">
            <v>P</v>
          </cell>
          <cell r="F689" t="str">
            <v>D</v>
          </cell>
          <cell r="G689" t="str">
            <v>low</v>
          </cell>
          <cell r="H689">
            <v>1</v>
          </cell>
          <cell r="I689" t="str">
            <v>Daphnia QSAR</v>
          </cell>
          <cell r="L689">
            <v>6.9969999999999999</v>
          </cell>
          <cell r="M689">
            <v>2.1421999999999999</v>
          </cell>
          <cell r="N689" t="str">
            <v>U</v>
          </cell>
          <cell r="O689">
            <v>138.73946006030624</v>
          </cell>
        </row>
        <row r="690">
          <cell r="B690" t="str">
            <v>98-10-2</v>
          </cell>
          <cell r="C690" t="str">
            <v>P-PNEC</v>
          </cell>
          <cell r="D690">
            <v>0.98299999999999998</v>
          </cell>
          <cell r="E690" t="str">
            <v>P</v>
          </cell>
          <cell r="F690" t="str">
            <v>A</v>
          </cell>
          <cell r="G690" t="str">
            <v>very low</v>
          </cell>
          <cell r="H690">
            <v>1</v>
          </cell>
          <cell r="I690" t="str">
            <v>Ecosar</v>
          </cell>
          <cell r="L690">
            <v>0.98299999999999998</v>
          </cell>
          <cell r="M690">
            <v>1.7024999999999999</v>
          </cell>
          <cell r="N690" t="str">
            <v>M</v>
          </cell>
          <cell r="O690">
            <v>50.408061910266952</v>
          </cell>
        </row>
        <row r="691">
          <cell r="B691" t="str">
            <v>98105-99-8</v>
          </cell>
          <cell r="C691" t="str">
            <v>P-PNEC</v>
          </cell>
          <cell r="D691">
            <v>16</v>
          </cell>
          <cell r="E691" t="str">
            <v>E</v>
          </cell>
          <cell r="F691" t="str">
            <v>A</v>
          </cell>
          <cell r="G691" t="str">
            <v>R3</v>
          </cell>
          <cell r="H691" t="str">
            <v>-</v>
          </cell>
          <cell r="I691" t="str">
            <v>footprint</v>
          </cell>
          <cell r="L691">
            <v>16</v>
          </cell>
          <cell r="M691">
            <v>0.83599999999999997</v>
          </cell>
          <cell r="N691" t="str">
            <v>DT</v>
          </cell>
          <cell r="O691">
            <v>6.8548822645266156</v>
          </cell>
        </row>
        <row r="692">
          <cell r="B692" t="str">
            <v>98106-17-3</v>
          </cell>
          <cell r="C692" t="str">
            <v>P-PNEC</v>
          </cell>
          <cell r="D692">
            <v>376.62400000000002</v>
          </cell>
          <cell r="E692" t="str">
            <v>P</v>
          </cell>
          <cell r="F692" t="str">
            <v>D</v>
          </cell>
          <cell r="G692" t="str">
            <v>low</v>
          </cell>
          <cell r="H692">
            <v>1</v>
          </cell>
          <cell r="I692" t="str">
            <v>Daphnia QSAR</v>
          </cell>
          <cell r="L692">
            <v>376.62400000000002</v>
          </cell>
          <cell r="M692">
            <v>0.85399999999999998</v>
          </cell>
          <cell r="N692" t="str">
            <v>DT</v>
          </cell>
          <cell r="O692">
            <v>7.1449632607551345</v>
          </cell>
        </row>
        <row r="693">
          <cell r="B693" t="str">
            <v>98136-99-3</v>
          </cell>
          <cell r="C693" t="str">
            <v>P-PNEC</v>
          </cell>
          <cell r="D693">
            <v>74.216999999999999</v>
          </cell>
          <cell r="E693" t="str">
            <v>P</v>
          </cell>
          <cell r="F693" t="str">
            <v>F</v>
          </cell>
          <cell r="G693" t="str">
            <v>low</v>
          </cell>
          <cell r="H693">
            <v>1</v>
          </cell>
          <cell r="I693" t="str">
            <v>Pimephales QSAR</v>
          </cell>
          <cell r="L693">
            <v>74.216999999999999</v>
          </cell>
          <cell r="M693">
            <v>1.2072000000000001</v>
          </cell>
          <cell r="N693" t="str">
            <v>DT</v>
          </cell>
          <cell r="O693">
            <v>16.113875357200033</v>
          </cell>
        </row>
        <row r="694">
          <cell r="B694" t="str">
            <v>985-16-0</v>
          </cell>
          <cell r="C694" t="str">
            <v>P-PNEC</v>
          </cell>
          <cell r="D694">
            <v>7.01</v>
          </cell>
          <cell r="E694" t="str">
            <v>P</v>
          </cell>
          <cell r="F694" t="str">
            <v>D</v>
          </cell>
          <cell r="G694" t="str">
            <v>very low</v>
          </cell>
          <cell r="H694">
            <v>1</v>
          </cell>
          <cell r="I694" t="str">
            <v>Ecosar</v>
          </cell>
          <cell r="L694">
            <v>7.01</v>
          </cell>
          <cell r="M694">
            <v>2.1972999999999998</v>
          </cell>
          <cell r="N694" t="str">
            <v>M</v>
          </cell>
          <cell r="O694">
            <v>157.50705089261629</v>
          </cell>
        </row>
        <row r="695">
          <cell r="B695" t="str">
            <v>98-52-2</v>
          </cell>
          <cell r="C695" t="str">
            <v>P-PNEC</v>
          </cell>
          <cell r="D695">
            <v>23.756</v>
          </cell>
          <cell r="E695" t="str">
            <v>P</v>
          </cell>
          <cell r="F695" t="str">
            <v>D</v>
          </cell>
          <cell r="G695" t="str">
            <v>medium</v>
          </cell>
          <cell r="H695">
            <v>1</v>
          </cell>
          <cell r="I695" t="str">
            <v>Daphnia QSAR</v>
          </cell>
          <cell r="L695">
            <v>23.756</v>
          </cell>
          <cell r="M695">
            <v>1.8917999999999999</v>
          </cell>
          <cell r="N695" t="str">
            <v>U</v>
          </cell>
          <cell r="O695">
            <v>77.947106816465066</v>
          </cell>
        </row>
        <row r="696">
          <cell r="B696" t="str">
            <v>98-53-3</v>
          </cell>
          <cell r="C696" t="str">
            <v>P-PNEC</v>
          </cell>
          <cell r="D696">
            <v>26.388999999999999</v>
          </cell>
          <cell r="E696" t="str">
            <v>P</v>
          </cell>
          <cell r="F696" t="str">
            <v>D</v>
          </cell>
          <cell r="G696" t="str">
            <v>low</v>
          </cell>
          <cell r="H696">
            <v>1</v>
          </cell>
          <cell r="I696" t="str">
            <v>Daphnia QSAR</v>
          </cell>
          <cell r="L696">
            <v>26.388999999999999</v>
          </cell>
          <cell r="M696">
            <v>2.2267999999999999</v>
          </cell>
          <cell r="N696" t="str">
            <v>U</v>
          </cell>
          <cell r="O696">
            <v>168.57765178289773</v>
          </cell>
        </row>
        <row r="697">
          <cell r="B697" t="str">
            <v>98-54-4</v>
          </cell>
          <cell r="C697" t="str">
            <v>P-PNEC</v>
          </cell>
          <cell r="D697">
            <v>3.65</v>
          </cell>
          <cell r="E697" t="str">
            <v>E</v>
          </cell>
          <cell r="F697" t="str">
            <v>D</v>
          </cell>
          <cell r="G697" t="str">
            <v>exact</v>
          </cell>
          <cell r="H697" t="str">
            <v>-</v>
          </cell>
          <cell r="I697" t="str">
            <v>-</v>
          </cell>
          <cell r="L697">
            <v>3.65</v>
          </cell>
          <cell r="M697">
            <v>2.8502999999999998</v>
          </cell>
          <cell r="N697" t="str">
            <v>U</v>
          </cell>
          <cell r="O697">
            <v>708.43498495150698</v>
          </cell>
        </row>
        <row r="698">
          <cell r="B698" t="str">
            <v>98-55-5</v>
          </cell>
          <cell r="C698" t="str">
            <v>P-PNEC</v>
          </cell>
          <cell r="D698">
            <v>5.9560000000000004</v>
          </cell>
          <cell r="E698" t="str">
            <v>P</v>
          </cell>
          <cell r="F698" t="str">
            <v>D</v>
          </cell>
          <cell r="G698" t="str">
            <v>low</v>
          </cell>
          <cell r="H698">
            <v>1</v>
          </cell>
          <cell r="I698" t="str">
            <v>Daphnia QSAR</v>
          </cell>
          <cell r="L698">
            <v>5.9560000000000004</v>
          </cell>
          <cell r="M698">
            <v>1.8878999999999999</v>
          </cell>
          <cell r="N698" t="str">
            <v>M</v>
          </cell>
          <cell r="O698">
            <v>77.250268929781015</v>
          </cell>
        </row>
        <row r="699">
          <cell r="B699" t="str">
            <v>98-95-3</v>
          </cell>
          <cell r="C699" t="str">
            <v>PNEC</v>
          </cell>
          <cell r="D699">
            <v>27.7</v>
          </cell>
          <cell r="E699" t="str">
            <v>E</v>
          </cell>
          <cell r="F699" t="str">
            <v>A</v>
          </cell>
          <cell r="G699" t="str">
            <v>exact</v>
          </cell>
          <cell r="H699" t="str">
            <v>-</v>
          </cell>
          <cell r="I699" t="str">
            <v>-</v>
          </cell>
          <cell r="L699">
            <v>27.7</v>
          </cell>
          <cell r="M699">
            <v>1.94</v>
          </cell>
          <cell r="N699" t="str">
            <v>E</v>
          </cell>
          <cell r="O699">
            <v>87.096358995608071</v>
          </cell>
        </row>
        <row r="700">
          <cell r="B700" t="str">
            <v>99-66-1</v>
          </cell>
          <cell r="C700" t="str">
            <v>P-PNEC</v>
          </cell>
          <cell r="D700">
            <v>5.6449999999999996</v>
          </cell>
          <cell r="E700" t="str">
            <v>P</v>
          </cell>
          <cell r="F700" t="str">
            <v>D</v>
          </cell>
          <cell r="G700" t="str">
            <v>low</v>
          </cell>
          <cell r="H700">
            <v>1</v>
          </cell>
          <cell r="I700" t="str">
            <v>Daphnia QSAR</v>
          </cell>
          <cell r="L700">
            <v>5.6449999999999996</v>
          </cell>
          <cell r="M700">
            <v>1.4348000000000001</v>
          </cell>
          <cell r="N700" t="str">
            <v>M</v>
          </cell>
          <cell r="O700">
            <v>27.214477464543673</v>
          </cell>
        </row>
        <row r="701">
          <cell r="B701" t="str">
            <v>99-76-3</v>
          </cell>
          <cell r="C701" t="str">
            <v>P-PNEC</v>
          </cell>
          <cell r="D701">
            <v>47.761000000000003</v>
          </cell>
          <cell r="E701" t="str">
            <v>P</v>
          </cell>
          <cell r="F701" t="str">
            <v>D</v>
          </cell>
          <cell r="G701" t="str">
            <v>medium</v>
          </cell>
          <cell r="H701">
            <v>2</v>
          </cell>
          <cell r="I701" t="str">
            <v>Daphnia QSAR</v>
          </cell>
          <cell r="L701">
            <v>47.761000000000003</v>
          </cell>
          <cell r="M701">
            <v>2.0165000000000002</v>
          </cell>
          <cell r="N701" t="str">
            <v>U</v>
          </cell>
          <cell r="O701">
            <v>103.87236024226222</v>
          </cell>
        </row>
        <row r="702">
          <cell r="B702" t="str">
            <v>noSMI059</v>
          </cell>
          <cell r="C702" t="str">
            <v>PNEC</v>
          </cell>
          <cell r="D702">
            <v>1</v>
          </cell>
          <cell r="L702">
            <v>1</v>
          </cell>
          <cell r="O702" t="str">
            <v>-</v>
          </cell>
        </row>
        <row r="703">
          <cell r="B703" t="str">
            <v>74-90-8</v>
          </cell>
          <cell r="C703" t="str">
            <v>PNEC</v>
          </cell>
          <cell r="D703">
            <v>0.1</v>
          </cell>
          <cell r="L703">
            <v>0.1</v>
          </cell>
          <cell r="O703">
            <v>15.1</v>
          </cell>
        </row>
        <row r="704">
          <cell r="B704" t="str">
            <v>302-01-2</v>
          </cell>
          <cell r="C704" t="str">
            <v>PNEC</v>
          </cell>
          <cell r="D704">
            <v>0.1</v>
          </cell>
          <cell r="L704">
            <v>0.1</v>
          </cell>
          <cell r="O704" t="str">
            <v>-</v>
          </cell>
        </row>
        <row r="705">
          <cell r="B705" t="str">
            <v>63449-39-8</v>
          </cell>
          <cell r="C705" t="str">
            <v>P-PNEC</v>
          </cell>
          <cell r="D705">
            <v>6.9999999999999999E-4</v>
          </cell>
          <cell r="I705" t="str">
            <v>Daphnia QSAR</v>
          </cell>
          <cell r="L705">
            <v>6.9999999999999999E-4</v>
          </cell>
          <cell r="O705" t="str">
            <v>-</v>
          </cell>
        </row>
        <row r="706">
          <cell r="B706" t="str">
            <v>61788-76-9</v>
          </cell>
          <cell r="C706" t="str">
            <v>P-PNEC</v>
          </cell>
          <cell r="D706">
            <v>17.600000000000001</v>
          </cell>
          <cell r="E706" t="str">
            <v>P</v>
          </cell>
          <cell r="F706" t="str">
            <v>D</v>
          </cell>
          <cell r="G706" t="str">
            <v>very low</v>
          </cell>
          <cell r="H706">
            <v>1</v>
          </cell>
          <cell r="I706" t="str">
            <v>Ecosar</v>
          </cell>
          <cell r="L706">
            <v>17.600000000000001</v>
          </cell>
          <cell r="O706" t="str">
            <v>-</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www.chemicalregister.com/2_4_Dichloro_Meta_Xylenol/Suppliers/pid50831.htm" TargetMode="External"/></Relationships>
</file>

<file path=xl/worksheets/sheet1.xml><?xml version="1.0" encoding="utf-8"?>
<worksheet xmlns="http://schemas.openxmlformats.org/spreadsheetml/2006/main" xmlns:r="http://schemas.openxmlformats.org/officeDocument/2006/relationships">
  <sheetPr codeName="Sheet3">
    <pageSetUpPr fitToPage="1"/>
  </sheetPr>
  <dimension ref="A1:AH4321"/>
  <sheetViews>
    <sheetView tabSelected="1" zoomScale="70" zoomScaleNormal="70" workbookViewId="0">
      <pane xSplit="5" ySplit="2" topLeftCell="J2143" activePane="bottomRight" state="frozen"/>
      <selection pane="topRight" activeCell="F1" sqref="F1"/>
      <selection pane="bottomLeft" activeCell="A3" sqref="A3"/>
      <selection pane="bottomRight" activeCell="R2069" sqref="R2069:V2155"/>
    </sheetView>
  </sheetViews>
  <sheetFormatPr defaultColWidth="12.88671875" defaultRowHeight="13.2"/>
  <cols>
    <col min="1" max="1" width="12.88671875" style="137"/>
    <col min="2" max="3" width="12.88671875" style="46"/>
    <col min="4" max="4" width="12.88671875" style="46" hidden="1" customWidth="1"/>
    <col min="5" max="9" width="0" style="46" hidden="1" customWidth="1"/>
    <col min="10" max="10" width="53.33203125" style="47" customWidth="1"/>
    <col min="11" max="11" width="16.6640625" style="46" customWidth="1"/>
    <col min="12" max="12" width="21.88671875" style="46" hidden="1" customWidth="1"/>
    <col min="13" max="13" width="12.88671875" style="20"/>
    <col min="14" max="14" width="0" style="45" hidden="1" customWidth="1"/>
    <col min="15" max="15" width="14.109375" style="139" customWidth="1"/>
    <col min="16" max="17" width="12.88671875" style="15" hidden="1" customWidth="1"/>
    <col min="18" max="18" width="16.44140625" style="126" customWidth="1"/>
    <col min="19" max="19" width="12.88671875" style="46" customWidth="1"/>
    <col min="20" max="20" width="12.88671875" style="45" customWidth="1"/>
    <col min="21" max="22" width="12.88671875" style="46" customWidth="1"/>
    <col min="23" max="23" width="12.88671875" style="44" hidden="1" customWidth="1"/>
    <col min="24" max="16384" width="12.88671875" style="6"/>
  </cols>
  <sheetData>
    <row r="1" spans="1:23" ht="14.4" customHeight="1">
      <c r="A1" s="221" t="s">
        <v>66</v>
      </c>
      <c r="B1" s="222" t="s">
        <v>64</v>
      </c>
      <c r="C1" s="222" t="s">
        <v>0</v>
      </c>
      <c r="D1" s="134"/>
      <c r="E1" s="222" t="s">
        <v>4</v>
      </c>
      <c r="F1" s="222" t="s">
        <v>65</v>
      </c>
      <c r="G1" s="222"/>
      <c r="H1" s="222" t="s">
        <v>5</v>
      </c>
      <c r="I1" s="222" t="s">
        <v>24</v>
      </c>
      <c r="J1" s="229" t="s">
        <v>1</v>
      </c>
      <c r="K1" s="222" t="s">
        <v>6</v>
      </c>
      <c r="L1" s="222" t="s">
        <v>21</v>
      </c>
      <c r="M1" s="224" t="s">
        <v>63</v>
      </c>
      <c r="N1" s="221" t="s">
        <v>3392</v>
      </c>
      <c r="O1" s="224" t="s">
        <v>68</v>
      </c>
      <c r="P1" s="221" t="s">
        <v>69</v>
      </c>
      <c r="Q1" s="221" t="s">
        <v>3394</v>
      </c>
      <c r="R1" s="221" t="s">
        <v>3627</v>
      </c>
      <c r="S1" s="221"/>
      <c r="T1" s="221"/>
      <c r="U1" s="221"/>
      <c r="V1" s="221"/>
      <c r="W1" s="226" t="s">
        <v>46</v>
      </c>
    </row>
    <row r="2" spans="1:23" ht="116.25" customHeight="1">
      <c r="A2" s="221"/>
      <c r="B2" s="222"/>
      <c r="C2" s="222"/>
      <c r="D2" s="134"/>
      <c r="E2" s="223"/>
      <c r="F2" s="222"/>
      <c r="G2" s="222"/>
      <c r="H2" s="222"/>
      <c r="I2" s="223"/>
      <c r="J2" s="230"/>
      <c r="K2" s="223"/>
      <c r="L2" s="223"/>
      <c r="M2" s="225"/>
      <c r="N2" s="228"/>
      <c r="O2" s="225"/>
      <c r="P2" s="221"/>
      <c r="Q2" s="221"/>
      <c r="R2" s="189" t="s">
        <v>3628</v>
      </c>
      <c r="S2" s="189" t="s">
        <v>3629</v>
      </c>
      <c r="T2" s="189" t="s">
        <v>3630</v>
      </c>
      <c r="U2" s="189" t="s">
        <v>3631</v>
      </c>
      <c r="V2" s="189" t="s">
        <v>3632</v>
      </c>
      <c r="W2" s="227"/>
    </row>
    <row r="3" spans="1:23">
      <c r="A3" s="220" t="s">
        <v>435</v>
      </c>
      <c r="B3" s="220"/>
      <c r="C3" s="220"/>
      <c r="D3" s="220"/>
      <c r="E3" s="220"/>
      <c r="F3" s="220"/>
      <c r="G3" s="220"/>
      <c r="H3" s="220"/>
      <c r="I3" s="220"/>
      <c r="J3" s="220"/>
      <c r="K3" s="220"/>
      <c r="L3" s="220"/>
      <c r="M3" s="220"/>
      <c r="N3" s="220"/>
      <c r="O3" s="220"/>
      <c r="P3" s="220"/>
      <c r="Q3" s="220"/>
      <c r="R3" s="220"/>
      <c r="S3" s="220"/>
      <c r="T3" s="220"/>
      <c r="U3" s="220"/>
      <c r="V3" s="220"/>
      <c r="W3" s="220"/>
    </row>
    <row r="4" spans="1:23" ht="13.8">
      <c r="A4" s="9">
        <v>6.88</v>
      </c>
      <c r="B4" s="10">
        <v>193</v>
      </c>
      <c r="C4" s="11">
        <v>18227</v>
      </c>
      <c r="D4" s="11"/>
      <c r="E4" s="12"/>
      <c r="F4" s="135"/>
      <c r="G4" s="135"/>
      <c r="H4" s="135"/>
      <c r="I4" s="135"/>
      <c r="J4" s="138" t="s">
        <v>95</v>
      </c>
      <c r="K4" s="7" t="s">
        <v>98</v>
      </c>
      <c r="L4" s="135"/>
      <c r="M4" s="13" t="s">
        <v>98</v>
      </c>
      <c r="N4" s="14">
        <v>3.1981457176746375E-3</v>
      </c>
      <c r="O4" s="140">
        <f>N4*1000</f>
        <v>3.1981457176746373</v>
      </c>
      <c r="P4" s="130" t="s">
        <v>346</v>
      </c>
      <c r="Q4" s="130" t="s">
        <v>346</v>
      </c>
      <c r="R4" s="183">
        <v>209</v>
      </c>
      <c r="S4" s="183">
        <v>135</v>
      </c>
      <c r="T4" s="184"/>
      <c r="U4" s="184"/>
      <c r="V4" s="184"/>
      <c r="W4" s="136"/>
    </row>
    <row r="5" spans="1:23" ht="13.8">
      <c r="A5" s="9">
        <v>7.27</v>
      </c>
      <c r="B5" s="10">
        <v>94</v>
      </c>
      <c r="C5" s="11">
        <v>1656274</v>
      </c>
      <c r="D5" s="11"/>
      <c r="E5" s="12"/>
      <c r="F5" s="135"/>
      <c r="G5" s="135"/>
      <c r="H5" s="135"/>
      <c r="I5" s="135"/>
      <c r="J5" s="8" t="s">
        <v>74</v>
      </c>
      <c r="K5" s="7" t="s">
        <v>100</v>
      </c>
      <c r="L5" s="135"/>
      <c r="M5" s="13" t="s">
        <v>125</v>
      </c>
      <c r="N5" s="14">
        <v>0.29061313438282999</v>
      </c>
      <c r="O5" s="140">
        <f t="shared" ref="O5:O68" si="0">N5*1000</f>
        <v>290.61313438282997</v>
      </c>
      <c r="P5" s="130" t="s">
        <v>346</v>
      </c>
      <c r="Q5" s="130" t="s">
        <v>346</v>
      </c>
      <c r="R5" s="185">
        <v>66</v>
      </c>
      <c r="S5" s="185">
        <v>55</v>
      </c>
      <c r="T5" s="186"/>
      <c r="U5" s="186"/>
      <c r="V5" s="186"/>
      <c r="W5" s="136"/>
    </row>
    <row r="6" spans="1:23" ht="13.8">
      <c r="A6" s="9">
        <v>7.78</v>
      </c>
      <c r="B6" s="10">
        <v>267</v>
      </c>
      <c r="C6" s="11">
        <v>49440</v>
      </c>
      <c r="D6" s="11"/>
      <c r="E6" s="12"/>
      <c r="F6" s="135"/>
      <c r="G6" s="135"/>
      <c r="H6" s="135"/>
      <c r="I6" s="135"/>
      <c r="J6" s="138" t="s">
        <v>95</v>
      </c>
      <c r="K6" s="7" t="s">
        <v>98</v>
      </c>
      <c r="L6" s="135"/>
      <c r="M6" s="13" t="s">
        <v>98</v>
      </c>
      <c r="N6" s="14">
        <v>8.6748408559737793E-3</v>
      </c>
      <c r="O6" s="140">
        <f t="shared" si="0"/>
        <v>8.6748408559737786</v>
      </c>
      <c r="P6" s="130" t="s">
        <v>346</v>
      </c>
      <c r="Q6" s="130" t="s">
        <v>346</v>
      </c>
      <c r="R6" s="185">
        <v>126</v>
      </c>
      <c r="S6" s="185">
        <v>251</v>
      </c>
      <c r="T6" s="186"/>
      <c r="U6" s="186"/>
      <c r="V6" s="186"/>
      <c r="W6" s="136"/>
    </row>
    <row r="7" spans="1:23" ht="13.8">
      <c r="A7" s="9">
        <v>7.9</v>
      </c>
      <c r="B7" s="10">
        <v>116</v>
      </c>
      <c r="C7" s="11">
        <v>17064</v>
      </c>
      <c r="D7" s="11"/>
      <c r="E7" s="12"/>
      <c r="F7" s="135"/>
      <c r="G7" s="135"/>
      <c r="H7" s="135"/>
      <c r="I7" s="135"/>
      <c r="J7" s="138" t="s">
        <v>78</v>
      </c>
      <c r="K7" s="7" t="s">
        <v>104</v>
      </c>
      <c r="L7" s="135"/>
      <c r="M7" s="13" t="s">
        <v>458</v>
      </c>
      <c r="N7" s="14">
        <v>2.9940834216492028E-3</v>
      </c>
      <c r="O7" s="140">
        <f t="shared" si="0"/>
        <v>2.9940834216492029</v>
      </c>
      <c r="P7" s="130" t="s">
        <v>346</v>
      </c>
      <c r="Q7" s="130" t="s">
        <v>346</v>
      </c>
      <c r="R7" s="185">
        <v>115</v>
      </c>
      <c r="S7" s="185">
        <v>79</v>
      </c>
      <c r="T7" s="186"/>
      <c r="U7" s="186"/>
      <c r="V7" s="186"/>
      <c r="W7" s="136"/>
    </row>
    <row r="8" spans="1:23" ht="13.8">
      <c r="A8" s="9">
        <v>8.0500000000000007</v>
      </c>
      <c r="B8" s="10">
        <v>73</v>
      </c>
      <c r="C8" s="11">
        <v>48730</v>
      </c>
      <c r="D8" s="11"/>
      <c r="E8" s="12"/>
      <c r="F8" s="135"/>
      <c r="G8" s="135"/>
      <c r="H8" s="135"/>
      <c r="I8" s="135"/>
      <c r="J8" s="138" t="s">
        <v>220</v>
      </c>
      <c r="K8" s="7" t="s">
        <v>233</v>
      </c>
      <c r="L8" s="135"/>
      <c r="M8" s="13" t="s">
        <v>243</v>
      </c>
      <c r="N8" s="14">
        <v>8.550262842063153E-3</v>
      </c>
      <c r="O8" s="140">
        <f t="shared" si="0"/>
        <v>8.5502628420631535</v>
      </c>
      <c r="P8" s="130" t="s">
        <v>346</v>
      </c>
      <c r="Q8" s="130" t="s">
        <v>346</v>
      </c>
      <c r="R8" s="185">
        <v>355</v>
      </c>
      <c r="S8" s="185">
        <v>267</v>
      </c>
      <c r="T8" s="186"/>
      <c r="U8" s="186"/>
      <c r="V8" s="186"/>
      <c r="W8" s="136"/>
    </row>
    <row r="9" spans="1:23" ht="13.8">
      <c r="A9" s="9">
        <v>8.06</v>
      </c>
      <c r="B9" s="10">
        <v>57</v>
      </c>
      <c r="C9" s="11">
        <v>256511</v>
      </c>
      <c r="D9" s="11"/>
      <c r="E9" s="12"/>
      <c r="F9" s="135"/>
      <c r="G9" s="135"/>
      <c r="H9" s="135"/>
      <c r="I9" s="135"/>
      <c r="J9" s="8" t="s">
        <v>436</v>
      </c>
      <c r="K9" s="7" t="s">
        <v>451</v>
      </c>
      <c r="L9" s="135"/>
      <c r="M9" s="13" t="s">
        <v>459</v>
      </c>
      <c r="N9" s="14">
        <v>4.500793088201234E-2</v>
      </c>
      <c r="O9" s="140">
        <f t="shared" si="0"/>
        <v>45.007930882012339</v>
      </c>
      <c r="P9" s="130" t="s">
        <v>346</v>
      </c>
      <c r="Q9" s="130" t="s">
        <v>346</v>
      </c>
      <c r="R9" s="185">
        <v>67</v>
      </c>
      <c r="S9" s="185">
        <v>81</v>
      </c>
      <c r="T9" s="186">
        <v>124</v>
      </c>
      <c r="U9" s="186"/>
      <c r="V9" s="186"/>
      <c r="W9" s="136"/>
    </row>
    <row r="10" spans="1:23" ht="13.8">
      <c r="A10" s="9">
        <v>8.5500000000000007</v>
      </c>
      <c r="B10" s="10">
        <v>55</v>
      </c>
      <c r="C10" s="11">
        <v>105169</v>
      </c>
      <c r="D10" s="11"/>
      <c r="E10" s="12"/>
      <c r="F10" s="135"/>
      <c r="G10" s="135"/>
      <c r="H10" s="135"/>
      <c r="I10" s="135"/>
      <c r="J10" s="138" t="s">
        <v>437</v>
      </c>
      <c r="K10" s="7" t="s">
        <v>107</v>
      </c>
      <c r="L10" s="135"/>
      <c r="M10" s="13" t="s">
        <v>98</v>
      </c>
      <c r="N10" s="14">
        <v>1.8453162176009435E-2</v>
      </c>
      <c r="O10" s="140">
        <f t="shared" si="0"/>
        <v>18.453162176009435</v>
      </c>
      <c r="P10" s="130" t="s">
        <v>346</v>
      </c>
      <c r="Q10" s="130" t="s">
        <v>346</v>
      </c>
      <c r="R10" s="185">
        <v>69</v>
      </c>
      <c r="S10" s="185">
        <v>129</v>
      </c>
      <c r="T10" s="186">
        <v>168</v>
      </c>
      <c r="U10" s="186"/>
      <c r="V10" s="186"/>
      <c r="W10" s="136"/>
    </row>
    <row r="11" spans="1:23" ht="13.8">
      <c r="A11" s="9">
        <v>8.6</v>
      </c>
      <c r="B11" s="10">
        <v>57</v>
      </c>
      <c r="C11" s="11">
        <v>107346</v>
      </c>
      <c r="D11" s="11"/>
      <c r="E11" s="12"/>
      <c r="F11" s="135"/>
      <c r="G11" s="135"/>
      <c r="H11" s="135"/>
      <c r="I11" s="135"/>
      <c r="J11" s="138" t="s">
        <v>438</v>
      </c>
      <c r="K11" s="7" t="s">
        <v>452</v>
      </c>
      <c r="L11" s="135"/>
      <c r="M11" s="13" t="s">
        <v>460</v>
      </c>
      <c r="N11" s="14">
        <v>1.8835142931338214E-2</v>
      </c>
      <c r="O11" s="140">
        <f t="shared" si="0"/>
        <v>18.835142931338215</v>
      </c>
      <c r="P11" s="130" t="s">
        <v>346</v>
      </c>
      <c r="Q11" s="135">
        <v>25.564</v>
      </c>
      <c r="R11" s="185">
        <v>71</v>
      </c>
      <c r="S11" s="185">
        <v>85</v>
      </c>
      <c r="T11" s="186">
        <v>170</v>
      </c>
      <c r="U11" s="186"/>
      <c r="V11" s="186"/>
      <c r="W11" s="136"/>
    </row>
    <row r="12" spans="1:23" ht="13.8">
      <c r="A12" s="9">
        <v>8.81</v>
      </c>
      <c r="B12" s="10">
        <v>121</v>
      </c>
      <c r="C12" s="11">
        <v>181157</v>
      </c>
      <c r="D12" s="11"/>
      <c r="E12" s="12"/>
      <c r="F12" s="135"/>
      <c r="G12" s="135"/>
      <c r="H12" s="135"/>
      <c r="I12" s="135"/>
      <c r="J12" s="138" t="s">
        <v>439</v>
      </c>
      <c r="K12" s="7" t="s">
        <v>453</v>
      </c>
      <c r="L12" s="135"/>
      <c r="M12" s="13" t="s">
        <v>98</v>
      </c>
      <c r="N12" s="14">
        <v>3.1786167980292108E-2</v>
      </c>
      <c r="O12" s="140">
        <f t="shared" si="0"/>
        <v>31.78616798029211</v>
      </c>
      <c r="P12" s="130" t="s">
        <v>346</v>
      </c>
      <c r="Q12" s="130" t="s">
        <v>346</v>
      </c>
      <c r="R12" s="185">
        <v>136</v>
      </c>
      <c r="S12" s="185">
        <v>77</v>
      </c>
      <c r="T12" s="186"/>
      <c r="U12" s="186"/>
      <c r="V12" s="186"/>
      <c r="W12" s="136"/>
    </row>
    <row r="13" spans="1:23" ht="13.8">
      <c r="A13" s="9">
        <v>9.15</v>
      </c>
      <c r="B13" s="10">
        <v>55</v>
      </c>
      <c r="C13" s="11">
        <v>2805313</v>
      </c>
      <c r="D13" s="11"/>
      <c r="E13" s="12"/>
      <c r="F13" s="135"/>
      <c r="G13" s="135"/>
      <c r="H13" s="135"/>
      <c r="I13" s="135"/>
      <c r="J13" s="138" t="s">
        <v>152</v>
      </c>
      <c r="K13" s="7" t="s">
        <v>163</v>
      </c>
      <c r="L13" s="135"/>
      <c r="M13" s="13" t="s">
        <v>175</v>
      </c>
      <c r="N13" s="14">
        <v>0.49222580554600265</v>
      </c>
      <c r="O13" s="140">
        <f t="shared" si="0"/>
        <v>492.22580554600268</v>
      </c>
      <c r="P13" s="130" t="s">
        <v>346</v>
      </c>
      <c r="Q13" s="135">
        <v>1013.2</v>
      </c>
      <c r="R13" s="185">
        <v>85</v>
      </c>
      <c r="S13" s="185">
        <v>113</v>
      </c>
      <c r="T13" s="186"/>
      <c r="U13" s="186"/>
      <c r="V13" s="186"/>
      <c r="W13" s="136"/>
    </row>
    <row r="14" spans="1:23" ht="13.8">
      <c r="A14" s="9">
        <v>9.2899999999999991</v>
      </c>
      <c r="B14" s="10">
        <v>134</v>
      </c>
      <c r="C14" s="11">
        <v>291002</v>
      </c>
      <c r="D14" s="11"/>
      <c r="E14" s="12"/>
      <c r="F14" s="135"/>
      <c r="G14" s="135"/>
      <c r="H14" s="135"/>
      <c r="I14" s="135"/>
      <c r="J14" s="17" t="s">
        <v>440</v>
      </c>
      <c r="K14" s="7" t="s">
        <v>299</v>
      </c>
      <c r="L14" s="135"/>
      <c r="M14" s="13" t="s">
        <v>313</v>
      </c>
      <c r="N14" s="14">
        <v>5.105979042819745E-2</v>
      </c>
      <c r="O14" s="140">
        <f t="shared" si="0"/>
        <v>51.059790428197452</v>
      </c>
      <c r="P14" s="130" t="s">
        <v>346</v>
      </c>
      <c r="Q14" s="130" t="s">
        <v>346</v>
      </c>
      <c r="R14" s="185">
        <v>119</v>
      </c>
      <c r="S14" s="185">
        <v>91</v>
      </c>
      <c r="T14" s="186">
        <v>65</v>
      </c>
      <c r="U14" s="186"/>
      <c r="V14" s="186"/>
      <c r="W14" s="136"/>
    </row>
    <row r="15" spans="1:23" ht="13.8">
      <c r="A15" s="9">
        <v>10.02</v>
      </c>
      <c r="B15" s="10">
        <v>109</v>
      </c>
      <c r="C15" s="11">
        <v>156690</v>
      </c>
      <c r="D15" s="11"/>
      <c r="E15" s="12"/>
      <c r="F15" s="135"/>
      <c r="G15" s="135"/>
      <c r="H15" s="135"/>
      <c r="I15" s="135"/>
      <c r="J15" s="138" t="s">
        <v>95</v>
      </c>
      <c r="K15" s="7" t="s">
        <v>98</v>
      </c>
      <c r="L15" s="135"/>
      <c r="M15" s="13" t="s">
        <v>98</v>
      </c>
      <c r="N15" s="14">
        <v>2.7493139436135346E-2</v>
      </c>
      <c r="O15" s="140">
        <f t="shared" si="0"/>
        <v>27.493139436135348</v>
      </c>
      <c r="P15" s="130" t="s">
        <v>346</v>
      </c>
      <c r="Q15" s="130" t="s">
        <v>346</v>
      </c>
      <c r="R15" s="185">
        <v>91</v>
      </c>
      <c r="S15" s="185">
        <v>151</v>
      </c>
      <c r="T15" s="186">
        <v>190</v>
      </c>
      <c r="U15" s="186"/>
      <c r="V15" s="186"/>
      <c r="W15" s="136"/>
    </row>
    <row r="16" spans="1:23" ht="13.8">
      <c r="A16" s="158">
        <v>10.199999999999999</v>
      </c>
      <c r="B16" s="153">
        <v>154</v>
      </c>
      <c r="C16" s="153">
        <v>52847</v>
      </c>
      <c r="D16" s="153"/>
      <c r="E16" s="27"/>
      <c r="F16" s="27"/>
      <c r="G16" s="27"/>
      <c r="H16" s="27"/>
      <c r="I16" s="27"/>
      <c r="J16" s="154" t="s">
        <v>441</v>
      </c>
      <c r="K16" s="25" t="s">
        <v>193</v>
      </c>
      <c r="L16" s="27"/>
      <c r="M16" s="160" t="s">
        <v>461</v>
      </c>
      <c r="N16" s="140">
        <v>9.2726398607533636E-3</v>
      </c>
      <c r="O16" s="140">
        <f t="shared" si="0"/>
        <v>9.2726398607533635</v>
      </c>
      <c r="P16" s="27">
        <v>360</v>
      </c>
      <c r="Q16" s="27">
        <v>360</v>
      </c>
      <c r="R16" s="185">
        <v>77</v>
      </c>
      <c r="S16" s="185">
        <v>129</v>
      </c>
      <c r="T16" s="186"/>
      <c r="U16" s="186"/>
      <c r="V16" s="186"/>
      <c r="W16" s="157"/>
    </row>
    <row r="17" spans="1:23" ht="13.8">
      <c r="A17" s="158">
        <v>10.83</v>
      </c>
      <c r="B17" s="153">
        <v>221</v>
      </c>
      <c r="C17" s="153">
        <v>15479</v>
      </c>
      <c r="D17" s="153"/>
      <c r="E17" s="27"/>
      <c r="F17" s="27"/>
      <c r="G17" s="27"/>
      <c r="H17" s="27"/>
      <c r="I17" s="27"/>
      <c r="J17" s="154" t="s">
        <v>442</v>
      </c>
      <c r="K17" s="25" t="s">
        <v>454</v>
      </c>
      <c r="L17" s="27"/>
      <c r="M17" s="160" t="s">
        <v>462</v>
      </c>
      <c r="N17" s="140">
        <v>2.715976165243085E-3</v>
      </c>
      <c r="O17" s="140">
        <f t="shared" si="0"/>
        <v>2.7159761652430849</v>
      </c>
      <c r="P17" s="156" t="s">
        <v>346</v>
      </c>
      <c r="Q17" s="27">
        <v>5.8828999999999999E-2</v>
      </c>
      <c r="R17" s="185">
        <v>73</v>
      </c>
      <c r="S17" s="185">
        <v>207</v>
      </c>
      <c r="T17" s="186">
        <v>147</v>
      </c>
      <c r="U17" s="186"/>
      <c r="V17" s="186"/>
      <c r="W17" s="157"/>
    </row>
    <row r="18" spans="1:23" ht="13.8">
      <c r="A18" s="158">
        <v>10.83</v>
      </c>
      <c r="B18" s="153">
        <v>163</v>
      </c>
      <c r="C18" s="153">
        <v>66178</v>
      </c>
      <c r="D18" s="153"/>
      <c r="E18" s="27"/>
      <c r="F18" s="27"/>
      <c r="G18" s="27"/>
      <c r="H18" s="27"/>
      <c r="I18" s="27"/>
      <c r="J18" s="154" t="s">
        <v>95</v>
      </c>
      <c r="K18" s="25" t="s">
        <v>98</v>
      </c>
      <c r="L18" s="27"/>
      <c r="M18" s="160" t="s">
        <v>98</v>
      </c>
      <c r="N18" s="140">
        <v>1.1611723668418948E-2</v>
      </c>
      <c r="O18" s="140">
        <f t="shared" si="0"/>
        <v>11.611723668418948</v>
      </c>
      <c r="P18" s="156" t="s">
        <v>346</v>
      </c>
      <c r="Q18" s="156" t="s">
        <v>346</v>
      </c>
      <c r="R18" s="185">
        <v>145</v>
      </c>
      <c r="S18" s="185">
        <v>91</v>
      </c>
      <c r="T18" s="186">
        <v>105</v>
      </c>
      <c r="U18" s="186"/>
      <c r="V18" s="186"/>
      <c r="W18" s="157"/>
    </row>
    <row r="19" spans="1:23" ht="13.8">
      <c r="A19" s="158">
        <v>11.01</v>
      </c>
      <c r="B19" s="153">
        <v>191</v>
      </c>
      <c r="C19" s="153">
        <v>60875</v>
      </c>
      <c r="D19" s="153"/>
      <c r="E19" s="27"/>
      <c r="F19" s="27"/>
      <c r="G19" s="27"/>
      <c r="H19" s="27"/>
      <c r="I19" s="27"/>
      <c r="J19" s="154" t="s">
        <v>443</v>
      </c>
      <c r="K19" s="25" t="s">
        <v>166</v>
      </c>
      <c r="L19" s="27"/>
      <c r="M19" s="160" t="s">
        <v>98</v>
      </c>
      <c r="N19" s="140">
        <v>1.0681248727900564E-2</v>
      </c>
      <c r="O19" s="140">
        <f t="shared" si="0"/>
        <v>10.681248727900563</v>
      </c>
      <c r="P19" s="156" t="s">
        <v>346</v>
      </c>
      <c r="Q19" s="156" t="s">
        <v>346</v>
      </c>
      <c r="R19" s="185">
        <v>91</v>
      </c>
      <c r="S19" s="185">
        <v>206</v>
      </c>
      <c r="T19" s="186"/>
      <c r="U19" s="186"/>
      <c r="V19" s="186"/>
      <c r="W19" s="157"/>
    </row>
    <row r="20" spans="1:23" ht="13.8">
      <c r="A20" s="158">
        <v>11.24</v>
      </c>
      <c r="B20" s="153">
        <v>163</v>
      </c>
      <c r="C20" s="153">
        <v>25523</v>
      </c>
      <c r="D20" s="153"/>
      <c r="E20" s="27"/>
      <c r="F20" s="27"/>
      <c r="G20" s="27"/>
      <c r="H20" s="27"/>
      <c r="I20" s="27"/>
      <c r="J20" s="154" t="s">
        <v>95</v>
      </c>
      <c r="K20" s="25" t="s">
        <v>98</v>
      </c>
      <c r="L20" s="27"/>
      <c r="M20" s="160" t="s">
        <v>98</v>
      </c>
      <c r="N20" s="140">
        <v>4.4783164070998941E-3</v>
      </c>
      <c r="O20" s="140">
        <f t="shared" si="0"/>
        <v>4.4783164070998938</v>
      </c>
      <c r="P20" s="156" t="s">
        <v>346</v>
      </c>
      <c r="Q20" s="156" t="s">
        <v>346</v>
      </c>
      <c r="R20" s="185">
        <v>145</v>
      </c>
      <c r="S20" s="185">
        <v>105</v>
      </c>
      <c r="T20" s="186"/>
      <c r="U20" s="186"/>
      <c r="V20" s="186"/>
      <c r="W20" s="157"/>
    </row>
    <row r="21" spans="1:23" ht="13.8">
      <c r="A21" s="158">
        <v>11.34</v>
      </c>
      <c r="B21" s="153">
        <v>55</v>
      </c>
      <c r="C21" s="153">
        <v>47763</v>
      </c>
      <c r="D21" s="153"/>
      <c r="E21" s="27"/>
      <c r="F21" s="27"/>
      <c r="G21" s="27"/>
      <c r="H21" s="27"/>
      <c r="I21" s="27"/>
      <c r="J21" s="154" t="s">
        <v>416</v>
      </c>
      <c r="K21" s="25" t="s">
        <v>428</v>
      </c>
      <c r="L21" s="27"/>
      <c r="M21" s="160" t="s">
        <v>422</v>
      </c>
      <c r="N21" s="140">
        <v>8.3805910963567071E-3</v>
      </c>
      <c r="O21" s="140">
        <f t="shared" si="0"/>
        <v>8.3805910963567065</v>
      </c>
      <c r="P21" s="156" t="s">
        <v>346</v>
      </c>
      <c r="Q21" s="156" t="s">
        <v>346</v>
      </c>
      <c r="R21" s="185">
        <v>73</v>
      </c>
      <c r="S21" s="185">
        <v>129</v>
      </c>
      <c r="T21" s="186">
        <v>157</v>
      </c>
      <c r="U21" s="186">
        <v>200</v>
      </c>
      <c r="V21" s="186"/>
      <c r="W21" s="157"/>
    </row>
    <row r="22" spans="1:23" ht="13.8">
      <c r="A22" s="158">
        <v>12.47</v>
      </c>
      <c r="B22" s="153">
        <v>73</v>
      </c>
      <c r="C22" s="153">
        <v>60535</v>
      </c>
      <c r="D22" s="153"/>
      <c r="E22" s="27"/>
      <c r="F22" s="27"/>
      <c r="G22" s="27"/>
      <c r="H22" s="27"/>
      <c r="I22" s="27"/>
      <c r="J22" s="154" t="s">
        <v>444</v>
      </c>
      <c r="K22" s="25" t="s">
        <v>98</v>
      </c>
      <c r="L22" s="27"/>
      <c r="M22" s="160" t="s">
        <v>98</v>
      </c>
      <c r="N22" s="140">
        <v>1.0621591650816602E-2</v>
      </c>
      <c r="O22" s="140">
        <f t="shared" si="0"/>
        <v>10.621591650816601</v>
      </c>
      <c r="P22" s="156" t="s">
        <v>346</v>
      </c>
      <c r="Q22" s="156" t="s">
        <v>346</v>
      </c>
      <c r="R22" s="185">
        <v>221</v>
      </c>
      <c r="S22" s="185">
        <v>207</v>
      </c>
      <c r="T22" s="186">
        <v>147</v>
      </c>
      <c r="U22" s="186">
        <v>281</v>
      </c>
      <c r="V22" s="186">
        <v>369</v>
      </c>
      <c r="W22" s="157"/>
    </row>
    <row r="23" spans="1:23" ht="13.8">
      <c r="A23" s="158">
        <v>12.6</v>
      </c>
      <c r="B23" s="153">
        <v>83</v>
      </c>
      <c r="C23" s="153">
        <v>75536</v>
      </c>
      <c r="D23" s="153"/>
      <c r="E23" s="27"/>
      <c r="F23" s="27"/>
      <c r="G23" s="27"/>
      <c r="H23" s="27"/>
      <c r="I23" s="27"/>
      <c r="J23" s="154" t="s">
        <v>445</v>
      </c>
      <c r="K23" s="25" t="s">
        <v>167</v>
      </c>
      <c r="L23" s="27"/>
      <c r="M23" s="160" t="s">
        <v>179</v>
      </c>
      <c r="N23" s="140">
        <v>1.3253696984159291E-2</v>
      </c>
      <c r="O23" s="140">
        <f t="shared" si="0"/>
        <v>13.253696984159291</v>
      </c>
      <c r="P23" s="27">
        <v>10392</v>
      </c>
      <c r="Q23" s="27">
        <v>10392</v>
      </c>
      <c r="R23" s="185">
        <v>153</v>
      </c>
      <c r="S23" s="185">
        <v>55</v>
      </c>
      <c r="T23" s="186">
        <v>226</v>
      </c>
      <c r="U23" s="186"/>
      <c r="V23" s="186"/>
      <c r="W23" s="157"/>
    </row>
    <row r="24" spans="1:23" ht="13.8">
      <c r="A24" s="158">
        <v>13.06</v>
      </c>
      <c r="B24" s="153">
        <v>57</v>
      </c>
      <c r="C24" s="153">
        <v>14485</v>
      </c>
      <c r="D24" s="153"/>
      <c r="E24" s="27"/>
      <c r="F24" s="27"/>
      <c r="G24" s="27"/>
      <c r="H24" s="27"/>
      <c r="I24" s="27"/>
      <c r="J24" s="18" t="s">
        <v>291</v>
      </c>
      <c r="K24" s="25" t="s">
        <v>303</v>
      </c>
      <c r="L24" s="27"/>
      <c r="M24" s="160" t="s">
        <v>317</v>
      </c>
      <c r="N24" s="140">
        <v>2.541566945768208E-3</v>
      </c>
      <c r="O24" s="140">
        <f t="shared" si="0"/>
        <v>2.5415669457682082</v>
      </c>
      <c r="P24" s="156" t="s">
        <v>346</v>
      </c>
      <c r="Q24" s="27">
        <v>1.0721000000000001</v>
      </c>
      <c r="R24" s="185">
        <v>71</v>
      </c>
      <c r="S24" s="185">
        <v>85</v>
      </c>
      <c r="T24" s="186">
        <v>240</v>
      </c>
      <c r="U24" s="186"/>
      <c r="V24" s="186"/>
      <c r="W24" s="157"/>
    </row>
    <row r="25" spans="1:23" ht="13.8">
      <c r="A25" s="158">
        <v>13.74</v>
      </c>
      <c r="B25" s="153">
        <v>55</v>
      </c>
      <c r="C25" s="153">
        <v>225891</v>
      </c>
      <c r="D25" s="153"/>
      <c r="E25" s="27"/>
      <c r="F25" s="27"/>
      <c r="G25" s="27"/>
      <c r="H25" s="27"/>
      <c r="I25" s="27"/>
      <c r="J25" s="154" t="s">
        <v>95</v>
      </c>
      <c r="K25" s="25" t="s">
        <v>98</v>
      </c>
      <c r="L25" s="27"/>
      <c r="M25" s="160" t="s">
        <v>98</v>
      </c>
      <c r="N25" s="140">
        <v>3.9635284704627287E-2</v>
      </c>
      <c r="O25" s="140">
        <f t="shared" si="0"/>
        <v>39.635284704627288</v>
      </c>
      <c r="P25" s="156" t="s">
        <v>346</v>
      </c>
      <c r="Q25" s="156" t="s">
        <v>346</v>
      </c>
      <c r="R25" s="185">
        <v>67</v>
      </c>
      <c r="S25" s="185">
        <v>79</v>
      </c>
      <c r="T25" s="186">
        <v>185</v>
      </c>
      <c r="U25" s="186">
        <v>228</v>
      </c>
      <c r="V25" s="186"/>
      <c r="W25" s="157"/>
    </row>
    <row r="26" spans="1:23" ht="13.8">
      <c r="A26" s="158">
        <v>15.07</v>
      </c>
      <c r="B26" s="153">
        <v>188</v>
      </c>
      <c r="C26" s="153">
        <v>569924</v>
      </c>
      <c r="D26" s="153"/>
      <c r="E26" s="27"/>
      <c r="F26" s="27"/>
      <c r="G26" s="27"/>
      <c r="H26" s="27"/>
      <c r="I26" s="27"/>
      <c r="J26" s="154" t="s">
        <v>89</v>
      </c>
      <c r="K26" s="25" t="s">
        <v>115</v>
      </c>
      <c r="L26" s="27"/>
      <c r="M26" s="160" t="s">
        <v>140</v>
      </c>
      <c r="N26" s="140">
        <v>0.1</v>
      </c>
      <c r="O26" s="140">
        <f t="shared" si="0"/>
        <v>100</v>
      </c>
      <c r="P26" s="156" t="s">
        <v>346</v>
      </c>
      <c r="Q26" s="156" t="s">
        <v>346</v>
      </c>
      <c r="R26" s="185">
        <v>160</v>
      </c>
      <c r="S26" s="185">
        <v>184</v>
      </c>
      <c r="T26" s="186"/>
      <c r="U26" s="186"/>
      <c r="V26" s="186"/>
      <c r="W26" s="157"/>
    </row>
    <row r="27" spans="1:23" ht="13.8">
      <c r="A27" s="158">
        <v>15.44</v>
      </c>
      <c r="B27" s="153">
        <v>149</v>
      </c>
      <c r="C27" s="153">
        <v>84851</v>
      </c>
      <c r="D27" s="153"/>
      <c r="E27" s="27"/>
      <c r="F27" s="27"/>
      <c r="G27" s="27"/>
      <c r="H27" s="27"/>
      <c r="I27" s="27"/>
      <c r="J27" s="154" t="s">
        <v>446</v>
      </c>
      <c r="K27" s="25" t="s">
        <v>98</v>
      </c>
      <c r="L27" s="27"/>
      <c r="M27" s="160" t="s">
        <v>98</v>
      </c>
      <c r="N27" s="140">
        <v>1.4888125434268429E-2</v>
      </c>
      <c r="O27" s="140">
        <f t="shared" si="0"/>
        <v>14.888125434268428</v>
      </c>
      <c r="P27" s="156" t="s">
        <v>346</v>
      </c>
      <c r="Q27" s="156" t="s">
        <v>346</v>
      </c>
      <c r="R27" s="185">
        <v>104</v>
      </c>
      <c r="S27" s="185">
        <v>223</v>
      </c>
      <c r="T27" s="186">
        <v>167</v>
      </c>
      <c r="U27" s="186"/>
      <c r="V27" s="186"/>
      <c r="W27" s="157"/>
    </row>
    <row r="28" spans="1:23" ht="13.8">
      <c r="A28" s="158">
        <v>16.21</v>
      </c>
      <c r="B28" s="153">
        <v>74</v>
      </c>
      <c r="C28" s="153">
        <v>32315</v>
      </c>
      <c r="D28" s="153"/>
      <c r="E28" s="27"/>
      <c r="F28" s="27"/>
      <c r="G28" s="27"/>
      <c r="H28" s="27"/>
      <c r="I28" s="27"/>
      <c r="J28" s="18" t="s">
        <v>447</v>
      </c>
      <c r="K28" s="25" t="s">
        <v>455</v>
      </c>
      <c r="L28" s="27"/>
      <c r="M28" s="160" t="s">
        <v>463</v>
      </c>
      <c r="N28" s="140">
        <v>5.6700542528477487E-3</v>
      </c>
      <c r="O28" s="140">
        <f t="shared" si="0"/>
        <v>5.6700542528477484</v>
      </c>
      <c r="P28" s="156" t="s">
        <v>346</v>
      </c>
      <c r="Q28" s="27">
        <v>11.611000000000001</v>
      </c>
      <c r="R28" s="185">
        <v>87</v>
      </c>
      <c r="S28" s="185">
        <v>143</v>
      </c>
      <c r="T28" s="186">
        <v>227</v>
      </c>
      <c r="U28" s="186"/>
      <c r="V28" s="186"/>
      <c r="W28" s="157"/>
    </row>
    <row r="29" spans="1:23" ht="13.8">
      <c r="A29" s="158">
        <v>16.670000000000002</v>
      </c>
      <c r="B29" s="153">
        <v>55</v>
      </c>
      <c r="C29" s="153">
        <v>1796602</v>
      </c>
      <c r="D29" s="153"/>
      <c r="E29" s="27"/>
      <c r="F29" s="27"/>
      <c r="G29" s="27"/>
      <c r="H29" s="27"/>
      <c r="I29" s="27"/>
      <c r="J29" s="18" t="s">
        <v>95</v>
      </c>
      <c r="K29" s="25" t="s">
        <v>98</v>
      </c>
      <c r="L29" s="27"/>
      <c r="M29" s="160" t="s">
        <v>98</v>
      </c>
      <c r="N29" s="140">
        <v>0.3152353647152954</v>
      </c>
      <c r="O29" s="140">
        <f t="shared" si="0"/>
        <v>315.23536471529542</v>
      </c>
      <c r="P29" s="156" t="s">
        <v>346</v>
      </c>
      <c r="Q29" s="156" t="s">
        <v>346</v>
      </c>
      <c r="R29" s="185">
        <v>69</v>
      </c>
      <c r="S29" s="185">
        <v>213</v>
      </c>
      <c r="T29" s="186">
        <v>256</v>
      </c>
      <c r="U29" s="186"/>
      <c r="V29" s="186"/>
      <c r="W29" s="157"/>
    </row>
    <row r="30" spans="1:23" ht="13.8">
      <c r="A30" s="158">
        <v>18.739999999999998</v>
      </c>
      <c r="B30" s="153">
        <v>55</v>
      </c>
      <c r="C30" s="153">
        <v>1008003</v>
      </c>
      <c r="D30" s="153"/>
      <c r="E30" s="27"/>
      <c r="F30" s="27"/>
      <c r="G30" s="27"/>
      <c r="H30" s="27"/>
      <c r="I30" s="27"/>
      <c r="J30" s="18" t="s">
        <v>448</v>
      </c>
      <c r="K30" s="25" t="s">
        <v>456</v>
      </c>
      <c r="L30" s="27"/>
      <c r="M30" s="160" t="s">
        <v>464</v>
      </c>
      <c r="N30" s="140">
        <v>0.17686621374077949</v>
      </c>
      <c r="O30" s="140">
        <f t="shared" si="0"/>
        <v>176.8662137407795</v>
      </c>
      <c r="P30" s="156" t="s">
        <v>346</v>
      </c>
      <c r="Q30" s="156" t="s">
        <v>346</v>
      </c>
      <c r="R30" s="185">
        <v>69</v>
      </c>
      <c r="S30" s="185">
        <v>83</v>
      </c>
      <c r="T30" s="186">
        <v>252</v>
      </c>
      <c r="U30" s="186"/>
      <c r="V30" s="186"/>
      <c r="W30" s="157"/>
    </row>
    <row r="31" spans="1:23" ht="13.8">
      <c r="A31" s="158">
        <v>18.95</v>
      </c>
      <c r="B31" s="153">
        <v>57</v>
      </c>
      <c r="C31" s="153">
        <v>34459</v>
      </c>
      <c r="D31" s="153"/>
      <c r="E31" s="27"/>
      <c r="F31" s="27"/>
      <c r="G31" s="27"/>
      <c r="H31" s="27"/>
      <c r="I31" s="27"/>
      <c r="J31" s="18" t="s">
        <v>295</v>
      </c>
      <c r="K31" s="25" t="s">
        <v>307</v>
      </c>
      <c r="L31" s="27"/>
      <c r="M31" s="160" t="s">
        <v>321</v>
      </c>
      <c r="N31" s="140">
        <v>6.0462447624595565E-3</v>
      </c>
      <c r="O31" s="140">
        <f t="shared" si="0"/>
        <v>6.0462447624595566</v>
      </c>
      <c r="P31" s="156" t="s">
        <v>346</v>
      </c>
      <c r="Q31" s="156" t="s">
        <v>346</v>
      </c>
      <c r="R31" s="185">
        <v>71</v>
      </c>
      <c r="S31" s="185">
        <v>85</v>
      </c>
      <c r="T31" s="186">
        <v>310</v>
      </c>
      <c r="U31" s="186"/>
      <c r="V31" s="186"/>
      <c r="W31" s="157"/>
    </row>
    <row r="32" spans="1:23" ht="13.8">
      <c r="A32" s="158">
        <v>19.86</v>
      </c>
      <c r="B32" s="153">
        <v>55</v>
      </c>
      <c r="C32" s="153">
        <v>138486</v>
      </c>
      <c r="D32" s="153"/>
      <c r="E32" s="27"/>
      <c r="F32" s="27"/>
      <c r="G32" s="27"/>
      <c r="H32" s="27"/>
      <c r="I32" s="27"/>
      <c r="J32" s="18" t="s">
        <v>95</v>
      </c>
      <c r="K32" s="25" t="s">
        <v>98</v>
      </c>
      <c r="L32" s="27"/>
      <c r="M32" s="160" t="s">
        <v>98</v>
      </c>
      <c r="N32" s="140">
        <v>2.4299029344263447E-2</v>
      </c>
      <c r="O32" s="140">
        <f t="shared" si="0"/>
        <v>24.299029344263449</v>
      </c>
      <c r="P32" s="156" t="s">
        <v>346</v>
      </c>
      <c r="Q32" s="156" t="s">
        <v>346</v>
      </c>
      <c r="R32" s="185">
        <v>69</v>
      </c>
      <c r="S32" s="185">
        <v>83</v>
      </c>
      <c r="T32" s="186">
        <v>284</v>
      </c>
      <c r="U32" s="186"/>
      <c r="V32" s="186"/>
      <c r="W32" s="157"/>
    </row>
    <row r="33" spans="1:23" ht="13.8">
      <c r="A33" s="158">
        <v>21.95</v>
      </c>
      <c r="B33" s="153">
        <v>213</v>
      </c>
      <c r="C33" s="153">
        <v>471659977</v>
      </c>
      <c r="D33" s="153"/>
      <c r="E33" s="27"/>
      <c r="F33" s="27"/>
      <c r="G33" s="27"/>
      <c r="H33" s="27"/>
      <c r="I33" s="27"/>
      <c r="J33" s="18" t="s">
        <v>95</v>
      </c>
      <c r="K33" s="25" t="s">
        <v>98</v>
      </c>
      <c r="L33" s="27"/>
      <c r="M33" s="160" t="s">
        <v>98</v>
      </c>
      <c r="N33" s="140">
        <v>82.758398839143467</v>
      </c>
      <c r="O33" s="140">
        <f>N33</f>
        <v>82.758398839143467</v>
      </c>
      <c r="P33" s="156" t="s">
        <v>346</v>
      </c>
      <c r="Q33" s="156" t="s">
        <v>346</v>
      </c>
      <c r="R33" s="185">
        <v>228</v>
      </c>
      <c r="S33" s="185">
        <v>270</v>
      </c>
      <c r="T33" s="186">
        <v>119</v>
      </c>
      <c r="U33" s="186"/>
      <c r="V33" s="186"/>
      <c r="W33" s="157"/>
    </row>
    <row r="34" spans="1:23" ht="13.8">
      <c r="A34" s="158">
        <v>23.25</v>
      </c>
      <c r="B34" s="153">
        <v>213</v>
      </c>
      <c r="C34" s="153">
        <v>707496193</v>
      </c>
      <c r="D34" s="153"/>
      <c r="E34" s="27"/>
      <c r="F34" s="27"/>
      <c r="G34" s="27"/>
      <c r="H34" s="27"/>
      <c r="I34" s="27"/>
      <c r="J34" s="154" t="s">
        <v>449</v>
      </c>
      <c r="K34" s="25" t="s">
        <v>457</v>
      </c>
      <c r="L34" s="27"/>
      <c r="M34" s="160" t="s">
        <v>465</v>
      </c>
      <c r="N34" s="140">
        <v>124.13869094826678</v>
      </c>
      <c r="O34" s="140">
        <f>N34</f>
        <v>124.13869094826678</v>
      </c>
      <c r="P34" s="156" t="s">
        <v>346</v>
      </c>
      <c r="Q34" s="156" t="s">
        <v>346</v>
      </c>
      <c r="R34" s="185">
        <v>228</v>
      </c>
      <c r="S34" s="185">
        <v>270</v>
      </c>
      <c r="T34" s="186">
        <v>312</v>
      </c>
      <c r="U34" s="186">
        <v>119</v>
      </c>
      <c r="V34" s="186"/>
      <c r="W34" s="157"/>
    </row>
    <row r="35" spans="1:23" ht="13.8">
      <c r="A35" s="158">
        <v>23.45</v>
      </c>
      <c r="B35" s="153">
        <v>243</v>
      </c>
      <c r="C35" s="153">
        <v>1338431</v>
      </c>
      <c r="D35" s="153"/>
      <c r="E35" s="27"/>
      <c r="F35" s="27"/>
      <c r="G35" s="27"/>
      <c r="H35" s="27"/>
      <c r="I35" s="27"/>
      <c r="J35" s="18" t="s">
        <v>450</v>
      </c>
      <c r="K35" s="25" t="s">
        <v>120</v>
      </c>
      <c r="L35" s="27"/>
      <c r="M35" s="160" t="s">
        <v>145</v>
      </c>
      <c r="N35" s="140">
        <v>0.1</v>
      </c>
      <c r="O35" s="140">
        <f t="shared" si="0"/>
        <v>100</v>
      </c>
      <c r="P35" s="156" t="s">
        <v>346</v>
      </c>
      <c r="Q35" s="156" t="s">
        <v>346</v>
      </c>
      <c r="R35" s="185">
        <v>245</v>
      </c>
      <c r="S35" s="185">
        <v>186</v>
      </c>
      <c r="T35" s="186">
        <v>256</v>
      </c>
      <c r="U35" s="186"/>
      <c r="V35" s="186"/>
      <c r="W35" s="157"/>
    </row>
    <row r="36" spans="1:23" ht="13.8">
      <c r="A36" s="158">
        <v>24.65</v>
      </c>
      <c r="B36" s="153">
        <v>55</v>
      </c>
      <c r="C36" s="153">
        <v>232583</v>
      </c>
      <c r="D36" s="153"/>
      <c r="E36" s="27"/>
      <c r="F36" s="27"/>
      <c r="G36" s="27"/>
      <c r="H36" s="27"/>
      <c r="I36" s="27"/>
      <c r="J36" s="18" t="s">
        <v>95</v>
      </c>
      <c r="K36" s="25" t="s">
        <v>98</v>
      </c>
      <c r="L36" s="27"/>
      <c r="M36" s="160" t="s">
        <v>98</v>
      </c>
      <c r="N36" s="140">
        <v>4.0809476351232804E-2</v>
      </c>
      <c r="O36" s="140">
        <f t="shared" si="0"/>
        <v>40.809476351232803</v>
      </c>
      <c r="P36" s="156" t="s">
        <v>346</v>
      </c>
      <c r="Q36" s="156" t="s">
        <v>346</v>
      </c>
      <c r="R36" s="185">
        <v>97</v>
      </c>
      <c r="S36" s="185">
        <v>145</v>
      </c>
      <c r="T36" s="186">
        <v>224</v>
      </c>
      <c r="U36" s="186"/>
      <c r="V36" s="186"/>
      <c r="W36" s="157"/>
    </row>
    <row r="37" spans="1:23" ht="13.8">
      <c r="A37" s="158">
        <v>25.73</v>
      </c>
      <c r="B37" s="153">
        <v>94</v>
      </c>
      <c r="C37" s="153">
        <v>478487</v>
      </c>
      <c r="D37" s="153"/>
      <c r="E37" s="27"/>
      <c r="F37" s="27"/>
      <c r="G37" s="27"/>
      <c r="H37" s="27"/>
      <c r="I37" s="27"/>
      <c r="J37" s="18" t="s">
        <v>95</v>
      </c>
      <c r="K37" s="25" t="s">
        <v>98</v>
      </c>
      <c r="L37" s="27"/>
      <c r="M37" s="160" t="s">
        <v>98</v>
      </c>
      <c r="N37" s="140">
        <v>8.3956281890216949E-2</v>
      </c>
      <c r="O37" s="140">
        <f t="shared" si="0"/>
        <v>83.956281890216943</v>
      </c>
      <c r="P37" s="156" t="s">
        <v>346</v>
      </c>
      <c r="Q37" s="156" t="s">
        <v>346</v>
      </c>
      <c r="R37" s="185">
        <v>91</v>
      </c>
      <c r="S37" s="185">
        <v>134</v>
      </c>
      <c r="T37" s="186">
        <v>213</v>
      </c>
      <c r="U37" s="186">
        <v>271</v>
      </c>
      <c r="V37" s="186">
        <v>328</v>
      </c>
      <c r="W37" s="157"/>
    </row>
    <row r="38" spans="1:23" ht="13.8">
      <c r="A38" s="158">
        <v>28.32</v>
      </c>
      <c r="B38" s="153">
        <v>69</v>
      </c>
      <c r="C38" s="153">
        <v>850249</v>
      </c>
      <c r="D38" s="153"/>
      <c r="E38" s="27"/>
      <c r="F38" s="27"/>
      <c r="G38" s="27"/>
      <c r="H38" s="27"/>
      <c r="I38" s="27"/>
      <c r="J38" s="18" t="s">
        <v>95</v>
      </c>
      <c r="K38" s="25" t="s">
        <v>98</v>
      </c>
      <c r="L38" s="27"/>
      <c r="M38" s="160" t="s">
        <v>98</v>
      </c>
      <c r="N38" s="140">
        <v>0.14918638274576962</v>
      </c>
      <c r="O38" s="140">
        <f t="shared" si="0"/>
        <v>149.18638274576961</v>
      </c>
      <c r="P38" s="156" t="s">
        <v>346</v>
      </c>
      <c r="Q38" s="156" t="s">
        <v>346</v>
      </c>
      <c r="R38" s="185">
        <v>81</v>
      </c>
      <c r="S38" s="185">
        <v>95</v>
      </c>
      <c r="T38" s="186">
        <v>109</v>
      </c>
      <c r="U38" s="186">
        <v>283</v>
      </c>
      <c r="V38" s="186"/>
      <c r="W38" s="157"/>
    </row>
    <row r="39" spans="1:23" ht="13.8">
      <c r="A39" s="158">
        <v>28.55</v>
      </c>
      <c r="B39" s="153">
        <v>94</v>
      </c>
      <c r="C39" s="153">
        <v>1158779</v>
      </c>
      <c r="D39" s="153"/>
      <c r="E39" s="27"/>
      <c r="F39" s="27"/>
      <c r="G39" s="27"/>
      <c r="H39" s="27"/>
      <c r="I39" s="27"/>
      <c r="J39" s="18" t="s">
        <v>95</v>
      </c>
      <c r="K39" s="25" t="s">
        <v>98</v>
      </c>
      <c r="L39" s="27"/>
      <c r="M39" s="160" t="s">
        <v>98</v>
      </c>
      <c r="N39" s="140">
        <v>0.20332167095963674</v>
      </c>
      <c r="O39" s="140">
        <f t="shared" si="0"/>
        <v>203.32167095963675</v>
      </c>
      <c r="P39" s="156" t="s">
        <v>346</v>
      </c>
      <c r="Q39" s="156" t="s">
        <v>346</v>
      </c>
      <c r="R39" s="185">
        <v>213</v>
      </c>
      <c r="S39" s="185">
        <v>305</v>
      </c>
      <c r="T39" s="186">
        <v>362</v>
      </c>
      <c r="U39" s="186"/>
      <c r="V39" s="186"/>
      <c r="W39" s="157"/>
    </row>
    <row r="40" spans="1:23" ht="13.8">
      <c r="A40" s="158">
        <v>28.67</v>
      </c>
      <c r="B40" s="153">
        <v>91</v>
      </c>
      <c r="C40" s="153">
        <v>2156755</v>
      </c>
      <c r="D40" s="153"/>
      <c r="E40" s="27"/>
      <c r="F40" s="27"/>
      <c r="G40" s="27"/>
      <c r="H40" s="27"/>
      <c r="I40" s="27"/>
      <c r="J40" s="18" t="s">
        <v>95</v>
      </c>
      <c r="K40" s="25" t="s">
        <v>98</v>
      </c>
      <c r="L40" s="27"/>
      <c r="M40" s="160" t="s">
        <v>98</v>
      </c>
      <c r="N40" s="140">
        <v>0.37842852731241361</v>
      </c>
      <c r="O40" s="140">
        <f t="shared" si="0"/>
        <v>378.42852731241362</v>
      </c>
      <c r="P40" s="156" t="s">
        <v>346</v>
      </c>
      <c r="Q40" s="156" t="s">
        <v>346</v>
      </c>
      <c r="R40" s="185">
        <v>94</v>
      </c>
      <c r="S40" s="185">
        <v>134</v>
      </c>
      <c r="T40" s="186">
        <v>253</v>
      </c>
      <c r="U40" s="186">
        <v>305</v>
      </c>
      <c r="V40" s="186">
        <v>362</v>
      </c>
      <c r="W40" s="157"/>
    </row>
    <row r="41" spans="1:23" ht="14.4" thickBot="1">
      <c r="A41" s="158">
        <v>29.1</v>
      </c>
      <c r="B41" s="153">
        <v>91</v>
      </c>
      <c r="C41" s="153">
        <v>1157564</v>
      </c>
      <c r="D41" s="153"/>
      <c r="E41" s="27"/>
      <c r="F41" s="27"/>
      <c r="G41" s="27"/>
      <c r="H41" s="27"/>
      <c r="I41" s="27"/>
      <c r="J41" s="18" t="s">
        <v>95</v>
      </c>
      <c r="K41" s="25" t="s">
        <v>98</v>
      </c>
      <c r="L41" s="27"/>
      <c r="M41" s="160" t="s">
        <v>98</v>
      </c>
      <c r="N41" s="140">
        <v>0.20310848464005726</v>
      </c>
      <c r="O41" s="140">
        <f t="shared" si="0"/>
        <v>203.10848464005727</v>
      </c>
      <c r="P41" s="156" t="s">
        <v>346</v>
      </c>
      <c r="Q41" s="156" t="s">
        <v>346</v>
      </c>
      <c r="R41" s="187">
        <v>94</v>
      </c>
      <c r="S41" s="187">
        <v>134</v>
      </c>
      <c r="T41" s="188">
        <v>213</v>
      </c>
      <c r="U41" s="188">
        <v>287</v>
      </c>
      <c r="V41" s="188">
        <v>329</v>
      </c>
      <c r="W41" s="157"/>
    </row>
    <row r="42" spans="1:23">
      <c r="A42" s="220" t="s">
        <v>466</v>
      </c>
      <c r="B42" s="220"/>
      <c r="C42" s="220"/>
      <c r="D42" s="220"/>
      <c r="E42" s="220"/>
      <c r="F42" s="220"/>
      <c r="G42" s="220"/>
      <c r="H42" s="220"/>
      <c r="I42" s="220"/>
      <c r="J42" s="220"/>
      <c r="K42" s="220"/>
      <c r="L42" s="220"/>
      <c r="M42" s="220"/>
      <c r="N42" s="220"/>
      <c r="O42" s="220"/>
      <c r="P42" s="220"/>
      <c r="Q42" s="220"/>
      <c r="R42" s="220"/>
      <c r="S42" s="220"/>
      <c r="T42" s="220"/>
      <c r="U42" s="220"/>
      <c r="V42" s="220"/>
      <c r="W42" s="220"/>
    </row>
    <row r="43" spans="1:23" ht="13.8">
      <c r="A43" s="158">
        <v>6.8</v>
      </c>
      <c r="B43" s="153">
        <v>55</v>
      </c>
      <c r="C43" s="153">
        <v>414656</v>
      </c>
      <c r="D43" s="153"/>
      <c r="E43" s="27"/>
      <c r="F43" s="27"/>
      <c r="G43" s="27"/>
      <c r="H43" s="27"/>
      <c r="I43" s="27"/>
      <c r="J43" s="159" t="s">
        <v>467</v>
      </c>
      <c r="K43" s="25" t="s">
        <v>230</v>
      </c>
      <c r="L43" s="27"/>
      <c r="M43" s="160" t="s">
        <v>486</v>
      </c>
      <c r="N43" s="140">
        <v>5.8567893422524553E-2</v>
      </c>
      <c r="O43" s="140">
        <f t="shared" si="0"/>
        <v>58.567893422524556</v>
      </c>
      <c r="P43" s="156" t="s">
        <v>346</v>
      </c>
      <c r="Q43" s="156" t="s">
        <v>346</v>
      </c>
      <c r="R43" s="183">
        <v>69</v>
      </c>
      <c r="S43" s="183">
        <v>84</v>
      </c>
      <c r="T43" s="184">
        <v>126</v>
      </c>
      <c r="U43" s="184"/>
      <c r="V43" s="184"/>
      <c r="W43" s="157"/>
    </row>
    <row r="44" spans="1:23" ht="13.8">
      <c r="A44" s="158">
        <v>6.88</v>
      </c>
      <c r="B44" s="153">
        <v>193</v>
      </c>
      <c r="C44" s="153">
        <v>40798</v>
      </c>
      <c r="D44" s="153"/>
      <c r="E44" s="27"/>
      <c r="F44" s="27"/>
      <c r="G44" s="27"/>
      <c r="H44" s="27"/>
      <c r="I44" s="27"/>
      <c r="J44" s="159" t="s">
        <v>95</v>
      </c>
      <c r="K44" s="25" t="s">
        <v>98</v>
      </c>
      <c r="L44" s="27"/>
      <c r="M44" s="160" t="s">
        <v>98</v>
      </c>
      <c r="N44" s="140">
        <v>5.7624944914631809E-3</v>
      </c>
      <c r="O44" s="140">
        <f t="shared" si="0"/>
        <v>5.7624944914631806</v>
      </c>
      <c r="P44" s="156" t="s">
        <v>346</v>
      </c>
      <c r="Q44" s="156" t="s">
        <v>346</v>
      </c>
      <c r="R44" s="185">
        <v>209</v>
      </c>
      <c r="S44" s="185">
        <v>135</v>
      </c>
      <c r="T44" s="186"/>
      <c r="U44" s="186"/>
      <c r="V44" s="186"/>
      <c r="W44" s="157"/>
    </row>
    <row r="45" spans="1:23" ht="13.8">
      <c r="A45" s="158">
        <v>7.27</v>
      </c>
      <c r="B45" s="153">
        <v>94</v>
      </c>
      <c r="C45" s="153">
        <v>1007619</v>
      </c>
      <c r="D45" s="153"/>
      <c r="E45" s="27"/>
      <c r="F45" s="27"/>
      <c r="G45" s="27"/>
      <c r="H45" s="27"/>
      <c r="I45" s="27"/>
      <c r="J45" s="159" t="s">
        <v>74</v>
      </c>
      <c r="K45" s="25" t="s">
        <v>100</v>
      </c>
      <c r="L45" s="27"/>
      <c r="M45" s="160" t="s">
        <v>125</v>
      </c>
      <c r="N45" s="140">
        <v>0.14232067593984113</v>
      </c>
      <c r="O45" s="140">
        <f t="shared" si="0"/>
        <v>142.32067593984112</v>
      </c>
      <c r="P45" s="156" t="s">
        <v>346</v>
      </c>
      <c r="Q45" s="156" t="s">
        <v>346</v>
      </c>
      <c r="R45" s="185">
        <v>66</v>
      </c>
      <c r="S45" s="185">
        <v>55</v>
      </c>
      <c r="T45" s="186"/>
      <c r="U45" s="186"/>
      <c r="V45" s="186"/>
      <c r="W45" s="157"/>
    </row>
    <row r="46" spans="1:23" ht="13.8">
      <c r="A46" s="158">
        <v>7.41</v>
      </c>
      <c r="B46" s="153">
        <v>55</v>
      </c>
      <c r="C46" s="153">
        <v>182099</v>
      </c>
      <c r="D46" s="153"/>
      <c r="E46" s="27"/>
      <c r="F46" s="27"/>
      <c r="G46" s="27"/>
      <c r="H46" s="27"/>
      <c r="I46" s="27"/>
      <c r="J46" s="159" t="s">
        <v>468</v>
      </c>
      <c r="K46" s="25" t="s">
        <v>231</v>
      </c>
      <c r="L46" s="27"/>
      <c r="M46" s="160" t="s">
        <v>240</v>
      </c>
      <c r="N46" s="140">
        <v>2.5720488367100194E-2</v>
      </c>
      <c r="O46" s="140">
        <f t="shared" si="0"/>
        <v>25.720488367100195</v>
      </c>
      <c r="P46" s="156" t="s">
        <v>346</v>
      </c>
      <c r="Q46" s="156" t="s">
        <v>346</v>
      </c>
      <c r="R46" s="185">
        <v>70</v>
      </c>
      <c r="S46" s="185">
        <v>83</v>
      </c>
      <c r="T46" s="186">
        <v>140</v>
      </c>
      <c r="U46" s="186"/>
      <c r="V46" s="186"/>
      <c r="W46" s="157"/>
    </row>
    <row r="47" spans="1:23" ht="13.8">
      <c r="A47" s="158">
        <v>7.55</v>
      </c>
      <c r="B47" s="153">
        <v>117</v>
      </c>
      <c r="C47" s="153">
        <v>368767</v>
      </c>
      <c r="D47" s="153"/>
      <c r="E47" s="27"/>
      <c r="F47" s="27"/>
      <c r="G47" s="27"/>
      <c r="H47" s="27"/>
      <c r="I47" s="27"/>
      <c r="J47" s="159" t="s">
        <v>95</v>
      </c>
      <c r="K47" s="25" t="s">
        <v>98</v>
      </c>
      <c r="L47" s="27"/>
      <c r="M47" s="160" t="s">
        <v>98</v>
      </c>
      <c r="N47" s="140">
        <v>5.2086323009299544E-2</v>
      </c>
      <c r="O47" s="140">
        <f t="shared" si="0"/>
        <v>52.086323009299541</v>
      </c>
      <c r="P47" s="156" t="s">
        <v>346</v>
      </c>
      <c r="Q47" s="156" t="s">
        <v>346</v>
      </c>
      <c r="R47" s="185">
        <v>118</v>
      </c>
      <c r="S47" s="185">
        <v>105</v>
      </c>
      <c r="T47" s="186">
        <v>91</v>
      </c>
      <c r="U47" s="186"/>
      <c r="V47" s="186"/>
      <c r="W47" s="157"/>
    </row>
    <row r="48" spans="1:23" ht="13.8">
      <c r="A48" s="158">
        <v>7.78</v>
      </c>
      <c r="B48" s="153">
        <v>267</v>
      </c>
      <c r="C48" s="153">
        <v>35056</v>
      </c>
      <c r="D48" s="153"/>
      <c r="E48" s="27"/>
      <c r="F48" s="27"/>
      <c r="G48" s="27"/>
      <c r="H48" s="27"/>
      <c r="I48" s="27"/>
      <c r="J48" s="159" t="s">
        <v>95</v>
      </c>
      <c r="K48" s="25" t="s">
        <v>98</v>
      </c>
      <c r="L48" s="27"/>
      <c r="M48" s="160" t="s">
        <v>98</v>
      </c>
      <c r="N48" s="140">
        <v>4.9514683781737645E-3</v>
      </c>
      <c r="O48" s="140">
        <f t="shared" si="0"/>
        <v>4.9514683781737645</v>
      </c>
      <c r="P48" s="156" t="s">
        <v>346</v>
      </c>
      <c r="Q48" s="156" t="s">
        <v>346</v>
      </c>
      <c r="R48" s="185">
        <v>126</v>
      </c>
      <c r="S48" s="185">
        <v>251</v>
      </c>
      <c r="T48" s="186"/>
      <c r="U48" s="186"/>
      <c r="V48" s="186"/>
      <c r="W48" s="157"/>
    </row>
    <row r="49" spans="1:23" ht="13.8">
      <c r="A49" s="158">
        <v>7.9</v>
      </c>
      <c r="B49" s="153">
        <v>116</v>
      </c>
      <c r="C49" s="153">
        <v>348927</v>
      </c>
      <c r="D49" s="153"/>
      <c r="E49" s="27"/>
      <c r="F49" s="27"/>
      <c r="G49" s="27"/>
      <c r="H49" s="27"/>
      <c r="I49" s="27"/>
      <c r="J49" s="159" t="s">
        <v>220</v>
      </c>
      <c r="K49" s="25" t="s">
        <v>233</v>
      </c>
      <c r="L49" s="27"/>
      <c r="M49" s="160" t="s">
        <v>243</v>
      </c>
      <c r="N49" s="140">
        <v>4.9284031457982574E-2</v>
      </c>
      <c r="O49" s="140">
        <f t="shared" si="0"/>
        <v>49.284031457982572</v>
      </c>
      <c r="P49" s="156" t="s">
        <v>346</v>
      </c>
      <c r="Q49" s="156" t="s">
        <v>346</v>
      </c>
      <c r="R49" s="185">
        <v>115</v>
      </c>
      <c r="S49" s="185"/>
      <c r="T49" s="186"/>
      <c r="U49" s="186"/>
      <c r="V49" s="186"/>
      <c r="W49" s="157"/>
    </row>
    <row r="50" spans="1:23" ht="13.8">
      <c r="A50" s="158">
        <v>7.98</v>
      </c>
      <c r="B50" s="153">
        <v>55</v>
      </c>
      <c r="C50" s="153">
        <v>151796</v>
      </c>
      <c r="D50" s="153"/>
      <c r="E50" s="27"/>
      <c r="F50" s="27"/>
      <c r="G50" s="27"/>
      <c r="H50" s="27"/>
      <c r="I50" s="27"/>
      <c r="J50" s="159" t="s">
        <v>469</v>
      </c>
      <c r="K50" s="25" t="s">
        <v>258</v>
      </c>
      <c r="L50" s="27"/>
      <c r="M50" s="160" t="s">
        <v>259</v>
      </c>
      <c r="N50" s="140">
        <v>2.1440355258251508E-2</v>
      </c>
      <c r="O50" s="140">
        <f t="shared" si="0"/>
        <v>21.440355258251508</v>
      </c>
      <c r="P50" s="156" t="s">
        <v>346</v>
      </c>
      <c r="Q50" s="156" t="s">
        <v>346</v>
      </c>
      <c r="R50" s="185">
        <v>70</v>
      </c>
      <c r="S50" s="185">
        <v>83</v>
      </c>
      <c r="T50" s="186">
        <v>97</v>
      </c>
      <c r="U50" s="186">
        <v>154</v>
      </c>
      <c r="V50" s="186"/>
      <c r="W50" s="157"/>
    </row>
    <row r="51" spans="1:23" ht="13.8">
      <c r="A51" s="158">
        <v>8.1199999999999992</v>
      </c>
      <c r="B51" s="153">
        <v>137</v>
      </c>
      <c r="C51" s="153">
        <v>113171</v>
      </c>
      <c r="D51" s="153"/>
      <c r="E51" s="27"/>
      <c r="F51" s="27"/>
      <c r="G51" s="27"/>
      <c r="H51" s="27"/>
      <c r="I51" s="27"/>
      <c r="J51" s="159" t="s">
        <v>95</v>
      </c>
      <c r="K51" s="25" t="s">
        <v>98</v>
      </c>
      <c r="L51" s="27"/>
      <c r="M51" s="160" t="s">
        <v>98</v>
      </c>
      <c r="N51" s="140">
        <v>1.5984785138815127E-2</v>
      </c>
      <c r="O51" s="140">
        <f t="shared" si="0"/>
        <v>15.984785138815127</v>
      </c>
      <c r="P51" s="156" t="s">
        <v>346</v>
      </c>
      <c r="Q51" s="156" t="s">
        <v>346</v>
      </c>
      <c r="R51" s="185">
        <v>78</v>
      </c>
      <c r="S51" s="185">
        <v>117</v>
      </c>
      <c r="T51" s="186">
        <v>155</v>
      </c>
      <c r="U51" s="186"/>
      <c r="V51" s="186"/>
      <c r="W51" s="157"/>
    </row>
    <row r="52" spans="1:23" ht="13.8">
      <c r="A52" s="158">
        <v>8.42</v>
      </c>
      <c r="B52" s="153">
        <v>107</v>
      </c>
      <c r="C52" s="153">
        <v>11690</v>
      </c>
      <c r="D52" s="153"/>
      <c r="E52" s="27"/>
      <c r="F52" s="27"/>
      <c r="G52" s="27"/>
      <c r="H52" s="27"/>
      <c r="I52" s="27"/>
      <c r="J52" s="159" t="s">
        <v>470</v>
      </c>
      <c r="K52" s="25" t="s">
        <v>482</v>
      </c>
      <c r="L52" s="27"/>
      <c r="M52" s="160" t="s">
        <v>98</v>
      </c>
      <c r="N52" s="140">
        <v>1.6511486005491589E-3</v>
      </c>
      <c r="O52" s="140">
        <f t="shared" si="0"/>
        <v>1.6511486005491589</v>
      </c>
      <c r="P52" s="156" t="s">
        <v>346</v>
      </c>
      <c r="Q52" s="156" t="s">
        <v>346</v>
      </c>
      <c r="R52" s="185">
        <v>51</v>
      </c>
      <c r="S52" s="185">
        <v>77</v>
      </c>
      <c r="T52" s="186">
        <v>122</v>
      </c>
      <c r="U52" s="186"/>
      <c r="V52" s="186"/>
      <c r="W52" s="157"/>
    </row>
    <row r="53" spans="1:23" ht="13.8">
      <c r="A53" s="158">
        <v>8.52</v>
      </c>
      <c r="B53" s="153">
        <v>130</v>
      </c>
      <c r="C53" s="153">
        <v>186200</v>
      </c>
      <c r="D53" s="153"/>
      <c r="E53" s="27"/>
      <c r="F53" s="27"/>
      <c r="G53" s="27"/>
      <c r="H53" s="27"/>
      <c r="I53" s="27"/>
      <c r="J53" s="159" t="s">
        <v>471</v>
      </c>
      <c r="K53" s="25" t="s">
        <v>234</v>
      </c>
      <c r="L53" s="27"/>
      <c r="M53" s="160" t="s">
        <v>98</v>
      </c>
      <c r="N53" s="140">
        <v>2.6299732200363846E-2</v>
      </c>
      <c r="O53" s="140">
        <f t="shared" si="0"/>
        <v>26.299732200363845</v>
      </c>
      <c r="P53" s="156" t="s">
        <v>346</v>
      </c>
      <c r="Q53" s="156" t="s">
        <v>346</v>
      </c>
      <c r="R53" s="185">
        <v>129</v>
      </c>
      <c r="S53" s="185">
        <v>115</v>
      </c>
      <c r="T53" s="186">
        <v>77</v>
      </c>
      <c r="U53" s="186"/>
      <c r="V53" s="186"/>
      <c r="W53" s="157"/>
    </row>
    <row r="54" spans="1:23" ht="13.8">
      <c r="A54" s="158">
        <v>8.5500000000000007</v>
      </c>
      <c r="B54" s="153">
        <v>55</v>
      </c>
      <c r="C54" s="153">
        <v>140444</v>
      </c>
      <c r="D54" s="153"/>
      <c r="E54" s="27"/>
      <c r="F54" s="27"/>
      <c r="G54" s="27"/>
      <c r="H54" s="27"/>
      <c r="I54" s="27"/>
      <c r="J54" s="159" t="s">
        <v>437</v>
      </c>
      <c r="K54" s="25" t="s">
        <v>107</v>
      </c>
      <c r="L54" s="27"/>
      <c r="M54" s="160" t="s">
        <v>98</v>
      </c>
      <c r="N54" s="140">
        <v>1.9836947310139099E-2</v>
      </c>
      <c r="O54" s="140">
        <f t="shared" si="0"/>
        <v>19.836947310139099</v>
      </c>
      <c r="P54" s="156" t="s">
        <v>346</v>
      </c>
      <c r="Q54" s="156" t="s">
        <v>346</v>
      </c>
      <c r="R54" s="185">
        <v>69</v>
      </c>
      <c r="S54" s="185">
        <v>129</v>
      </c>
      <c r="T54" s="186">
        <v>168</v>
      </c>
      <c r="U54" s="186"/>
      <c r="V54" s="186"/>
      <c r="W54" s="157"/>
    </row>
    <row r="55" spans="1:23" ht="13.8">
      <c r="A55" s="158">
        <v>8.56</v>
      </c>
      <c r="B55" s="153">
        <v>130</v>
      </c>
      <c r="C55" s="153">
        <v>305444</v>
      </c>
      <c r="D55" s="153"/>
      <c r="E55" s="27"/>
      <c r="F55" s="27"/>
      <c r="G55" s="27"/>
      <c r="H55" s="27"/>
      <c r="I55" s="27"/>
      <c r="J55" s="159" t="s">
        <v>471</v>
      </c>
      <c r="K55" s="25" t="s">
        <v>234</v>
      </c>
      <c r="L55" s="27"/>
      <c r="M55" s="160" t="s">
        <v>98</v>
      </c>
      <c r="N55" s="140">
        <v>4.3142295393168287E-2</v>
      </c>
      <c r="O55" s="140">
        <f t="shared" si="0"/>
        <v>43.14229539316829</v>
      </c>
      <c r="P55" s="156" t="s">
        <v>346</v>
      </c>
      <c r="Q55" s="156" t="s">
        <v>346</v>
      </c>
      <c r="R55" s="185">
        <v>129</v>
      </c>
      <c r="S55" s="185">
        <v>115</v>
      </c>
      <c r="T55" s="186">
        <v>77</v>
      </c>
      <c r="U55" s="186"/>
      <c r="V55" s="186"/>
      <c r="W55" s="157"/>
    </row>
    <row r="56" spans="1:23" ht="13.8">
      <c r="A56" s="158">
        <v>8.6</v>
      </c>
      <c r="B56" s="153">
        <v>57</v>
      </c>
      <c r="C56" s="153">
        <v>34625</v>
      </c>
      <c r="D56" s="153"/>
      <c r="E56" s="27"/>
      <c r="F56" s="27"/>
      <c r="G56" s="27"/>
      <c r="H56" s="27"/>
      <c r="I56" s="27"/>
      <c r="J56" s="159" t="s">
        <v>438</v>
      </c>
      <c r="K56" s="25" t="s">
        <v>452</v>
      </c>
      <c r="L56" s="27"/>
      <c r="M56" s="160" t="s">
        <v>460</v>
      </c>
      <c r="N56" s="140">
        <v>4.8905919840902161E-3</v>
      </c>
      <c r="O56" s="140">
        <f t="shared" si="0"/>
        <v>4.8905919840902161</v>
      </c>
      <c r="P56" s="156" t="s">
        <v>346</v>
      </c>
      <c r="Q56" s="27">
        <v>25.564</v>
      </c>
      <c r="R56" s="185">
        <v>71</v>
      </c>
      <c r="S56" s="185">
        <v>85</v>
      </c>
      <c r="T56" s="186">
        <v>170</v>
      </c>
      <c r="U56" s="186"/>
      <c r="V56" s="186"/>
      <c r="W56" s="157"/>
    </row>
    <row r="57" spans="1:23" ht="13.8">
      <c r="A57" s="158">
        <v>8.81</v>
      </c>
      <c r="B57" s="153">
        <v>121</v>
      </c>
      <c r="C57" s="153">
        <v>508432</v>
      </c>
      <c r="D57" s="153"/>
      <c r="E57" s="27"/>
      <c r="F57" s="27"/>
      <c r="G57" s="27"/>
      <c r="H57" s="27"/>
      <c r="I57" s="27"/>
      <c r="J57" s="159" t="s">
        <v>439</v>
      </c>
      <c r="K57" s="25" t="s">
        <v>453</v>
      </c>
      <c r="L57" s="27"/>
      <c r="M57" s="160" t="s">
        <v>98</v>
      </c>
      <c r="N57" s="140">
        <v>7.1813240827579977E-2</v>
      </c>
      <c r="O57" s="140">
        <f t="shared" si="0"/>
        <v>71.813240827579975</v>
      </c>
      <c r="P57" s="156" t="s">
        <v>346</v>
      </c>
      <c r="Q57" s="156" t="s">
        <v>346</v>
      </c>
      <c r="R57" s="185">
        <v>136</v>
      </c>
      <c r="S57" s="185">
        <v>77</v>
      </c>
      <c r="T57" s="186"/>
      <c r="U57" s="186"/>
      <c r="V57" s="186"/>
      <c r="W57" s="157"/>
    </row>
    <row r="58" spans="1:23" ht="13.8">
      <c r="A58" s="158">
        <v>9.1300000000000008</v>
      </c>
      <c r="B58" s="153">
        <v>129</v>
      </c>
      <c r="C58" s="153">
        <v>14867</v>
      </c>
      <c r="D58" s="153"/>
      <c r="E58" s="27"/>
      <c r="F58" s="27"/>
      <c r="G58" s="27"/>
      <c r="H58" s="27"/>
      <c r="I58" s="27"/>
      <c r="J58" s="159" t="s">
        <v>472</v>
      </c>
      <c r="K58" s="25" t="s">
        <v>235</v>
      </c>
      <c r="L58" s="27"/>
      <c r="M58" s="160" t="s">
        <v>98</v>
      </c>
      <c r="N58" s="140">
        <v>2.0998824845478484E-3</v>
      </c>
      <c r="O58" s="140">
        <f t="shared" si="0"/>
        <v>2.0998824845478485</v>
      </c>
      <c r="P58" s="156" t="s">
        <v>346</v>
      </c>
      <c r="Q58" s="156" t="s">
        <v>346</v>
      </c>
      <c r="R58" s="185">
        <v>144</v>
      </c>
      <c r="S58" s="185">
        <v>115</v>
      </c>
      <c r="T58" s="186"/>
      <c r="U58" s="186"/>
      <c r="V58" s="186"/>
      <c r="W58" s="157"/>
    </row>
    <row r="59" spans="1:23" ht="13.8">
      <c r="A59" s="158">
        <v>9.2899999999999991</v>
      </c>
      <c r="B59" s="153">
        <v>134</v>
      </c>
      <c r="C59" s="153">
        <v>224005</v>
      </c>
      <c r="D59" s="153"/>
      <c r="E59" s="27"/>
      <c r="F59" s="27"/>
      <c r="G59" s="27"/>
      <c r="H59" s="27"/>
      <c r="I59" s="27"/>
      <c r="J59" s="159" t="s">
        <v>440</v>
      </c>
      <c r="K59" s="25" t="s">
        <v>299</v>
      </c>
      <c r="L59" s="27"/>
      <c r="M59" s="160" t="s">
        <v>313</v>
      </c>
      <c r="N59" s="140">
        <v>3.163948180205426E-2</v>
      </c>
      <c r="O59" s="140">
        <f t="shared" si="0"/>
        <v>31.639481802054259</v>
      </c>
      <c r="P59" s="156" t="s">
        <v>346</v>
      </c>
      <c r="Q59" s="156" t="s">
        <v>346</v>
      </c>
      <c r="R59" s="185">
        <v>119</v>
      </c>
      <c r="S59" s="185">
        <v>91</v>
      </c>
      <c r="T59" s="186">
        <v>65</v>
      </c>
      <c r="U59" s="186"/>
      <c r="V59" s="186"/>
      <c r="W59" s="157"/>
    </row>
    <row r="60" spans="1:23" ht="13.8">
      <c r="A60" s="158">
        <v>9.17</v>
      </c>
      <c r="B60" s="153">
        <v>129</v>
      </c>
      <c r="C60" s="153">
        <v>18557</v>
      </c>
      <c r="D60" s="153"/>
      <c r="E60" s="27"/>
      <c r="F60" s="27"/>
      <c r="G60" s="27"/>
      <c r="H60" s="27"/>
      <c r="I60" s="27"/>
      <c r="J60" s="159" t="s">
        <v>472</v>
      </c>
      <c r="K60" s="25" t="s">
        <v>235</v>
      </c>
      <c r="L60" s="27"/>
      <c r="M60" s="160" t="s">
        <v>98</v>
      </c>
      <c r="N60" s="140">
        <v>2.6210748144046827E-3</v>
      </c>
      <c r="O60" s="140">
        <f t="shared" si="0"/>
        <v>2.6210748144046829</v>
      </c>
      <c r="P60" s="156" t="s">
        <v>346</v>
      </c>
      <c r="Q60" s="156" t="s">
        <v>346</v>
      </c>
      <c r="R60" s="185">
        <v>144</v>
      </c>
      <c r="S60" s="185">
        <v>115</v>
      </c>
      <c r="T60" s="186"/>
      <c r="U60" s="186"/>
      <c r="V60" s="186"/>
      <c r="W60" s="157"/>
    </row>
    <row r="61" spans="1:23" ht="13.8">
      <c r="A61" s="158">
        <v>9.18</v>
      </c>
      <c r="B61" s="153">
        <v>55</v>
      </c>
      <c r="C61" s="153">
        <v>45955</v>
      </c>
      <c r="D61" s="153"/>
      <c r="E61" s="27"/>
      <c r="F61" s="27"/>
      <c r="G61" s="27"/>
      <c r="H61" s="27"/>
      <c r="I61" s="27"/>
      <c r="J61" s="159" t="s">
        <v>473</v>
      </c>
      <c r="K61" s="25" t="s">
        <v>483</v>
      </c>
      <c r="L61" s="27"/>
      <c r="M61" s="160" t="s">
        <v>98</v>
      </c>
      <c r="N61" s="140">
        <v>6.4908925524582205E-3</v>
      </c>
      <c r="O61" s="140">
        <f t="shared" si="0"/>
        <v>6.4908925524582202</v>
      </c>
      <c r="P61" s="156" t="s">
        <v>346</v>
      </c>
      <c r="Q61" s="156" t="s">
        <v>346</v>
      </c>
      <c r="R61" s="185">
        <v>69</v>
      </c>
      <c r="S61" s="185">
        <v>83</v>
      </c>
      <c r="T61" s="186">
        <v>182</v>
      </c>
      <c r="U61" s="186"/>
      <c r="V61" s="186"/>
      <c r="W61" s="157"/>
    </row>
    <row r="62" spans="1:23" ht="13.8">
      <c r="A62" s="158">
        <v>9.1999999999999993</v>
      </c>
      <c r="B62" s="153">
        <v>129</v>
      </c>
      <c r="C62" s="153">
        <v>42331</v>
      </c>
      <c r="D62" s="153"/>
      <c r="E62" s="27"/>
      <c r="F62" s="27"/>
      <c r="G62" s="27"/>
      <c r="H62" s="27"/>
      <c r="I62" s="27"/>
      <c r="J62" s="159" t="s">
        <v>472</v>
      </c>
      <c r="K62" s="25" t="s">
        <v>235</v>
      </c>
      <c r="L62" s="27"/>
      <c r="M62" s="160" t="s">
        <v>98</v>
      </c>
      <c r="N62" s="140">
        <v>5.9790223618345975E-3</v>
      </c>
      <c r="O62" s="140">
        <f t="shared" si="0"/>
        <v>5.9790223618345975</v>
      </c>
      <c r="P62" s="156" t="s">
        <v>346</v>
      </c>
      <c r="Q62" s="156" t="s">
        <v>346</v>
      </c>
      <c r="R62" s="185">
        <v>144</v>
      </c>
      <c r="S62" s="185">
        <v>115</v>
      </c>
      <c r="T62" s="186"/>
      <c r="U62" s="186"/>
      <c r="V62" s="186"/>
      <c r="W62" s="157"/>
    </row>
    <row r="63" spans="1:23" ht="13.8">
      <c r="A63" s="158">
        <v>9.23</v>
      </c>
      <c r="B63" s="153">
        <v>129</v>
      </c>
      <c r="C63" s="153">
        <v>62045</v>
      </c>
      <c r="D63" s="153"/>
      <c r="E63" s="27"/>
      <c r="F63" s="27"/>
      <c r="G63" s="27"/>
      <c r="H63" s="27"/>
      <c r="I63" s="27"/>
      <c r="J63" s="159" t="s">
        <v>472</v>
      </c>
      <c r="K63" s="25" t="s">
        <v>235</v>
      </c>
      <c r="L63" s="27"/>
      <c r="M63" s="160" t="s">
        <v>98</v>
      </c>
      <c r="N63" s="140">
        <v>8.7635171018881578E-3</v>
      </c>
      <c r="O63" s="140">
        <f t="shared" si="0"/>
        <v>8.7635171018881586</v>
      </c>
      <c r="P63" s="156" t="s">
        <v>346</v>
      </c>
      <c r="Q63" s="156" t="s">
        <v>346</v>
      </c>
      <c r="R63" s="185">
        <v>144</v>
      </c>
      <c r="S63" s="185">
        <v>115</v>
      </c>
      <c r="T63" s="186"/>
      <c r="U63" s="186"/>
      <c r="V63" s="186"/>
      <c r="W63" s="157"/>
    </row>
    <row r="64" spans="1:23" ht="13.8">
      <c r="A64" s="158">
        <v>9.27</v>
      </c>
      <c r="B64" s="153">
        <v>129</v>
      </c>
      <c r="C64" s="153">
        <v>100878</v>
      </c>
      <c r="D64" s="153"/>
      <c r="E64" s="27"/>
      <c r="F64" s="27"/>
      <c r="G64" s="27"/>
      <c r="H64" s="27"/>
      <c r="I64" s="27"/>
      <c r="J64" s="159" t="s">
        <v>472</v>
      </c>
      <c r="K64" s="25" t="s">
        <v>235</v>
      </c>
      <c r="L64" s="27"/>
      <c r="M64" s="160" t="s">
        <v>98</v>
      </c>
      <c r="N64" s="140">
        <v>1.4248466084362536E-2</v>
      </c>
      <c r="O64" s="140">
        <f t="shared" si="0"/>
        <v>14.248466084362535</v>
      </c>
      <c r="P64" s="156" t="s">
        <v>346</v>
      </c>
      <c r="Q64" s="156" t="s">
        <v>346</v>
      </c>
      <c r="R64" s="185">
        <v>144</v>
      </c>
      <c r="S64" s="185">
        <v>115</v>
      </c>
      <c r="T64" s="186"/>
      <c r="U64" s="186"/>
      <c r="V64" s="186"/>
      <c r="W64" s="157"/>
    </row>
    <row r="65" spans="1:23" ht="13.8">
      <c r="A65" s="158">
        <v>9.31</v>
      </c>
      <c r="B65" s="153">
        <v>129</v>
      </c>
      <c r="C65" s="153">
        <v>45809</v>
      </c>
      <c r="D65" s="153"/>
      <c r="E65" s="27"/>
      <c r="F65" s="27"/>
      <c r="G65" s="27"/>
      <c r="H65" s="27"/>
      <c r="I65" s="27"/>
      <c r="J65" s="159" t="s">
        <v>472</v>
      </c>
      <c r="K65" s="25" t="s">
        <v>235</v>
      </c>
      <c r="L65" s="27"/>
      <c r="M65" s="160" t="s">
        <v>98</v>
      </c>
      <c r="N65" s="140">
        <v>6.4702708505180858E-3</v>
      </c>
      <c r="O65" s="140">
        <f t="shared" si="0"/>
        <v>6.4702708505180855</v>
      </c>
      <c r="P65" s="156" t="s">
        <v>346</v>
      </c>
      <c r="Q65" s="156" t="s">
        <v>346</v>
      </c>
      <c r="R65" s="185">
        <v>144</v>
      </c>
      <c r="S65" s="185">
        <v>115</v>
      </c>
      <c r="T65" s="186"/>
      <c r="U65" s="186"/>
      <c r="V65" s="186"/>
      <c r="W65" s="157"/>
    </row>
    <row r="66" spans="1:23" ht="13.8">
      <c r="A66" s="158">
        <v>9.52</v>
      </c>
      <c r="B66" s="153">
        <v>73</v>
      </c>
      <c r="C66" s="153">
        <v>25617</v>
      </c>
      <c r="D66" s="153"/>
      <c r="E66" s="27"/>
      <c r="F66" s="27"/>
      <c r="G66" s="27"/>
      <c r="H66" s="27"/>
      <c r="I66" s="27"/>
      <c r="J66" s="159" t="s">
        <v>182</v>
      </c>
      <c r="K66" s="25" t="s">
        <v>190</v>
      </c>
      <c r="L66" s="27"/>
      <c r="M66" s="160" t="s">
        <v>197</v>
      </c>
      <c r="N66" s="140">
        <v>3.6182612232906588E-3</v>
      </c>
      <c r="O66" s="140">
        <f t="shared" si="0"/>
        <v>3.6182612232906588</v>
      </c>
      <c r="P66" s="156" t="s">
        <v>346</v>
      </c>
      <c r="Q66" s="27">
        <v>0.50760000000000005</v>
      </c>
      <c r="R66" s="185">
        <v>221</v>
      </c>
      <c r="S66" s="185">
        <v>147</v>
      </c>
      <c r="T66" s="186">
        <v>281</v>
      </c>
      <c r="U66" s="186">
        <v>355</v>
      </c>
      <c r="V66" s="186">
        <v>443</v>
      </c>
      <c r="W66" s="157"/>
    </row>
    <row r="67" spans="1:23" ht="13.8">
      <c r="A67" s="158">
        <v>9.91</v>
      </c>
      <c r="B67" s="153">
        <v>55</v>
      </c>
      <c r="C67" s="153">
        <v>58382</v>
      </c>
      <c r="D67" s="153"/>
      <c r="E67" s="27"/>
      <c r="F67" s="27"/>
      <c r="G67" s="27"/>
      <c r="H67" s="27"/>
      <c r="I67" s="27"/>
      <c r="J67" s="159" t="s">
        <v>474</v>
      </c>
      <c r="K67" s="25" t="s">
        <v>194</v>
      </c>
      <c r="L67" s="27"/>
      <c r="M67" s="160" t="s">
        <v>98</v>
      </c>
      <c r="N67" s="140">
        <v>8.2461383744449092E-3</v>
      </c>
      <c r="O67" s="140">
        <f t="shared" si="0"/>
        <v>8.246138374444909</v>
      </c>
      <c r="P67" s="156" t="s">
        <v>346</v>
      </c>
      <c r="Q67" s="156" t="s">
        <v>346</v>
      </c>
      <c r="R67" s="185">
        <v>69</v>
      </c>
      <c r="S67" s="185">
        <v>97</v>
      </c>
      <c r="T67" s="186">
        <v>196</v>
      </c>
      <c r="U67" s="186"/>
      <c r="V67" s="186"/>
      <c r="W67" s="157"/>
    </row>
    <row r="68" spans="1:23" ht="13.8">
      <c r="A68" s="158">
        <v>10.199999999999999</v>
      </c>
      <c r="B68" s="153">
        <v>154</v>
      </c>
      <c r="C68" s="153">
        <v>26999</v>
      </c>
      <c r="D68" s="153"/>
      <c r="E68" s="27"/>
      <c r="F68" s="27"/>
      <c r="G68" s="27"/>
      <c r="H68" s="27"/>
      <c r="I68" s="27"/>
      <c r="J68" s="159" t="s">
        <v>475</v>
      </c>
      <c r="K68" s="25" t="s">
        <v>193</v>
      </c>
      <c r="L68" s="27"/>
      <c r="M68" s="160" t="s">
        <v>461</v>
      </c>
      <c r="N68" s="140">
        <v>3.8134611690527581E-3</v>
      </c>
      <c r="O68" s="140">
        <f t="shared" si="0"/>
        <v>3.8134611690527582</v>
      </c>
      <c r="P68" s="27">
        <v>360</v>
      </c>
      <c r="Q68" s="27">
        <v>360</v>
      </c>
      <c r="R68" s="185">
        <v>128</v>
      </c>
      <c r="S68" s="185">
        <v>115</v>
      </c>
      <c r="T68" s="186"/>
      <c r="U68" s="186"/>
      <c r="V68" s="186"/>
      <c r="W68" s="157"/>
    </row>
    <row r="69" spans="1:23" ht="13.8">
      <c r="A69" s="158">
        <v>10.83</v>
      </c>
      <c r="B69" s="153">
        <v>221</v>
      </c>
      <c r="C69" s="153">
        <v>105803</v>
      </c>
      <c r="D69" s="153"/>
      <c r="E69" s="27"/>
      <c r="F69" s="27"/>
      <c r="G69" s="27"/>
      <c r="H69" s="27"/>
      <c r="I69" s="27"/>
      <c r="J69" s="159" t="s">
        <v>442</v>
      </c>
      <c r="K69" s="25" t="s">
        <v>454</v>
      </c>
      <c r="L69" s="27"/>
      <c r="M69" s="160" t="s">
        <v>462</v>
      </c>
      <c r="N69" s="140">
        <v>1.4944095413507497E-2</v>
      </c>
      <c r="O69" s="140">
        <f t="shared" ref="O69:O132" si="1">N69*1000</f>
        <v>14.944095413507497</v>
      </c>
      <c r="P69" s="156" t="s">
        <v>346</v>
      </c>
      <c r="Q69" s="27">
        <v>5.8828999999999999E-2</v>
      </c>
      <c r="R69" s="185">
        <v>73</v>
      </c>
      <c r="S69" s="185">
        <v>207</v>
      </c>
      <c r="T69" s="186">
        <v>147</v>
      </c>
      <c r="U69" s="186"/>
      <c r="V69" s="186"/>
      <c r="W69" s="157"/>
    </row>
    <row r="70" spans="1:23" ht="13.8">
      <c r="A70" s="158">
        <v>11.01</v>
      </c>
      <c r="B70" s="153">
        <v>191</v>
      </c>
      <c r="C70" s="153">
        <v>46391</v>
      </c>
      <c r="D70" s="153"/>
      <c r="E70" s="27"/>
      <c r="F70" s="27"/>
      <c r="G70" s="27"/>
      <c r="H70" s="27"/>
      <c r="I70" s="27"/>
      <c r="J70" s="159" t="s">
        <v>443</v>
      </c>
      <c r="K70" s="25" t="s">
        <v>166</v>
      </c>
      <c r="L70" s="27"/>
      <c r="M70" s="160" t="s">
        <v>98</v>
      </c>
      <c r="N70" s="140">
        <v>6.552475169210952E-3</v>
      </c>
      <c r="O70" s="140">
        <f t="shared" si="1"/>
        <v>6.5524751692109522</v>
      </c>
      <c r="P70" s="156" t="s">
        <v>346</v>
      </c>
      <c r="Q70" s="156" t="s">
        <v>346</v>
      </c>
      <c r="R70" s="185">
        <v>91</v>
      </c>
      <c r="S70" s="185">
        <v>206</v>
      </c>
      <c r="T70" s="186"/>
      <c r="U70" s="186"/>
      <c r="V70" s="186"/>
      <c r="W70" s="157"/>
    </row>
    <row r="71" spans="1:23" ht="13.8">
      <c r="A71" s="158">
        <v>11.07</v>
      </c>
      <c r="B71" s="153">
        <v>205</v>
      </c>
      <c r="C71" s="153">
        <v>60919</v>
      </c>
      <c r="D71" s="153"/>
      <c r="E71" s="27"/>
      <c r="F71" s="27"/>
      <c r="G71" s="27"/>
      <c r="H71" s="27"/>
      <c r="I71" s="27"/>
      <c r="J71" s="159" t="s">
        <v>476</v>
      </c>
      <c r="K71" s="25" t="s">
        <v>300</v>
      </c>
      <c r="L71" s="27"/>
      <c r="M71" s="160" t="s">
        <v>314</v>
      </c>
      <c r="N71" s="140">
        <v>8.604475756788214E-3</v>
      </c>
      <c r="O71" s="140">
        <f t="shared" si="1"/>
        <v>8.6044757567882133</v>
      </c>
      <c r="P71" s="27">
        <v>270</v>
      </c>
      <c r="Q71" s="27">
        <v>270.60000000000002</v>
      </c>
      <c r="R71" s="185">
        <v>220</v>
      </c>
      <c r="S71" s="185">
        <v>145</v>
      </c>
      <c r="T71" s="186">
        <v>177</v>
      </c>
      <c r="U71" s="186"/>
      <c r="V71" s="186"/>
      <c r="W71" s="157"/>
    </row>
    <row r="72" spans="1:23" ht="13.8">
      <c r="A72" s="158">
        <v>12.21</v>
      </c>
      <c r="B72" s="153">
        <v>135</v>
      </c>
      <c r="C72" s="153">
        <v>166254</v>
      </c>
      <c r="D72" s="153"/>
      <c r="E72" s="27"/>
      <c r="F72" s="27"/>
      <c r="G72" s="27"/>
      <c r="H72" s="27"/>
      <c r="I72" s="27"/>
      <c r="J72" s="159" t="s">
        <v>477</v>
      </c>
      <c r="K72" s="25" t="s">
        <v>166</v>
      </c>
      <c r="L72" s="27"/>
      <c r="M72" s="160" t="s">
        <v>487</v>
      </c>
      <c r="N72" s="140">
        <v>2.3482468728460212E-2</v>
      </c>
      <c r="O72" s="140">
        <f t="shared" si="1"/>
        <v>23.482468728460212</v>
      </c>
      <c r="P72" s="156" t="s">
        <v>346</v>
      </c>
      <c r="Q72" s="27">
        <v>100</v>
      </c>
      <c r="R72" s="185">
        <v>107</v>
      </c>
      <c r="S72" s="185">
        <v>206</v>
      </c>
      <c r="T72" s="186"/>
      <c r="U72" s="186"/>
      <c r="V72" s="186"/>
      <c r="W72" s="157"/>
    </row>
    <row r="73" spans="1:23" ht="13.8">
      <c r="A73" s="158">
        <v>12.47</v>
      </c>
      <c r="B73" s="153">
        <v>73</v>
      </c>
      <c r="C73" s="153">
        <v>152780</v>
      </c>
      <c r="D73" s="153"/>
      <c r="E73" s="27"/>
      <c r="F73" s="27"/>
      <c r="G73" s="27"/>
      <c r="H73" s="27"/>
      <c r="I73" s="27"/>
      <c r="J73" s="159" t="s">
        <v>444</v>
      </c>
      <c r="K73" s="25" t="s">
        <v>98</v>
      </c>
      <c r="L73" s="27"/>
      <c r="M73" s="160" t="s">
        <v>98</v>
      </c>
      <c r="N73" s="140">
        <v>2.1579339879546661E-2</v>
      </c>
      <c r="O73" s="140">
        <f t="shared" si="1"/>
        <v>21.579339879546662</v>
      </c>
      <c r="P73" s="156" t="s">
        <v>346</v>
      </c>
      <c r="Q73" s="156" t="s">
        <v>346</v>
      </c>
      <c r="R73" s="185">
        <v>221</v>
      </c>
      <c r="S73" s="185">
        <v>207</v>
      </c>
      <c r="T73" s="186">
        <v>147</v>
      </c>
      <c r="U73" s="186">
        <v>281</v>
      </c>
      <c r="V73" s="186">
        <v>369</v>
      </c>
      <c r="W73" s="157"/>
    </row>
    <row r="74" spans="1:23" ht="13.8">
      <c r="A74" s="158">
        <v>12.6</v>
      </c>
      <c r="B74" s="153">
        <v>83</v>
      </c>
      <c r="C74" s="153">
        <v>91211</v>
      </c>
      <c r="D74" s="153"/>
      <c r="E74" s="27"/>
      <c r="F74" s="27"/>
      <c r="G74" s="27"/>
      <c r="H74" s="27"/>
      <c r="I74" s="27"/>
      <c r="J74" s="159" t="s">
        <v>445</v>
      </c>
      <c r="K74" s="25" t="s">
        <v>167</v>
      </c>
      <c r="L74" s="27"/>
      <c r="M74" s="160" t="s">
        <v>179</v>
      </c>
      <c r="N74" s="140">
        <v>1.2883055175764699E-2</v>
      </c>
      <c r="O74" s="140">
        <f t="shared" si="1"/>
        <v>12.883055175764699</v>
      </c>
      <c r="P74" s="27">
        <v>10392</v>
      </c>
      <c r="Q74" s="27">
        <v>10392</v>
      </c>
      <c r="R74" s="185">
        <v>153</v>
      </c>
      <c r="S74" s="185">
        <v>55</v>
      </c>
      <c r="T74" s="186">
        <v>226</v>
      </c>
      <c r="U74" s="186"/>
      <c r="V74" s="186"/>
      <c r="W74" s="157"/>
    </row>
    <row r="75" spans="1:23" ht="13.8">
      <c r="A75" s="158">
        <v>14.13</v>
      </c>
      <c r="B75" s="153">
        <v>107</v>
      </c>
      <c r="C75" s="153">
        <v>1002489</v>
      </c>
      <c r="D75" s="153"/>
      <c r="E75" s="27"/>
      <c r="F75" s="27"/>
      <c r="G75" s="27"/>
      <c r="H75" s="27"/>
      <c r="I75" s="27"/>
      <c r="J75" s="159" t="s">
        <v>478</v>
      </c>
      <c r="K75" s="25" t="s">
        <v>166</v>
      </c>
      <c r="L75" s="27"/>
      <c r="M75" s="160" t="s">
        <v>98</v>
      </c>
      <c r="N75" s="140">
        <v>0.14159609148125968</v>
      </c>
      <c r="O75" s="140">
        <f t="shared" si="1"/>
        <v>141.59609148125969</v>
      </c>
      <c r="P75" s="156" t="s">
        <v>346</v>
      </c>
      <c r="Q75" s="156" t="s">
        <v>346</v>
      </c>
      <c r="R75" s="185">
        <v>206</v>
      </c>
      <c r="S75" s="185"/>
      <c r="T75" s="186"/>
      <c r="U75" s="186"/>
      <c r="V75" s="186"/>
      <c r="W75" s="157"/>
    </row>
    <row r="76" spans="1:23" ht="13.8">
      <c r="A76" s="158">
        <v>14.4</v>
      </c>
      <c r="B76" s="153">
        <v>57</v>
      </c>
      <c r="C76" s="153">
        <v>141680</v>
      </c>
      <c r="D76" s="153"/>
      <c r="E76" s="27"/>
      <c r="F76" s="27"/>
      <c r="G76" s="27"/>
      <c r="H76" s="27"/>
      <c r="I76" s="27"/>
      <c r="J76" s="159" t="s">
        <v>292</v>
      </c>
      <c r="K76" s="25" t="s">
        <v>304</v>
      </c>
      <c r="L76" s="27"/>
      <c r="M76" s="160" t="s">
        <v>318</v>
      </c>
      <c r="N76" s="140">
        <v>2.0011525553961063E-2</v>
      </c>
      <c r="O76" s="140">
        <f t="shared" si="1"/>
        <v>20.011525553961064</v>
      </c>
      <c r="P76" s="156" t="s">
        <v>346</v>
      </c>
      <c r="Q76" s="156" t="s">
        <v>346</v>
      </c>
      <c r="R76" s="185">
        <v>71</v>
      </c>
      <c r="S76" s="185">
        <v>85</v>
      </c>
      <c r="T76" s="186">
        <v>254</v>
      </c>
      <c r="U76" s="186"/>
      <c r="V76" s="186"/>
      <c r="W76" s="157"/>
    </row>
    <row r="77" spans="1:23" ht="13.8">
      <c r="A77" s="158">
        <v>14.5</v>
      </c>
      <c r="B77" s="153">
        <v>57</v>
      </c>
      <c r="C77" s="153">
        <v>102664</v>
      </c>
      <c r="D77" s="153"/>
      <c r="E77" s="27"/>
      <c r="F77" s="27"/>
      <c r="G77" s="27"/>
      <c r="H77" s="27"/>
      <c r="I77" s="27"/>
      <c r="J77" s="159" t="s">
        <v>95</v>
      </c>
      <c r="K77" s="25" t="s">
        <v>98</v>
      </c>
      <c r="L77" s="27"/>
      <c r="M77" s="160" t="s">
        <v>98</v>
      </c>
      <c r="N77" s="140">
        <v>1.4500728821794599E-2</v>
      </c>
      <c r="O77" s="140">
        <f t="shared" si="1"/>
        <v>14.500728821794599</v>
      </c>
      <c r="P77" s="156" t="s">
        <v>346</v>
      </c>
      <c r="Q77" s="156" t="s">
        <v>346</v>
      </c>
      <c r="R77" s="185">
        <v>71</v>
      </c>
      <c r="S77" s="185">
        <v>85</v>
      </c>
      <c r="T77" s="186">
        <v>197</v>
      </c>
      <c r="U77" s="186"/>
      <c r="V77" s="186"/>
      <c r="W77" s="157"/>
    </row>
    <row r="78" spans="1:23" ht="13.8">
      <c r="A78" s="158">
        <v>15.07</v>
      </c>
      <c r="B78" s="153">
        <v>188</v>
      </c>
      <c r="C78" s="153">
        <v>707992</v>
      </c>
      <c r="D78" s="153"/>
      <c r="E78" s="27"/>
      <c r="F78" s="27"/>
      <c r="G78" s="27"/>
      <c r="H78" s="27"/>
      <c r="I78" s="27"/>
      <c r="J78" s="159" t="s">
        <v>89</v>
      </c>
      <c r="K78" s="25" t="s">
        <v>115</v>
      </c>
      <c r="L78" s="27"/>
      <c r="M78" s="160" t="s">
        <v>140</v>
      </c>
      <c r="N78" s="140">
        <v>0.1</v>
      </c>
      <c r="O78" s="140">
        <f t="shared" si="1"/>
        <v>100</v>
      </c>
      <c r="P78" s="156" t="s">
        <v>346</v>
      </c>
      <c r="Q78" s="156" t="s">
        <v>346</v>
      </c>
      <c r="R78" s="185">
        <v>160</v>
      </c>
      <c r="S78" s="185">
        <v>184</v>
      </c>
      <c r="T78" s="186"/>
      <c r="U78" s="186"/>
      <c r="V78" s="186"/>
      <c r="W78" s="157"/>
    </row>
    <row r="79" spans="1:23" ht="13.8">
      <c r="A79" s="158">
        <v>15.44</v>
      </c>
      <c r="B79" s="153">
        <v>149</v>
      </c>
      <c r="C79" s="153">
        <v>100056</v>
      </c>
      <c r="D79" s="153"/>
      <c r="E79" s="27"/>
      <c r="F79" s="27"/>
      <c r="G79" s="27"/>
      <c r="H79" s="27"/>
      <c r="I79" s="27"/>
      <c r="J79" s="159" t="s">
        <v>446</v>
      </c>
      <c r="K79" s="25" t="s">
        <v>98</v>
      </c>
      <c r="L79" s="27"/>
      <c r="M79" s="160" t="s">
        <v>98</v>
      </c>
      <c r="N79" s="140">
        <v>1.41323630775489E-2</v>
      </c>
      <c r="O79" s="140">
        <f t="shared" si="1"/>
        <v>14.1323630775489</v>
      </c>
      <c r="P79" s="156" t="s">
        <v>346</v>
      </c>
      <c r="Q79" s="156" t="s">
        <v>346</v>
      </c>
      <c r="R79" s="185">
        <v>104</v>
      </c>
      <c r="S79" s="185">
        <v>223</v>
      </c>
      <c r="T79" s="186">
        <v>167</v>
      </c>
      <c r="U79" s="186"/>
      <c r="V79" s="186"/>
      <c r="W79" s="157"/>
    </row>
    <row r="80" spans="1:23" ht="13.8">
      <c r="A80" s="158">
        <v>15.61</v>
      </c>
      <c r="B80" s="153">
        <v>107</v>
      </c>
      <c r="C80" s="153">
        <v>2551471</v>
      </c>
      <c r="D80" s="153"/>
      <c r="E80" s="27"/>
      <c r="F80" s="27"/>
      <c r="G80" s="27"/>
      <c r="H80" s="27"/>
      <c r="I80" s="27"/>
      <c r="J80" s="159" t="s">
        <v>95</v>
      </c>
      <c r="K80" s="25" t="s">
        <v>98</v>
      </c>
      <c r="L80" s="27"/>
      <c r="M80" s="160" t="s">
        <v>98</v>
      </c>
      <c r="N80" s="140">
        <v>0.36038133199245193</v>
      </c>
      <c r="O80" s="140">
        <f t="shared" si="1"/>
        <v>360.38133199245192</v>
      </c>
      <c r="P80" s="156" t="s">
        <v>346</v>
      </c>
      <c r="Q80" s="156" t="s">
        <v>346</v>
      </c>
      <c r="R80" s="185">
        <v>220</v>
      </c>
      <c r="S80" s="185"/>
      <c r="T80" s="186"/>
      <c r="U80" s="186"/>
      <c r="V80" s="186"/>
      <c r="W80" s="157"/>
    </row>
    <row r="81" spans="1:23" ht="13.8">
      <c r="A81" s="158">
        <v>15.85</v>
      </c>
      <c r="B81" s="153">
        <v>57</v>
      </c>
      <c r="C81" s="153">
        <v>93457</v>
      </c>
      <c r="D81" s="153"/>
      <c r="E81" s="27"/>
      <c r="F81" s="27"/>
      <c r="G81" s="27"/>
      <c r="H81" s="27"/>
      <c r="I81" s="27"/>
      <c r="J81" s="159" t="s">
        <v>479</v>
      </c>
      <c r="K81" s="25" t="s">
        <v>484</v>
      </c>
      <c r="L81" s="27"/>
      <c r="M81" s="160" t="s">
        <v>488</v>
      </c>
      <c r="N81" s="140">
        <v>1.3200290398761569E-2</v>
      </c>
      <c r="O81" s="140">
        <f t="shared" si="1"/>
        <v>13.200290398761569</v>
      </c>
      <c r="P81" s="156" t="s">
        <v>346</v>
      </c>
      <c r="Q81" s="27">
        <v>0.12485</v>
      </c>
      <c r="R81" s="185">
        <v>71</v>
      </c>
      <c r="S81" s="185">
        <v>85</v>
      </c>
      <c r="T81" s="186">
        <v>268</v>
      </c>
      <c r="U81" s="186"/>
      <c r="V81" s="186"/>
      <c r="W81" s="157"/>
    </row>
    <row r="82" spans="1:23" ht="13.8">
      <c r="A82" s="158">
        <v>15.94</v>
      </c>
      <c r="B82" s="153">
        <v>207</v>
      </c>
      <c r="C82" s="153">
        <v>42942</v>
      </c>
      <c r="D82" s="153"/>
      <c r="E82" s="27"/>
      <c r="F82" s="27"/>
      <c r="G82" s="27"/>
      <c r="H82" s="27"/>
      <c r="I82" s="27"/>
      <c r="J82" s="159" t="s">
        <v>444</v>
      </c>
      <c r="K82" s="25" t="s">
        <v>98</v>
      </c>
      <c r="L82" s="27"/>
      <c r="M82" s="160" t="s">
        <v>98</v>
      </c>
      <c r="N82" s="140">
        <v>6.0653227720087232E-3</v>
      </c>
      <c r="O82" s="140">
        <f t="shared" si="1"/>
        <v>6.0653227720087228</v>
      </c>
      <c r="P82" s="156" t="s">
        <v>346</v>
      </c>
      <c r="Q82" s="156" t="s">
        <v>346</v>
      </c>
      <c r="R82" s="185">
        <v>73</v>
      </c>
      <c r="S82" s="185">
        <v>281</v>
      </c>
      <c r="T82" s="186">
        <v>503</v>
      </c>
      <c r="U82" s="186"/>
      <c r="V82" s="186"/>
      <c r="W82" s="157"/>
    </row>
    <row r="83" spans="1:23" ht="13.8">
      <c r="A83" s="158">
        <v>16.079999999999998</v>
      </c>
      <c r="B83" s="153">
        <v>86</v>
      </c>
      <c r="C83" s="153">
        <v>529446</v>
      </c>
      <c r="D83" s="153"/>
      <c r="E83" s="27"/>
      <c r="F83" s="27"/>
      <c r="G83" s="27"/>
      <c r="H83" s="27"/>
      <c r="I83" s="27"/>
      <c r="J83" s="159" t="s">
        <v>480</v>
      </c>
      <c r="K83" s="25" t="s">
        <v>485</v>
      </c>
      <c r="L83" s="27"/>
      <c r="M83" s="160" t="s">
        <v>489</v>
      </c>
      <c r="N83" s="140">
        <v>7.4781353461621042E-2</v>
      </c>
      <c r="O83" s="140">
        <f t="shared" si="1"/>
        <v>74.781353461621038</v>
      </c>
      <c r="P83" s="156" t="s">
        <v>346</v>
      </c>
      <c r="Q83" s="156" t="s">
        <v>346</v>
      </c>
      <c r="R83" s="185">
        <v>105</v>
      </c>
      <c r="S83" s="185">
        <v>161</v>
      </c>
      <c r="T83" s="186">
        <v>58</v>
      </c>
      <c r="U83" s="186">
        <v>77</v>
      </c>
      <c r="V83" s="186"/>
      <c r="W83" s="157"/>
    </row>
    <row r="84" spans="1:23" ht="13.8">
      <c r="A84" s="158">
        <v>16.21</v>
      </c>
      <c r="B84" s="153">
        <v>74</v>
      </c>
      <c r="C84" s="153">
        <v>59596</v>
      </c>
      <c r="D84" s="153"/>
      <c r="E84" s="27"/>
      <c r="F84" s="27"/>
      <c r="G84" s="27"/>
      <c r="H84" s="27"/>
      <c r="I84" s="27"/>
      <c r="J84" s="159" t="s">
        <v>447</v>
      </c>
      <c r="K84" s="25" t="s">
        <v>455</v>
      </c>
      <c r="L84" s="27"/>
      <c r="M84" s="160" t="s">
        <v>463</v>
      </c>
      <c r="N84" s="140">
        <v>8.4176092385224704E-3</v>
      </c>
      <c r="O84" s="140">
        <f t="shared" si="1"/>
        <v>8.4176092385224699</v>
      </c>
      <c r="P84" s="156" t="s">
        <v>346</v>
      </c>
      <c r="Q84" s="27">
        <v>11.611000000000001</v>
      </c>
      <c r="R84" s="185">
        <v>87</v>
      </c>
      <c r="S84" s="185">
        <v>143</v>
      </c>
      <c r="T84" s="186">
        <v>227</v>
      </c>
      <c r="U84" s="186">
        <v>270</v>
      </c>
      <c r="V84" s="186"/>
      <c r="W84" s="157"/>
    </row>
    <row r="85" spans="1:23" ht="13.8">
      <c r="A85" s="158">
        <v>16.86</v>
      </c>
      <c r="B85" s="153">
        <v>149</v>
      </c>
      <c r="C85" s="153">
        <v>21386314</v>
      </c>
      <c r="D85" s="153"/>
      <c r="E85" s="27"/>
      <c r="F85" s="27"/>
      <c r="G85" s="27"/>
      <c r="H85" s="27"/>
      <c r="I85" s="27"/>
      <c r="J85" s="159" t="s">
        <v>481</v>
      </c>
      <c r="K85" s="25" t="s">
        <v>117</v>
      </c>
      <c r="L85" s="27"/>
      <c r="M85" s="160" t="s">
        <v>142</v>
      </c>
      <c r="N85" s="140">
        <v>3.0206999514118804</v>
      </c>
      <c r="O85" s="140">
        <f t="shared" si="1"/>
        <v>3020.6999514118802</v>
      </c>
      <c r="P85" s="27">
        <v>600</v>
      </c>
      <c r="Q85" s="27">
        <v>600</v>
      </c>
      <c r="R85" s="185">
        <v>104</v>
      </c>
      <c r="S85" s="185">
        <v>223</v>
      </c>
      <c r="T85" s="186">
        <v>205</v>
      </c>
      <c r="U85" s="186"/>
      <c r="V85" s="186"/>
      <c r="W85" s="157"/>
    </row>
    <row r="86" spans="1:23" ht="13.8">
      <c r="A86" s="158">
        <v>18.739999999999998</v>
      </c>
      <c r="B86" s="153">
        <v>55</v>
      </c>
      <c r="C86" s="153">
        <v>705903</v>
      </c>
      <c r="D86" s="153"/>
      <c r="E86" s="27"/>
      <c r="F86" s="27"/>
      <c r="G86" s="27"/>
      <c r="H86" s="27"/>
      <c r="I86" s="27"/>
      <c r="J86" s="159" t="s">
        <v>448</v>
      </c>
      <c r="K86" s="25" t="s">
        <v>456</v>
      </c>
      <c r="L86" s="27"/>
      <c r="M86" s="160" t="s">
        <v>464</v>
      </c>
      <c r="N86" s="140">
        <v>9.9704940168815481E-2</v>
      </c>
      <c r="O86" s="140">
        <f t="shared" si="1"/>
        <v>99.704940168815483</v>
      </c>
      <c r="P86" s="156" t="s">
        <v>346</v>
      </c>
      <c r="Q86" s="156" t="s">
        <v>346</v>
      </c>
      <c r="R86" s="185">
        <v>69</v>
      </c>
      <c r="S86" s="185">
        <v>83</v>
      </c>
      <c r="T86" s="186">
        <v>252</v>
      </c>
      <c r="U86" s="186"/>
      <c r="V86" s="186"/>
      <c r="W86" s="157"/>
    </row>
    <row r="87" spans="1:23" ht="13.8">
      <c r="A87" s="158">
        <v>18.95</v>
      </c>
      <c r="B87" s="153">
        <v>57</v>
      </c>
      <c r="C87" s="153">
        <v>193130</v>
      </c>
      <c r="D87" s="153"/>
      <c r="E87" s="27"/>
      <c r="F87" s="27"/>
      <c r="G87" s="27"/>
      <c r="H87" s="27"/>
      <c r="I87" s="27"/>
      <c r="J87" s="159" t="s">
        <v>295</v>
      </c>
      <c r="K87" s="25" t="s">
        <v>307</v>
      </c>
      <c r="L87" s="27"/>
      <c r="M87" s="160" t="s">
        <v>321</v>
      </c>
      <c r="N87" s="140">
        <v>2.7278556819851075E-2</v>
      </c>
      <c r="O87" s="140">
        <f t="shared" si="1"/>
        <v>27.278556819851076</v>
      </c>
      <c r="P87" s="156" t="s">
        <v>346</v>
      </c>
      <c r="Q87" s="156" t="s">
        <v>346</v>
      </c>
      <c r="R87" s="185">
        <v>71</v>
      </c>
      <c r="S87" s="185">
        <v>85</v>
      </c>
      <c r="T87" s="186">
        <v>310</v>
      </c>
      <c r="U87" s="186"/>
      <c r="V87" s="186"/>
      <c r="W87" s="157"/>
    </row>
    <row r="88" spans="1:23" ht="13.8">
      <c r="A88" s="158">
        <v>23.45</v>
      </c>
      <c r="B88" s="153">
        <v>243</v>
      </c>
      <c r="C88" s="153">
        <v>1077988</v>
      </c>
      <c r="D88" s="153"/>
      <c r="E88" s="27"/>
      <c r="F88" s="27"/>
      <c r="G88" s="27"/>
      <c r="H88" s="27"/>
      <c r="I88" s="27"/>
      <c r="J88" s="159" t="s">
        <v>450</v>
      </c>
      <c r="K88" s="25" t="s">
        <v>120</v>
      </c>
      <c r="L88" s="27"/>
      <c r="M88" s="160" t="s">
        <v>145</v>
      </c>
      <c r="N88" s="140">
        <v>0.1</v>
      </c>
      <c r="O88" s="140">
        <f t="shared" si="1"/>
        <v>100</v>
      </c>
      <c r="P88" s="156" t="s">
        <v>346</v>
      </c>
      <c r="Q88" s="156" t="s">
        <v>346</v>
      </c>
      <c r="R88" s="185">
        <v>245</v>
      </c>
      <c r="S88" s="185">
        <v>186</v>
      </c>
      <c r="T88" s="186">
        <v>256</v>
      </c>
      <c r="U88" s="186"/>
      <c r="V88" s="186"/>
      <c r="W88" s="157"/>
    </row>
    <row r="89" spans="1:23" ht="13.8">
      <c r="A89" s="158">
        <v>24.38</v>
      </c>
      <c r="B89" s="153">
        <v>207</v>
      </c>
      <c r="C89" s="153">
        <v>140530</v>
      </c>
      <c r="D89" s="153"/>
      <c r="E89" s="27"/>
      <c r="F89" s="27"/>
      <c r="G89" s="27"/>
      <c r="H89" s="27"/>
      <c r="I89" s="27"/>
      <c r="J89" s="159" t="s">
        <v>444</v>
      </c>
      <c r="K89" s="25" t="s">
        <v>98</v>
      </c>
      <c r="L89" s="27"/>
      <c r="M89" s="160" t="s">
        <v>98</v>
      </c>
      <c r="N89" s="140">
        <v>1.9849094340049042E-2</v>
      </c>
      <c r="O89" s="140">
        <f t="shared" si="1"/>
        <v>19.849094340049042</v>
      </c>
      <c r="P89" s="156" t="s">
        <v>346</v>
      </c>
      <c r="Q89" s="156" t="s">
        <v>346</v>
      </c>
      <c r="R89" s="185">
        <v>73</v>
      </c>
      <c r="S89" s="185">
        <v>281</v>
      </c>
      <c r="T89" s="186">
        <v>355</v>
      </c>
      <c r="U89" s="186"/>
      <c r="V89" s="186"/>
      <c r="W89" s="157"/>
    </row>
    <row r="90" spans="1:23" ht="13.8">
      <c r="A90" s="158">
        <v>24.65</v>
      </c>
      <c r="B90" s="153">
        <v>55</v>
      </c>
      <c r="C90" s="153">
        <v>262422</v>
      </c>
      <c r="D90" s="153"/>
      <c r="E90" s="27"/>
      <c r="F90" s="27"/>
      <c r="G90" s="27"/>
      <c r="H90" s="27"/>
      <c r="I90" s="27"/>
      <c r="J90" s="159" t="s">
        <v>95</v>
      </c>
      <c r="K90" s="25" t="s">
        <v>98</v>
      </c>
      <c r="L90" s="27"/>
      <c r="M90" s="160" t="s">
        <v>98</v>
      </c>
      <c r="N90" s="140">
        <v>3.7065673058452639E-2</v>
      </c>
      <c r="O90" s="140">
        <f t="shared" si="1"/>
        <v>37.065673058452639</v>
      </c>
      <c r="P90" s="156" t="s">
        <v>346</v>
      </c>
      <c r="Q90" s="156" t="s">
        <v>346</v>
      </c>
      <c r="R90" s="185">
        <v>97</v>
      </c>
      <c r="S90" s="185">
        <v>145</v>
      </c>
      <c r="T90" s="186">
        <v>224</v>
      </c>
      <c r="U90" s="186"/>
      <c r="V90" s="186"/>
      <c r="W90" s="157"/>
    </row>
    <row r="91" spans="1:23" ht="13.8">
      <c r="A91" s="158">
        <v>25.28</v>
      </c>
      <c r="B91" s="153">
        <v>55</v>
      </c>
      <c r="C91" s="153">
        <v>924971</v>
      </c>
      <c r="D91" s="153"/>
      <c r="E91" s="27"/>
      <c r="F91" s="27"/>
      <c r="G91" s="27"/>
      <c r="H91" s="27"/>
      <c r="I91" s="27"/>
      <c r="J91" s="159" t="s">
        <v>94</v>
      </c>
      <c r="K91" s="25" t="s">
        <v>121</v>
      </c>
      <c r="L91" s="27"/>
      <c r="M91" s="160" t="s">
        <v>146</v>
      </c>
      <c r="N91" s="140">
        <v>0.13064709770731872</v>
      </c>
      <c r="O91" s="140">
        <f t="shared" si="1"/>
        <v>130.64709770731872</v>
      </c>
      <c r="P91" s="156" t="s">
        <v>346</v>
      </c>
      <c r="Q91" s="27">
        <v>1300</v>
      </c>
      <c r="R91" s="185">
        <v>149</v>
      </c>
      <c r="S91" s="185">
        <v>167</v>
      </c>
      <c r="T91" s="186">
        <v>279</v>
      </c>
      <c r="U91" s="186"/>
      <c r="V91" s="186"/>
      <c r="W91" s="157"/>
    </row>
    <row r="92" spans="1:23" ht="14.4" thickBot="1">
      <c r="A92" s="158">
        <v>25.64</v>
      </c>
      <c r="B92" s="153">
        <v>207</v>
      </c>
      <c r="C92" s="153">
        <v>55178</v>
      </c>
      <c r="D92" s="153"/>
      <c r="E92" s="27"/>
      <c r="F92" s="27"/>
      <c r="G92" s="27"/>
      <c r="H92" s="27"/>
      <c r="I92" s="27"/>
      <c r="J92" s="159" t="s">
        <v>444</v>
      </c>
      <c r="K92" s="25" t="s">
        <v>98</v>
      </c>
      <c r="L92" s="27"/>
      <c r="M92" s="160" t="s">
        <v>98</v>
      </c>
      <c r="N92" s="140">
        <v>7.793590888032634E-3</v>
      </c>
      <c r="O92" s="140">
        <f t="shared" si="1"/>
        <v>7.7935908880326341</v>
      </c>
      <c r="P92" s="156" t="s">
        <v>346</v>
      </c>
      <c r="Q92" s="156" t="s">
        <v>346</v>
      </c>
      <c r="R92" s="187">
        <v>73</v>
      </c>
      <c r="S92" s="187">
        <v>281</v>
      </c>
      <c r="T92" s="188">
        <v>341</v>
      </c>
      <c r="U92" s="188">
        <v>355</v>
      </c>
      <c r="V92" s="188">
        <v>430</v>
      </c>
      <c r="W92" s="157"/>
    </row>
    <row r="93" spans="1:23">
      <c r="A93" s="220" t="s">
        <v>490</v>
      </c>
      <c r="B93" s="220"/>
      <c r="C93" s="220"/>
      <c r="D93" s="220"/>
      <c r="E93" s="220"/>
      <c r="F93" s="220"/>
      <c r="G93" s="220"/>
      <c r="H93" s="220"/>
      <c r="I93" s="220"/>
      <c r="J93" s="220"/>
      <c r="K93" s="220"/>
      <c r="L93" s="220"/>
      <c r="M93" s="220"/>
      <c r="N93" s="220"/>
      <c r="O93" s="220"/>
      <c r="P93" s="220"/>
      <c r="Q93" s="220"/>
      <c r="R93" s="220"/>
      <c r="S93" s="220"/>
      <c r="T93" s="220"/>
      <c r="U93" s="220"/>
      <c r="V93" s="220"/>
      <c r="W93" s="220"/>
    </row>
    <row r="94" spans="1:23" ht="13.8">
      <c r="A94" s="158">
        <v>6.5</v>
      </c>
      <c r="B94" s="153">
        <v>113</v>
      </c>
      <c r="C94" s="153">
        <v>20405</v>
      </c>
      <c r="D94" s="153"/>
      <c r="E94" s="27"/>
      <c r="F94" s="27"/>
      <c r="G94" s="27"/>
      <c r="H94" s="27"/>
      <c r="I94" s="27"/>
      <c r="J94" s="159" t="s">
        <v>491</v>
      </c>
      <c r="K94" s="25" t="s">
        <v>494</v>
      </c>
      <c r="L94" s="27"/>
      <c r="M94" s="160" t="s">
        <v>98</v>
      </c>
      <c r="N94" s="140">
        <v>5.0006616901035672E-3</v>
      </c>
      <c r="O94" s="140">
        <f t="shared" si="1"/>
        <v>5.0006616901035672</v>
      </c>
      <c r="P94" s="156" t="s">
        <v>346</v>
      </c>
      <c r="Q94" s="156" t="s">
        <v>346</v>
      </c>
      <c r="R94" s="185">
        <v>151</v>
      </c>
      <c r="S94" s="185">
        <v>121</v>
      </c>
      <c r="T94" s="186">
        <v>105</v>
      </c>
      <c r="U94" s="161"/>
      <c r="V94" s="161"/>
      <c r="W94" s="157"/>
    </row>
    <row r="95" spans="1:23" ht="13.8">
      <c r="A95" s="158">
        <v>6.8</v>
      </c>
      <c r="B95" s="153">
        <v>55</v>
      </c>
      <c r="C95" s="153">
        <v>520802</v>
      </c>
      <c r="D95" s="153"/>
      <c r="E95" s="27"/>
      <c r="F95" s="27"/>
      <c r="G95" s="27"/>
      <c r="H95" s="27"/>
      <c r="I95" s="27"/>
      <c r="J95" s="159" t="s">
        <v>467</v>
      </c>
      <c r="K95" s="25" t="s">
        <v>230</v>
      </c>
      <c r="L95" s="27"/>
      <c r="M95" s="160" t="s">
        <v>486</v>
      </c>
      <c r="N95" s="140">
        <v>0.12763315900658259</v>
      </c>
      <c r="O95" s="140">
        <f t="shared" si="1"/>
        <v>127.63315900658259</v>
      </c>
      <c r="P95" s="156" t="s">
        <v>346</v>
      </c>
      <c r="Q95" s="156" t="s">
        <v>346</v>
      </c>
      <c r="R95" s="185">
        <v>69</v>
      </c>
      <c r="S95" s="185">
        <v>84</v>
      </c>
      <c r="T95" s="186">
        <v>126</v>
      </c>
      <c r="U95" s="161"/>
      <c r="V95" s="161"/>
      <c r="W95" s="157"/>
    </row>
    <row r="96" spans="1:23" ht="13.8">
      <c r="A96" s="158">
        <v>6.88</v>
      </c>
      <c r="B96" s="153">
        <v>193</v>
      </c>
      <c r="C96" s="153">
        <v>74354</v>
      </c>
      <c r="D96" s="153"/>
      <c r="E96" s="27"/>
      <c r="F96" s="27"/>
      <c r="G96" s="27"/>
      <c r="H96" s="27"/>
      <c r="I96" s="27"/>
      <c r="J96" s="159" t="s">
        <v>95</v>
      </c>
      <c r="K96" s="25" t="s">
        <v>98</v>
      </c>
      <c r="L96" s="27"/>
      <c r="M96" s="160" t="s">
        <v>98</v>
      </c>
      <c r="N96" s="140">
        <v>1.8221965170593515E-2</v>
      </c>
      <c r="O96" s="140">
        <f t="shared" si="1"/>
        <v>18.221965170593514</v>
      </c>
      <c r="P96" s="156" t="s">
        <v>346</v>
      </c>
      <c r="Q96" s="156" t="s">
        <v>346</v>
      </c>
      <c r="R96" s="185">
        <v>209</v>
      </c>
      <c r="S96" s="185">
        <v>135</v>
      </c>
      <c r="T96" s="186"/>
      <c r="U96" s="161"/>
      <c r="V96" s="161"/>
      <c r="W96" s="157"/>
    </row>
    <row r="97" spans="1:23" ht="13.8">
      <c r="A97" s="158">
        <v>7.41</v>
      </c>
      <c r="B97" s="153">
        <v>55</v>
      </c>
      <c r="C97" s="153">
        <v>320663</v>
      </c>
      <c r="D97" s="153"/>
      <c r="E97" s="27"/>
      <c r="F97" s="27"/>
      <c r="G97" s="27"/>
      <c r="H97" s="27"/>
      <c r="I97" s="27"/>
      <c r="J97" s="159" t="s">
        <v>468</v>
      </c>
      <c r="K97" s="25" t="s">
        <v>231</v>
      </c>
      <c r="L97" s="27"/>
      <c r="M97" s="160" t="s">
        <v>240</v>
      </c>
      <c r="N97" s="140">
        <v>7.858501247408381E-2</v>
      </c>
      <c r="O97" s="140">
        <f t="shared" si="1"/>
        <v>78.585012474083811</v>
      </c>
      <c r="P97" s="156" t="s">
        <v>346</v>
      </c>
      <c r="Q97" s="156" t="s">
        <v>346</v>
      </c>
      <c r="R97" s="185">
        <v>70</v>
      </c>
      <c r="S97" s="185">
        <v>83</v>
      </c>
      <c r="T97" s="186">
        <v>140</v>
      </c>
      <c r="U97" s="161"/>
      <c r="V97" s="161"/>
      <c r="W97" s="157"/>
    </row>
    <row r="98" spans="1:23" ht="13.8">
      <c r="A98" s="158">
        <v>7.78</v>
      </c>
      <c r="B98" s="153">
        <v>267</v>
      </c>
      <c r="C98" s="153">
        <v>63228</v>
      </c>
      <c r="D98" s="153"/>
      <c r="E98" s="27"/>
      <c r="F98" s="27"/>
      <c r="G98" s="27"/>
      <c r="H98" s="27"/>
      <c r="I98" s="27"/>
      <c r="J98" s="159" t="s">
        <v>95</v>
      </c>
      <c r="K98" s="25" t="s">
        <v>98</v>
      </c>
      <c r="L98" s="27"/>
      <c r="M98" s="160" t="s">
        <v>98</v>
      </c>
      <c r="N98" s="140">
        <v>1.5495311803081025E-2</v>
      </c>
      <c r="O98" s="140">
        <f t="shared" si="1"/>
        <v>15.495311803081025</v>
      </c>
      <c r="P98" s="156" t="s">
        <v>346</v>
      </c>
      <c r="Q98" s="156" t="s">
        <v>346</v>
      </c>
      <c r="R98" s="185">
        <v>126</v>
      </c>
      <c r="S98" s="185">
        <v>251</v>
      </c>
      <c r="T98" s="186">
        <v>285</v>
      </c>
      <c r="U98" s="161"/>
      <c r="V98" s="161"/>
      <c r="W98" s="157"/>
    </row>
    <row r="99" spans="1:23" ht="13.8">
      <c r="A99" s="158">
        <v>7.9</v>
      </c>
      <c r="B99" s="153">
        <v>116</v>
      </c>
      <c r="C99" s="153">
        <v>399600</v>
      </c>
      <c r="D99" s="153"/>
      <c r="E99" s="27"/>
      <c r="F99" s="27"/>
      <c r="G99" s="27"/>
      <c r="H99" s="27"/>
      <c r="I99" s="27"/>
      <c r="J99" s="159" t="s">
        <v>220</v>
      </c>
      <c r="K99" s="25" t="s">
        <v>233</v>
      </c>
      <c r="L99" s="27"/>
      <c r="M99" s="160" t="s">
        <v>243</v>
      </c>
      <c r="N99" s="140">
        <v>9.7930135327879697E-2</v>
      </c>
      <c r="O99" s="140">
        <f t="shared" si="1"/>
        <v>97.930135327879697</v>
      </c>
      <c r="P99" s="156" t="s">
        <v>346</v>
      </c>
      <c r="Q99" s="156" t="s">
        <v>346</v>
      </c>
      <c r="R99" s="185">
        <v>115</v>
      </c>
      <c r="S99" s="185">
        <v>89</v>
      </c>
      <c r="T99" s="186"/>
      <c r="U99" s="161"/>
      <c r="V99" s="161"/>
      <c r="W99" s="157"/>
    </row>
    <row r="100" spans="1:23" ht="13.8">
      <c r="A100" s="158">
        <v>7.98</v>
      </c>
      <c r="B100" s="153">
        <v>55</v>
      </c>
      <c r="C100" s="153">
        <v>145179</v>
      </c>
      <c r="D100" s="153"/>
      <c r="E100" s="27"/>
      <c r="F100" s="27"/>
      <c r="G100" s="27"/>
      <c r="H100" s="27"/>
      <c r="I100" s="27"/>
      <c r="J100" s="159" t="s">
        <v>469</v>
      </c>
      <c r="K100" s="25" t="s">
        <v>258</v>
      </c>
      <c r="L100" s="27"/>
      <c r="M100" s="160" t="s">
        <v>259</v>
      </c>
      <c r="N100" s="140">
        <v>3.5579076868784407E-2</v>
      </c>
      <c r="O100" s="140">
        <f t="shared" si="1"/>
        <v>35.579076868784405</v>
      </c>
      <c r="P100" s="156" t="s">
        <v>346</v>
      </c>
      <c r="Q100" s="156" t="s">
        <v>346</v>
      </c>
      <c r="R100" s="185">
        <v>70</v>
      </c>
      <c r="S100" s="185">
        <v>83</v>
      </c>
      <c r="T100" s="186">
        <v>154</v>
      </c>
      <c r="U100" s="161"/>
      <c r="V100" s="161"/>
      <c r="W100" s="157"/>
    </row>
    <row r="101" spans="1:23" ht="13.8">
      <c r="A101" s="158">
        <v>8.1199999999999992</v>
      </c>
      <c r="B101" s="153">
        <v>137</v>
      </c>
      <c r="C101" s="153">
        <v>23746</v>
      </c>
      <c r="D101" s="153"/>
      <c r="E101" s="27"/>
      <c r="F101" s="27"/>
      <c r="G101" s="27"/>
      <c r="H101" s="27"/>
      <c r="I101" s="27"/>
      <c r="J101" s="159" t="s">
        <v>95</v>
      </c>
      <c r="K101" s="25" t="s">
        <v>98</v>
      </c>
      <c r="L101" s="27"/>
      <c r="M101" s="160" t="s">
        <v>98</v>
      </c>
      <c r="N101" s="140">
        <v>5.819441925665244E-3</v>
      </c>
      <c r="O101" s="140">
        <f t="shared" si="1"/>
        <v>5.8194419256652443</v>
      </c>
      <c r="P101" s="156" t="s">
        <v>346</v>
      </c>
      <c r="Q101" s="156" t="s">
        <v>346</v>
      </c>
      <c r="R101" s="185">
        <v>78</v>
      </c>
      <c r="S101" s="185">
        <v>155</v>
      </c>
      <c r="T101" s="186"/>
      <c r="U101" s="161"/>
      <c r="V101" s="161"/>
      <c r="W101" s="157"/>
    </row>
    <row r="102" spans="1:23" ht="13.8">
      <c r="A102" s="158">
        <v>8.52</v>
      </c>
      <c r="B102" s="153">
        <v>130</v>
      </c>
      <c r="C102" s="153">
        <v>185368</v>
      </c>
      <c r="D102" s="153"/>
      <c r="E102" s="27"/>
      <c r="F102" s="27"/>
      <c r="G102" s="27"/>
      <c r="H102" s="27"/>
      <c r="I102" s="27"/>
      <c r="J102" s="159" t="s">
        <v>492</v>
      </c>
      <c r="K102" s="25" t="s">
        <v>234</v>
      </c>
      <c r="L102" s="27"/>
      <c r="M102" s="160" t="s">
        <v>98</v>
      </c>
      <c r="N102" s="140">
        <v>4.542821152517118E-2</v>
      </c>
      <c r="O102" s="140">
        <f t="shared" si="1"/>
        <v>45.428211525171179</v>
      </c>
      <c r="P102" s="156" t="s">
        <v>346</v>
      </c>
      <c r="Q102" s="156" t="s">
        <v>346</v>
      </c>
      <c r="R102" s="185">
        <v>129</v>
      </c>
      <c r="S102" s="185">
        <v>115</v>
      </c>
      <c r="T102" s="186">
        <v>77</v>
      </c>
      <c r="U102" s="161"/>
      <c r="V102" s="161"/>
      <c r="W102" s="157"/>
    </row>
    <row r="103" spans="1:23" ht="13.8">
      <c r="A103" s="158">
        <v>8.56</v>
      </c>
      <c r="B103" s="153">
        <v>130</v>
      </c>
      <c r="C103" s="153">
        <v>334077</v>
      </c>
      <c r="D103" s="153"/>
      <c r="E103" s="27"/>
      <c r="F103" s="27"/>
      <c r="G103" s="27"/>
      <c r="H103" s="27"/>
      <c r="I103" s="27"/>
      <c r="J103" s="159" t="s">
        <v>493</v>
      </c>
      <c r="K103" s="25" t="s">
        <v>234</v>
      </c>
      <c r="L103" s="27"/>
      <c r="M103" s="160" t="s">
        <v>98</v>
      </c>
      <c r="N103" s="140">
        <v>8.1872386936766933E-2</v>
      </c>
      <c r="O103" s="140">
        <f t="shared" si="1"/>
        <v>81.872386936766929</v>
      </c>
      <c r="P103" s="156" t="s">
        <v>346</v>
      </c>
      <c r="Q103" s="156" t="s">
        <v>346</v>
      </c>
      <c r="R103" s="185">
        <v>129</v>
      </c>
      <c r="S103" s="185">
        <v>115</v>
      </c>
      <c r="T103" s="186">
        <v>77</v>
      </c>
      <c r="U103" s="161"/>
      <c r="V103" s="161"/>
      <c r="W103" s="157"/>
    </row>
    <row r="104" spans="1:23" ht="13.8">
      <c r="A104" s="158">
        <v>8.81</v>
      </c>
      <c r="B104" s="153">
        <v>121</v>
      </c>
      <c r="C104" s="153">
        <v>233268</v>
      </c>
      <c r="D104" s="153"/>
      <c r="E104" s="27"/>
      <c r="F104" s="27"/>
      <c r="G104" s="27"/>
      <c r="H104" s="27"/>
      <c r="I104" s="27"/>
      <c r="J104" s="159" t="s">
        <v>439</v>
      </c>
      <c r="K104" s="25" t="s">
        <v>453</v>
      </c>
      <c r="L104" s="27"/>
      <c r="M104" s="160" t="s">
        <v>98</v>
      </c>
      <c r="N104" s="140">
        <v>5.716708410326287E-2</v>
      </c>
      <c r="O104" s="140">
        <f t="shared" si="1"/>
        <v>57.167084103262873</v>
      </c>
      <c r="P104" s="156" t="s">
        <v>346</v>
      </c>
      <c r="Q104" s="156" t="s">
        <v>346</v>
      </c>
      <c r="R104" s="185">
        <v>136</v>
      </c>
      <c r="S104" s="185">
        <v>77</v>
      </c>
      <c r="T104" s="186"/>
      <c r="U104" s="161"/>
      <c r="V104" s="161"/>
      <c r="W104" s="157"/>
    </row>
    <row r="105" spans="1:23" ht="13.8">
      <c r="A105" s="158">
        <v>8.83</v>
      </c>
      <c r="B105" s="153">
        <v>128</v>
      </c>
      <c r="C105" s="153">
        <v>139612</v>
      </c>
      <c r="D105" s="153"/>
      <c r="E105" s="27"/>
      <c r="F105" s="27"/>
      <c r="G105" s="27"/>
      <c r="H105" s="27"/>
      <c r="I105" s="27"/>
      <c r="J105" s="159" t="s">
        <v>365</v>
      </c>
      <c r="K105" s="25" t="s">
        <v>377</v>
      </c>
      <c r="L105" s="27"/>
      <c r="M105" s="160" t="s">
        <v>372</v>
      </c>
      <c r="N105" s="140">
        <v>3.4214769903393248E-2</v>
      </c>
      <c r="O105" s="140">
        <f t="shared" si="1"/>
        <v>34.214769903393247</v>
      </c>
      <c r="P105" s="156" t="s">
        <v>346</v>
      </c>
      <c r="Q105" s="27">
        <v>2000</v>
      </c>
      <c r="R105" s="185">
        <v>102</v>
      </c>
      <c r="S105" s="185"/>
      <c r="T105" s="186"/>
      <c r="U105" s="161"/>
      <c r="V105" s="161"/>
      <c r="W105" s="157"/>
    </row>
    <row r="106" spans="1:23" ht="13.8">
      <c r="A106" s="158">
        <v>9.1300000000000008</v>
      </c>
      <c r="B106" s="153">
        <v>129</v>
      </c>
      <c r="C106" s="153">
        <v>37589</v>
      </c>
      <c r="D106" s="153"/>
      <c r="E106" s="27"/>
      <c r="F106" s="27"/>
      <c r="G106" s="27"/>
      <c r="H106" s="27"/>
      <c r="I106" s="27"/>
      <c r="J106" s="159" t="s">
        <v>472</v>
      </c>
      <c r="K106" s="25" t="s">
        <v>235</v>
      </c>
      <c r="L106" s="27"/>
      <c r="M106" s="160" t="s">
        <v>98</v>
      </c>
      <c r="N106" s="140">
        <v>9.2119515936928686E-3</v>
      </c>
      <c r="O106" s="140">
        <f t="shared" si="1"/>
        <v>9.2119515936928682</v>
      </c>
      <c r="P106" s="156" t="s">
        <v>346</v>
      </c>
      <c r="Q106" s="156" t="s">
        <v>346</v>
      </c>
      <c r="R106" s="185">
        <v>144</v>
      </c>
      <c r="S106" s="185">
        <v>115</v>
      </c>
      <c r="T106" s="186"/>
      <c r="U106" s="161"/>
      <c r="V106" s="161"/>
      <c r="W106" s="157"/>
    </row>
    <row r="107" spans="1:23" ht="13.8">
      <c r="A107" s="158">
        <v>9.17</v>
      </c>
      <c r="B107" s="153">
        <v>129</v>
      </c>
      <c r="C107" s="153">
        <v>92558</v>
      </c>
      <c r="D107" s="153"/>
      <c r="E107" s="27"/>
      <c r="F107" s="27"/>
      <c r="G107" s="27"/>
      <c r="H107" s="27"/>
      <c r="I107" s="27"/>
      <c r="J107" s="159" t="s">
        <v>472</v>
      </c>
      <c r="K107" s="25" t="s">
        <v>235</v>
      </c>
      <c r="L107" s="27"/>
      <c r="M107" s="160" t="s">
        <v>98</v>
      </c>
      <c r="N107" s="140">
        <v>2.268322689108581E-2</v>
      </c>
      <c r="O107" s="140">
        <f t="shared" si="1"/>
        <v>22.683226891085809</v>
      </c>
      <c r="P107" s="156" t="s">
        <v>346</v>
      </c>
      <c r="Q107" s="156" t="s">
        <v>346</v>
      </c>
      <c r="R107" s="185">
        <v>144</v>
      </c>
      <c r="S107" s="185">
        <v>115</v>
      </c>
      <c r="T107" s="186"/>
      <c r="U107" s="161"/>
      <c r="V107" s="161"/>
      <c r="W107" s="157"/>
    </row>
    <row r="108" spans="1:23" ht="13.8">
      <c r="A108" s="158">
        <v>9.1999999999999993</v>
      </c>
      <c r="B108" s="153">
        <v>129</v>
      </c>
      <c r="C108" s="153">
        <v>37667</v>
      </c>
      <c r="D108" s="153"/>
      <c r="E108" s="27"/>
      <c r="F108" s="27"/>
      <c r="G108" s="27"/>
      <c r="H108" s="27"/>
      <c r="I108" s="27"/>
      <c r="J108" s="159" t="s">
        <v>472</v>
      </c>
      <c r="K108" s="25" t="s">
        <v>235</v>
      </c>
      <c r="L108" s="27"/>
      <c r="M108" s="160" t="s">
        <v>98</v>
      </c>
      <c r="N108" s="140">
        <v>9.2310670855736861E-3</v>
      </c>
      <c r="O108" s="140">
        <f t="shared" si="1"/>
        <v>9.2310670855736863</v>
      </c>
      <c r="P108" s="156" t="s">
        <v>346</v>
      </c>
      <c r="Q108" s="156" t="s">
        <v>346</v>
      </c>
      <c r="R108" s="185">
        <v>144</v>
      </c>
      <c r="S108" s="185">
        <v>115</v>
      </c>
      <c r="T108" s="186"/>
      <c r="U108" s="161"/>
      <c r="V108" s="161"/>
      <c r="W108" s="157"/>
    </row>
    <row r="109" spans="1:23" ht="13.8">
      <c r="A109" s="158">
        <v>9.23</v>
      </c>
      <c r="B109" s="153">
        <v>129</v>
      </c>
      <c r="C109" s="153">
        <v>59845</v>
      </c>
      <c r="D109" s="153"/>
      <c r="E109" s="27"/>
      <c r="F109" s="27"/>
      <c r="G109" s="27"/>
      <c r="H109" s="27"/>
      <c r="I109" s="27"/>
      <c r="J109" s="159" t="s">
        <v>472</v>
      </c>
      <c r="K109" s="25" t="s">
        <v>235</v>
      </c>
      <c r="L109" s="27"/>
      <c r="M109" s="160" t="s">
        <v>98</v>
      </c>
      <c r="N109" s="140">
        <v>1.4666238610352756E-2</v>
      </c>
      <c r="O109" s="140">
        <f t="shared" si="1"/>
        <v>14.666238610352757</v>
      </c>
      <c r="P109" s="156" t="s">
        <v>346</v>
      </c>
      <c r="Q109" s="156" t="s">
        <v>346</v>
      </c>
      <c r="R109" s="185">
        <v>144</v>
      </c>
      <c r="S109" s="185">
        <v>115</v>
      </c>
      <c r="T109" s="186"/>
      <c r="U109" s="161"/>
      <c r="V109" s="161"/>
      <c r="W109" s="157"/>
    </row>
    <row r="110" spans="1:23" ht="13.8">
      <c r="A110" s="158">
        <v>9.27</v>
      </c>
      <c r="B110" s="153">
        <v>129</v>
      </c>
      <c r="C110" s="153">
        <v>39736</v>
      </c>
      <c r="D110" s="153"/>
      <c r="E110" s="27"/>
      <c r="F110" s="27"/>
      <c r="G110" s="27"/>
      <c r="H110" s="27"/>
      <c r="I110" s="27"/>
      <c r="J110" s="159" t="s">
        <v>472</v>
      </c>
      <c r="K110" s="25" t="s">
        <v>235</v>
      </c>
      <c r="L110" s="27"/>
      <c r="M110" s="160" t="s">
        <v>98</v>
      </c>
      <c r="N110" s="140">
        <v>9.7381177612328035E-3</v>
      </c>
      <c r="O110" s="140">
        <f t="shared" si="1"/>
        <v>9.7381177612328038</v>
      </c>
      <c r="P110" s="156" t="s">
        <v>346</v>
      </c>
      <c r="Q110" s="156" t="s">
        <v>346</v>
      </c>
      <c r="R110" s="185">
        <v>144</v>
      </c>
      <c r="S110" s="185">
        <v>115</v>
      </c>
      <c r="T110" s="186"/>
      <c r="U110" s="161"/>
      <c r="V110" s="161"/>
      <c r="W110" s="157"/>
    </row>
    <row r="111" spans="1:23" ht="13.8">
      <c r="A111" s="158">
        <v>9.31</v>
      </c>
      <c r="B111" s="153">
        <v>129</v>
      </c>
      <c r="C111" s="153">
        <v>157593</v>
      </c>
      <c r="D111" s="153"/>
      <c r="E111" s="27"/>
      <c r="F111" s="27"/>
      <c r="G111" s="27"/>
      <c r="H111" s="27"/>
      <c r="I111" s="27"/>
      <c r="J111" s="159" t="s">
        <v>472</v>
      </c>
      <c r="K111" s="25" t="s">
        <v>235</v>
      </c>
      <c r="L111" s="27"/>
      <c r="M111" s="160" t="s">
        <v>98</v>
      </c>
      <c r="N111" s="140">
        <v>3.8621380922739104E-2</v>
      </c>
      <c r="O111" s="140">
        <f t="shared" si="1"/>
        <v>38.621380922739107</v>
      </c>
      <c r="P111" s="156" t="s">
        <v>346</v>
      </c>
      <c r="Q111" s="156" t="s">
        <v>346</v>
      </c>
      <c r="R111" s="185">
        <v>144</v>
      </c>
      <c r="S111" s="185">
        <v>115</v>
      </c>
      <c r="T111" s="186"/>
      <c r="U111" s="161"/>
      <c r="V111" s="161"/>
      <c r="W111" s="157"/>
    </row>
    <row r="112" spans="1:23" ht="13.8">
      <c r="A112" s="158">
        <v>9.9700000000000006</v>
      </c>
      <c r="B112" s="153">
        <v>129</v>
      </c>
      <c r="C112" s="153">
        <v>60493</v>
      </c>
      <c r="D112" s="153"/>
      <c r="E112" s="27"/>
      <c r="F112" s="27"/>
      <c r="G112" s="27"/>
      <c r="H112" s="27"/>
      <c r="I112" s="27"/>
      <c r="J112" s="159" t="s">
        <v>95</v>
      </c>
      <c r="K112" s="25" t="s">
        <v>98</v>
      </c>
      <c r="L112" s="27"/>
      <c r="M112" s="160" t="s">
        <v>98</v>
      </c>
      <c r="N112" s="140">
        <v>1.4825044235208777E-2</v>
      </c>
      <c r="O112" s="140">
        <f t="shared" si="1"/>
        <v>14.825044235208777</v>
      </c>
      <c r="P112" s="156" t="s">
        <v>346</v>
      </c>
      <c r="Q112" s="156" t="s">
        <v>346</v>
      </c>
      <c r="R112" s="185">
        <v>158</v>
      </c>
      <c r="S112" s="185">
        <v>115</v>
      </c>
      <c r="T112" s="186"/>
      <c r="U112" s="161"/>
      <c r="V112" s="161"/>
      <c r="W112" s="157"/>
    </row>
    <row r="113" spans="1:23" ht="13.8">
      <c r="A113" s="158">
        <v>10.83</v>
      </c>
      <c r="B113" s="153">
        <v>221</v>
      </c>
      <c r="C113" s="153">
        <v>35192</v>
      </c>
      <c r="D113" s="153"/>
      <c r="E113" s="27"/>
      <c r="F113" s="27"/>
      <c r="G113" s="27"/>
      <c r="H113" s="27"/>
      <c r="I113" s="27"/>
      <c r="J113" s="159" t="s">
        <v>442</v>
      </c>
      <c r="K113" s="25" t="s">
        <v>454</v>
      </c>
      <c r="L113" s="27"/>
      <c r="M113" s="160" t="s">
        <v>462</v>
      </c>
      <c r="N113" s="140">
        <v>8.6245178239708273E-3</v>
      </c>
      <c r="O113" s="140">
        <f t="shared" si="1"/>
        <v>8.6245178239708267</v>
      </c>
      <c r="P113" s="156" t="s">
        <v>346</v>
      </c>
      <c r="Q113" s="27">
        <v>5.8828999999999999E-2</v>
      </c>
      <c r="R113" s="185">
        <v>73</v>
      </c>
      <c r="S113" s="185">
        <v>207</v>
      </c>
      <c r="T113" s="186">
        <v>147</v>
      </c>
      <c r="U113" s="161"/>
      <c r="V113" s="161"/>
      <c r="W113" s="157"/>
    </row>
    <row r="114" spans="1:23" ht="13.8">
      <c r="A114" s="158">
        <v>11.01</v>
      </c>
      <c r="B114" s="153">
        <v>191</v>
      </c>
      <c r="C114" s="153">
        <v>31777</v>
      </c>
      <c r="D114" s="153"/>
      <c r="E114" s="27"/>
      <c r="F114" s="27"/>
      <c r="G114" s="27"/>
      <c r="H114" s="27"/>
      <c r="I114" s="27"/>
      <c r="J114" s="159" t="s">
        <v>443</v>
      </c>
      <c r="K114" s="25" t="s">
        <v>166</v>
      </c>
      <c r="L114" s="27"/>
      <c r="M114" s="160" t="s">
        <v>98</v>
      </c>
      <c r="N114" s="140">
        <v>7.7876023781632475E-3</v>
      </c>
      <c r="O114" s="140">
        <f t="shared" si="1"/>
        <v>7.7876023781632471</v>
      </c>
      <c r="P114" s="156" t="s">
        <v>346</v>
      </c>
      <c r="Q114" s="156" t="s">
        <v>346</v>
      </c>
      <c r="R114" s="185">
        <v>91</v>
      </c>
      <c r="S114" s="185">
        <v>206</v>
      </c>
      <c r="T114" s="186"/>
      <c r="U114" s="161"/>
      <c r="V114" s="161"/>
      <c r="W114" s="157"/>
    </row>
    <row r="115" spans="1:23" ht="13.8">
      <c r="A115" s="158">
        <v>12.47</v>
      </c>
      <c r="B115" s="153">
        <v>73</v>
      </c>
      <c r="C115" s="153">
        <v>54625</v>
      </c>
      <c r="D115" s="153"/>
      <c r="E115" s="27"/>
      <c r="F115" s="27"/>
      <c r="G115" s="27"/>
      <c r="H115" s="27"/>
      <c r="I115" s="27"/>
      <c r="J115" s="159" t="s">
        <v>444</v>
      </c>
      <c r="K115" s="25" t="s">
        <v>98</v>
      </c>
      <c r="L115" s="27"/>
      <c r="M115" s="160" t="s">
        <v>98</v>
      </c>
      <c r="N115" s="140">
        <v>1.3386971076790363E-2</v>
      </c>
      <c r="O115" s="140">
        <f t="shared" si="1"/>
        <v>13.386971076790363</v>
      </c>
      <c r="P115" s="156" t="s">
        <v>346</v>
      </c>
      <c r="Q115" s="156" t="s">
        <v>346</v>
      </c>
      <c r="R115" s="185">
        <v>221</v>
      </c>
      <c r="S115" s="185">
        <v>207</v>
      </c>
      <c r="T115" s="186">
        <v>147</v>
      </c>
      <c r="U115" s="161"/>
      <c r="V115" s="161"/>
      <c r="W115" s="157"/>
    </row>
    <row r="116" spans="1:23" ht="13.8">
      <c r="A116" s="158">
        <v>13.06</v>
      </c>
      <c r="B116" s="153">
        <v>57</v>
      </c>
      <c r="C116" s="153">
        <v>25145</v>
      </c>
      <c r="D116" s="153"/>
      <c r="E116" s="27"/>
      <c r="F116" s="27"/>
      <c r="G116" s="27"/>
      <c r="H116" s="27"/>
      <c r="I116" s="27"/>
      <c r="J116" s="159" t="s">
        <v>291</v>
      </c>
      <c r="K116" s="25" t="s">
        <v>303</v>
      </c>
      <c r="L116" s="27"/>
      <c r="M116" s="160" t="s">
        <v>317</v>
      </c>
      <c r="N116" s="140">
        <v>6.1622954274763138E-3</v>
      </c>
      <c r="O116" s="140">
        <f t="shared" si="1"/>
        <v>6.1622954274763142</v>
      </c>
      <c r="P116" s="156" t="s">
        <v>346</v>
      </c>
      <c r="Q116" s="27">
        <v>1.0721000000000001</v>
      </c>
      <c r="R116" s="185">
        <v>71</v>
      </c>
      <c r="S116" s="185">
        <v>85</v>
      </c>
      <c r="T116" s="186">
        <v>240</v>
      </c>
      <c r="U116" s="161"/>
      <c r="V116" s="161"/>
      <c r="W116" s="157"/>
    </row>
    <row r="117" spans="1:23" ht="13.8">
      <c r="A117" s="158">
        <v>14.4</v>
      </c>
      <c r="B117" s="153">
        <v>57</v>
      </c>
      <c r="C117" s="153">
        <v>87723</v>
      </c>
      <c r="D117" s="153"/>
      <c r="E117" s="27"/>
      <c r="F117" s="27"/>
      <c r="G117" s="27"/>
      <c r="H117" s="27"/>
      <c r="I117" s="27"/>
      <c r="J117" s="159" t="s">
        <v>292</v>
      </c>
      <c r="K117" s="25" t="s">
        <v>304</v>
      </c>
      <c r="L117" s="27"/>
      <c r="M117" s="160" t="s">
        <v>318</v>
      </c>
      <c r="N117" s="140">
        <v>2.1498311464883863E-2</v>
      </c>
      <c r="O117" s="140">
        <f t="shared" si="1"/>
        <v>21.498311464883862</v>
      </c>
      <c r="P117" s="156" t="s">
        <v>346</v>
      </c>
      <c r="Q117" s="156" t="s">
        <v>346</v>
      </c>
      <c r="R117" s="185">
        <v>71</v>
      </c>
      <c r="S117" s="185">
        <v>85</v>
      </c>
      <c r="T117" s="186">
        <v>254</v>
      </c>
      <c r="U117" s="161"/>
      <c r="V117" s="161"/>
      <c r="W117" s="157"/>
    </row>
    <row r="118" spans="1:23" ht="13.8">
      <c r="A118" s="158">
        <v>15.07</v>
      </c>
      <c r="B118" s="153">
        <v>188</v>
      </c>
      <c r="C118" s="153">
        <v>408046</v>
      </c>
      <c r="D118" s="153"/>
      <c r="E118" s="27"/>
      <c r="F118" s="27"/>
      <c r="G118" s="27"/>
      <c r="H118" s="27"/>
      <c r="I118" s="27"/>
      <c r="J118" s="159" t="s">
        <v>89</v>
      </c>
      <c r="K118" s="25" t="s">
        <v>115</v>
      </c>
      <c r="L118" s="27"/>
      <c r="M118" s="160" t="s">
        <v>140</v>
      </c>
      <c r="N118" s="140">
        <v>0.1</v>
      </c>
      <c r="O118" s="140">
        <f t="shared" si="1"/>
        <v>100</v>
      </c>
      <c r="P118" s="156" t="s">
        <v>346</v>
      </c>
      <c r="Q118" s="156" t="s">
        <v>346</v>
      </c>
      <c r="R118" s="185">
        <v>160</v>
      </c>
      <c r="S118" s="185">
        <v>184</v>
      </c>
      <c r="T118" s="191"/>
      <c r="U118" s="161"/>
      <c r="V118" s="161"/>
      <c r="W118" s="157"/>
    </row>
    <row r="119" spans="1:23" ht="13.8">
      <c r="A119" s="158">
        <v>16.21</v>
      </c>
      <c r="B119" s="153">
        <v>74</v>
      </c>
      <c r="C119" s="153">
        <v>18419</v>
      </c>
      <c r="D119" s="153"/>
      <c r="E119" s="27"/>
      <c r="F119" s="27"/>
      <c r="G119" s="27"/>
      <c r="H119" s="27"/>
      <c r="I119" s="27"/>
      <c r="J119" s="159" t="s">
        <v>447</v>
      </c>
      <c r="K119" s="25" t="s">
        <v>455</v>
      </c>
      <c r="L119" s="27"/>
      <c r="M119" s="160" t="s">
        <v>463</v>
      </c>
      <c r="N119" s="140">
        <v>4.5139518583689094E-3</v>
      </c>
      <c r="O119" s="140">
        <f t="shared" si="1"/>
        <v>4.5139518583689098</v>
      </c>
      <c r="P119" s="156" t="s">
        <v>346</v>
      </c>
      <c r="Q119" s="27">
        <v>11.611000000000001</v>
      </c>
      <c r="R119" s="185">
        <v>87</v>
      </c>
      <c r="S119" s="185">
        <v>143</v>
      </c>
      <c r="T119" s="186">
        <v>227</v>
      </c>
      <c r="U119" s="161"/>
      <c r="V119" s="161"/>
      <c r="W119" s="157"/>
    </row>
    <row r="120" spans="1:23" ht="13.8">
      <c r="A120" s="158">
        <v>18.739999999999998</v>
      </c>
      <c r="B120" s="153">
        <v>55</v>
      </c>
      <c r="C120" s="153">
        <v>42440</v>
      </c>
      <c r="D120" s="153"/>
      <c r="E120" s="27"/>
      <c r="F120" s="27"/>
      <c r="G120" s="27"/>
      <c r="H120" s="27"/>
      <c r="I120" s="27"/>
      <c r="J120" s="159" t="s">
        <v>448</v>
      </c>
      <c r="K120" s="25" t="s">
        <v>456</v>
      </c>
      <c r="L120" s="27"/>
      <c r="M120" s="160" t="s">
        <v>464</v>
      </c>
      <c r="N120" s="140">
        <v>1.0400788146434472E-2</v>
      </c>
      <c r="O120" s="140">
        <f t="shared" si="1"/>
        <v>10.400788146434472</v>
      </c>
      <c r="P120" s="156" t="s">
        <v>346</v>
      </c>
      <c r="Q120" s="156" t="s">
        <v>346</v>
      </c>
      <c r="R120" s="185">
        <v>69</v>
      </c>
      <c r="S120" s="185">
        <v>83</v>
      </c>
      <c r="T120" s="186">
        <v>252</v>
      </c>
      <c r="U120" s="161"/>
      <c r="V120" s="161"/>
      <c r="W120" s="157"/>
    </row>
    <row r="121" spans="1:23" ht="13.8">
      <c r="A121" s="158">
        <v>23.45</v>
      </c>
      <c r="B121" s="153">
        <v>243</v>
      </c>
      <c r="C121" s="153">
        <v>370103</v>
      </c>
      <c r="D121" s="153"/>
      <c r="E121" s="27"/>
      <c r="F121" s="27"/>
      <c r="G121" s="27"/>
      <c r="H121" s="27"/>
      <c r="I121" s="27"/>
      <c r="J121" s="159" t="s">
        <v>450</v>
      </c>
      <c r="K121" s="25" t="s">
        <v>120</v>
      </c>
      <c r="L121" s="27"/>
      <c r="M121" s="160" t="s">
        <v>145</v>
      </c>
      <c r="N121" s="140">
        <v>0.1</v>
      </c>
      <c r="O121" s="140">
        <f t="shared" si="1"/>
        <v>100</v>
      </c>
      <c r="P121" s="156" t="s">
        <v>346</v>
      </c>
      <c r="Q121" s="156" t="s">
        <v>346</v>
      </c>
      <c r="R121" s="185">
        <v>245</v>
      </c>
      <c r="S121" s="185">
        <v>186</v>
      </c>
      <c r="T121" s="186">
        <v>256</v>
      </c>
      <c r="U121" s="161"/>
      <c r="V121" s="161"/>
      <c r="W121" s="157"/>
    </row>
    <row r="122" spans="1:23" ht="14.25" customHeight="1" thickBot="1">
      <c r="A122" s="158">
        <v>24.65</v>
      </c>
      <c r="B122" s="153">
        <v>55</v>
      </c>
      <c r="C122" s="153">
        <v>202667</v>
      </c>
      <c r="D122" s="153"/>
      <c r="E122" s="27"/>
      <c r="F122" s="27"/>
      <c r="G122" s="27"/>
      <c r="H122" s="27"/>
      <c r="I122" s="27"/>
      <c r="J122" s="159" t="s">
        <v>95</v>
      </c>
      <c r="K122" s="25" t="s">
        <v>98</v>
      </c>
      <c r="L122" s="27"/>
      <c r="M122" s="160" t="s">
        <v>98</v>
      </c>
      <c r="N122" s="140">
        <v>4.9667684525764255E-2</v>
      </c>
      <c r="O122" s="140">
        <f t="shared" si="1"/>
        <v>49.667684525764258</v>
      </c>
      <c r="P122" s="156" t="s">
        <v>346</v>
      </c>
      <c r="Q122" s="156" t="s">
        <v>346</v>
      </c>
      <c r="R122" s="187">
        <v>97</v>
      </c>
      <c r="S122" s="187">
        <v>145</v>
      </c>
      <c r="T122" s="188">
        <v>224</v>
      </c>
      <c r="U122" s="161"/>
      <c r="V122" s="161"/>
      <c r="W122" s="157"/>
    </row>
    <row r="123" spans="1:23">
      <c r="A123" s="220" t="s">
        <v>495</v>
      </c>
      <c r="B123" s="220"/>
      <c r="C123" s="220"/>
      <c r="D123" s="220"/>
      <c r="E123" s="220"/>
      <c r="F123" s="220"/>
      <c r="G123" s="220"/>
      <c r="H123" s="220"/>
      <c r="I123" s="220"/>
      <c r="J123" s="220"/>
      <c r="K123" s="220"/>
      <c r="L123" s="220"/>
      <c r="M123" s="220"/>
      <c r="N123" s="220"/>
      <c r="O123" s="220"/>
      <c r="P123" s="220"/>
      <c r="Q123" s="220"/>
      <c r="R123" s="220"/>
      <c r="S123" s="220"/>
      <c r="T123" s="220"/>
      <c r="U123" s="220"/>
      <c r="V123" s="220"/>
      <c r="W123" s="220"/>
    </row>
    <row r="124" spans="1:23" ht="13.8">
      <c r="A124" s="158">
        <v>6.5</v>
      </c>
      <c r="B124" s="153">
        <v>133</v>
      </c>
      <c r="C124" s="153">
        <v>20041</v>
      </c>
      <c r="D124" s="153"/>
      <c r="E124" s="27"/>
      <c r="F124" s="27"/>
      <c r="G124" s="27"/>
      <c r="H124" s="27"/>
      <c r="I124" s="27"/>
      <c r="J124" s="159" t="s">
        <v>496</v>
      </c>
      <c r="K124" s="25" t="s">
        <v>494</v>
      </c>
      <c r="L124" s="27"/>
      <c r="M124" s="160" t="s">
        <v>98</v>
      </c>
      <c r="N124" s="140">
        <v>2.8877604834596066E-3</v>
      </c>
      <c r="O124" s="140">
        <f t="shared" si="1"/>
        <v>2.8877604834596067</v>
      </c>
      <c r="P124" s="156" t="s">
        <v>346</v>
      </c>
      <c r="Q124" s="156" t="s">
        <v>346</v>
      </c>
      <c r="R124" s="185">
        <v>151</v>
      </c>
      <c r="S124" s="185">
        <v>121</v>
      </c>
      <c r="T124" s="186">
        <v>105</v>
      </c>
      <c r="U124" s="186"/>
      <c r="V124" s="161"/>
      <c r="W124" s="157"/>
    </row>
    <row r="125" spans="1:23" ht="13.8">
      <c r="A125" s="158">
        <v>6.8</v>
      </c>
      <c r="B125" s="153">
        <v>55</v>
      </c>
      <c r="C125" s="153">
        <v>258254</v>
      </c>
      <c r="D125" s="153"/>
      <c r="E125" s="27"/>
      <c r="F125" s="27"/>
      <c r="G125" s="27"/>
      <c r="H125" s="27"/>
      <c r="I125" s="27"/>
      <c r="J125" s="159" t="s">
        <v>467</v>
      </c>
      <c r="K125" s="25" t="s">
        <v>230</v>
      </c>
      <c r="L125" s="27"/>
      <c r="M125" s="160" t="s">
        <v>486</v>
      </c>
      <c r="N125" s="140">
        <v>3.721249917146735E-2</v>
      </c>
      <c r="O125" s="140">
        <f t="shared" si="1"/>
        <v>37.21249917146735</v>
      </c>
      <c r="P125" s="156" t="s">
        <v>346</v>
      </c>
      <c r="Q125" s="156" t="s">
        <v>346</v>
      </c>
      <c r="R125" s="185">
        <v>69</v>
      </c>
      <c r="S125" s="185">
        <v>84</v>
      </c>
      <c r="T125" s="186">
        <v>126</v>
      </c>
      <c r="U125" s="186"/>
      <c r="V125" s="161"/>
      <c r="W125" s="157"/>
    </row>
    <row r="126" spans="1:23" ht="13.8">
      <c r="A126" s="158">
        <v>6.88</v>
      </c>
      <c r="B126" s="153">
        <v>193</v>
      </c>
      <c r="C126" s="153">
        <v>67701</v>
      </c>
      <c r="D126" s="153"/>
      <c r="E126" s="27"/>
      <c r="F126" s="27"/>
      <c r="G126" s="27"/>
      <c r="H126" s="27"/>
      <c r="I126" s="27"/>
      <c r="J126" s="159" t="s">
        <v>95</v>
      </c>
      <c r="K126" s="25" t="s">
        <v>98</v>
      </c>
      <c r="L126" s="27"/>
      <c r="M126" s="160" t="s">
        <v>98</v>
      </c>
      <c r="N126" s="140">
        <v>9.7552154328975019E-3</v>
      </c>
      <c r="O126" s="140">
        <f t="shared" si="1"/>
        <v>9.7552154328975025</v>
      </c>
      <c r="P126" s="156" t="s">
        <v>346</v>
      </c>
      <c r="Q126" s="156" t="s">
        <v>346</v>
      </c>
      <c r="R126" s="185">
        <v>209</v>
      </c>
      <c r="S126" s="185">
        <v>135</v>
      </c>
      <c r="T126" s="186"/>
      <c r="U126" s="186"/>
      <c r="V126" s="161"/>
      <c r="W126" s="157"/>
    </row>
    <row r="127" spans="1:23" ht="13.8">
      <c r="A127" s="158">
        <v>7.78</v>
      </c>
      <c r="B127" s="153">
        <v>267</v>
      </c>
      <c r="C127" s="153">
        <v>39205</v>
      </c>
      <c r="D127" s="153"/>
      <c r="E127" s="27"/>
      <c r="F127" s="27"/>
      <c r="G127" s="27"/>
      <c r="H127" s="27"/>
      <c r="I127" s="27"/>
      <c r="J127" s="159" t="s">
        <v>95</v>
      </c>
      <c r="K127" s="25" t="s">
        <v>98</v>
      </c>
      <c r="L127" s="27"/>
      <c r="M127" s="160" t="s">
        <v>98</v>
      </c>
      <c r="N127" s="140">
        <v>5.6491517266620368E-3</v>
      </c>
      <c r="O127" s="140">
        <f t="shared" si="1"/>
        <v>5.649151726662037</v>
      </c>
      <c r="P127" s="156" t="s">
        <v>346</v>
      </c>
      <c r="Q127" s="156" t="s">
        <v>346</v>
      </c>
      <c r="R127" s="185">
        <v>126</v>
      </c>
      <c r="S127" s="185">
        <v>251</v>
      </c>
      <c r="T127" s="186">
        <v>283</v>
      </c>
      <c r="U127" s="186"/>
      <c r="V127" s="161"/>
      <c r="W127" s="157"/>
    </row>
    <row r="128" spans="1:23" ht="13.8">
      <c r="A128" s="158">
        <v>7.9</v>
      </c>
      <c r="B128" s="153">
        <v>116</v>
      </c>
      <c r="C128" s="153">
        <v>174909</v>
      </c>
      <c r="D128" s="153"/>
      <c r="E128" s="27"/>
      <c r="F128" s="27"/>
      <c r="G128" s="27"/>
      <c r="H128" s="27"/>
      <c r="I128" s="27"/>
      <c r="J128" s="159" t="s">
        <v>220</v>
      </c>
      <c r="K128" s="25" t="s">
        <v>233</v>
      </c>
      <c r="L128" s="27"/>
      <c r="M128" s="160" t="s">
        <v>243</v>
      </c>
      <c r="N128" s="140">
        <v>2.5203098568007398E-2</v>
      </c>
      <c r="O128" s="140">
        <f t="shared" si="1"/>
        <v>25.203098568007398</v>
      </c>
      <c r="P128" s="156" t="s">
        <v>346</v>
      </c>
      <c r="Q128" s="156" t="s">
        <v>346</v>
      </c>
      <c r="R128" s="185">
        <v>115</v>
      </c>
      <c r="S128" s="185">
        <v>89</v>
      </c>
      <c r="T128" s="186"/>
      <c r="U128" s="186"/>
      <c r="V128" s="161"/>
      <c r="W128" s="157"/>
    </row>
    <row r="129" spans="1:23" ht="13.8">
      <c r="A129" s="158">
        <v>7.98</v>
      </c>
      <c r="B129" s="153">
        <v>55</v>
      </c>
      <c r="C129" s="153">
        <v>29458</v>
      </c>
      <c r="D129" s="153"/>
      <c r="E129" s="27"/>
      <c r="F129" s="27"/>
      <c r="G129" s="27"/>
      <c r="H129" s="27"/>
      <c r="I129" s="27"/>
      <c r="J129" s="159" t="s">
        <v>469</v>
      </c>
      <c r="K129" s="25" t="s">
        <v>258</v>
      </c>
      <c r="L129" s="27"/>
      <c r="M129" s="160" t="s">
        <v>259</v>
      </c>
      <c r="N129" s="140">
        <v>4.2446808204058229E-3</v>
      </c>
      <c r="O129" s="140">
        <f t="shared" si="1"/>
        <v>4.2446808204058231</v>
      </c>
      <c r="P129" s="156" t="s">
        <v>346</v>
      </c>
      <c r="Q129" s="156" t="s">
        <v>346</v>
      </c>
      <c r="R129" s="185">
        <v>70</v>
      </c>
      <c r="S129" s="185">
        <v>83</v>
      </c>
      <c r="T129" s="186">
        <v>154</v>
      </c>
      <c r="U129" s="186"/>
      <c r="V129" s="161"/>
      <c r="W129" s="157"/>
    </row>
    <row r="130" spans="1:23" ht="13.8">
      <c r="A130" s="158">
        <v>8.1199999999999992</v>
      </c>
      <c r="B130" s="153">
        <v>137</v>
      </c>
      <c r="C130" s="153">
        <v>43149</v>
      </c>
      <c r="D130" s="153"/>
      <c r="E130" s="27"/>
      <c r="F130" s="27"/>
      <c r="G130" s="27"/>
      <c r="H130" s="27"/>
      <c r="I130" s="27"/>
      <c r="J130" s="159" t="s">
        <v>95</v>
      </c>
      <c r="K130" s="25" t="s">
        <v>98</v>
      </c>
      <c r="L130" s="27"/>
      <c r="M130" s="160" t="s">
        <v>98</v>
      </c>
      <c r="N130" s="140">
        <v>6.2174530762336491E-3</v>
      </c>
      <c r="O130" s="140">
        <f t="shared" si="1"/>
        <v>6.2174530762336495</v>
      </c>
      <c r="P130" s="156" t="s">
        <v>346</v>
      </c>
      <c r="Q130" s="156" t="s">
        <v>346</v>
      </c>
      <c r="R130" s="185">
        <v>78</v>
      </c>
      <c r="S130" s="185">
        <v>155</v>
      </c>
      <c r="T130" s="186"/>
      <c r="U130" s="186"/>
      <c r="V130" s="161"/>
      <c r="W130" s="157"/>
    </row>
    <row r="131" spans="1:23" ht="13.8">
      <c r="A131" s="158">
        <v>8.52</v>
      </c>
      <c r="B131" s="153">
        <v>130</v>
      </c>
      <c r="C131" s="153">
        <v>49958</v>
      </c>
      <c r="D131" s="153"/>
      <c r="E131" s="27"/>
      <c r="F131" s="27"/>
      <c r="G131" s="27"/>
      <c r="H131" s="27"/>
      <c r="I131" s="27"/>
      <c r="J131" s="159" t="s">
        <v>471</v>
      </c>
      <c r="K131" s="25" t="s">
        <v>234</v>
      </c>
      <c r="L131" s="27"/>
      <c r="M131" s="160" t="s">
        <v>98</v>
      </c>
      <c r="N131" s="140">
        <v>7.1985798229966085E-3</v>
      </c>
      <c r="O131" s="140">
        <f t="shared" si="1"/>
        <v>7.1985798229966083</v>
      </c>
      <c r="P131" s="156" t="s">
        <v>346</v>
      </c>
      <c r="Q131" s="156" t="s">
        <v>346</v>
      </c>
      <c r="R131" s="185">
        <v>129</v>
      </c>
      <c r="S131" s="185">
        <v>115</v>
      </c>
      <c r="T131" s="186">
        <v>77</v>
      </c>
      <c r="U131" s="186"/>
      <c r="V131" s="161"/>
      <c r="W131" s="157"/>
    </row>
    <row r="132" spans="1:23" ht="13.8">
      <c r="A132" s="158">
        <v>8.56</v>
      </c>
      <c r="B132" s="153">
        <v>130</v>
      </c>
      <c r="C132" s="153">
        <v>91836</v>
      </c>
      <c r="D132" s="153"/>
      <c r="E132" s="27"/>
      <c r="F132" s="27"/>
      <c r="G132" s="27"/>
      <c r="H132" s="27"/>
      <c r="I132" s="27"/>
      <c r="J132" s="159" t="s">
        <v>471</v>
      </c>
      <c r="K132" s="25" t="s">
        <v>234</v>
      </c>
      <c r="L132" s="27"/>
      <c r="M132" s="160" t="s">
        <v>98</v>
      </c>
      <c r="N132" s="140">
        <v>1.323289116106963E-2</v>
      </c>
      <c r="O132" s="140">
        <f t="shared" si="1"/>
        <v>13.232891161069629</v>
      </c>
      <c r="P132" s="156" t="s">
        <v>346</v>
      </c>
      <c r="Q132" s="156" t="s">
        <v>346</v>
      </c>
      <c r="R132" s="185">
        <v>129</v>
      </c>
      <c r="S132" s="185">
        <v>115</v>
      </c>
      <c r="T132" s="186">
        <v>77</v>
      </c>
      <c r="U132" s="186"/>
      <c r="V132" s="161"/>
      <c r="W132" s="157"/>
    </row>
    <row r="133" spans="1:23" ht="13.8">
      <c r="A133" s="158">
        <v>8.81</v>
      </c>
      <c r="B133" s="153">
        <v>121</v>
      </c>
      <c r="C133" s="153">
        <v>104425</v>
      </c>
      <c r="D133" s="153"/>
      <c r="E133" s="27"/>
      <c r="F133" s="27"/>
      <c r="G133" s="27"/>
      <c r="H133" s="27"/>
      <c r="I133" s="27"/>
      <c r="J133" s="159" t="s">
        <v>439</v>
      </c>
      <c r="K133" s="25" t="s">
        <v>453</v>
      </c>
      <c r="L133" s="27"/>
      <c r="M133" s="160" t="s">
        <v>98</v>
      </c>
      <c r="N133" s="140">
        <v>1.5046873333928918E-2</v>
      </c>
      <c r="O133" s="140">
        <f t="shared" ref="O133:O194" si="2">N133*1000</f>
        <v>15.046873333928918</v>
      </c>
      <c r="P133" s="156" t="s">
        <v>346</v>
      </c>
      <c r="Q133" s="156" t="s">
        <v>346</v>
      </c>
      <c r="R133" s="185">
        <v>136</v>
      </c>
      <c r="S133" s="185">
        <v>77</v>
      </c>
      <c r="T133" s="186"/>
      <c r="U133" s="186"/>
      <c r="V133" s="161"/>
      <c r="W133" s="157"/>
    </row>
    <row r="134" spans="1:23" ht="13.8">
      <c r="A134" s="158">
        <v>9.0500000000000007</v>
      </c>
      <c r="B134" s="153">
        <v>73</v>
      </c>
      <c r="C134" s="153">
        <v>33321</v>
      </c>
      <c r="D134" s="153"/>
      <c r="E134" s="27"/>
      <c r="F134" s="27"/>
      <c r="G134" s="27"/>
      <c r="H134" s="27"/>
      <c r="I134" s="27"/>
      <c r="J134" s="159" t="s">
        <v>83</v>
      </c>
      <c r="K134" s="25" t="s">
        <v>109</v>
      </c>
      <c r="L134" s="27"/>
      <c r="M134" s="160" t="s">
        <v>134</v>
      </c>
      <c r="N134" s="140">
        <v>4.8013106666013449E-3</v>
      </c>
      <c r="O134" s="140">
        <f t="shared" si="2"/>
        <v>4.8013106666013448</v>
      </c>
      <c r="P134" s="27">
        <v>22.984999999999999</v>
      </c>
      <c r="Q134" s="27">
        <v>22.984999999999999</v>
      </c>
      <c r="R134" s="185">
        <v>341</v>
      </c>
      <c r="S134" s="185">
        <v>429</v>
      </c>
      <c r="T134" s="186">
        <v>325</v>
      </c>
      <c r="U134" s="186"/>
      <c r="V134" s="161"/>
      <c r="W134" s="157"/>
    </row>
    <row r="135" spans="1:23" ht="13.8">
      <c r="A135" s="158">
        <v>9.17</v>
      </c>
      <c r="B135" s="153">
        <v>129</v>
      </c>
      <c r="C135" s="153">
        <v>11573</v>
      </c>
      <c r="D135" s="153"/>
      <c r="E135" s="27"/>
      <c r="F135" s="27"/>
      <c r="G135" s="27"/>
      <c r="H135" s="27"/>
      <c r="I135" s="27"/>
      <c r="J135" s="159" t="s">
        <v>472</v>
      </c>
      <c r="K135" s="25" t="s">
        <v>235</v>
      </c>
      <c r="L135" s="27"/>
      <c r="M135" s="160" t="s">
        <v>98</v>
      </c>
      <c r="N135" s="140">
        <v>1.6675840564382032E-3</v>
      </c>
      <c r="O135" s="140">
        <f t="shared" si="2"/>
        <v>1.6675840564382032</v>
      </c>
      <c r="P135" s="156" t="s">
        <v>346</v>
      </c>
      <c r="Q135" s="156" t="s">
        <v>346</v>
      </c>
      <c r="R135" s="185">
        <v>144</v>
      </c>
      <c r="S135" s="185">
        <v>115</v>
      </c>
      <c r="T135" s="186"/>
      <c r="U135" s="186"/>
      <c r="V135" s="161"/>
      <c r="W135" s="157"/>
    </row>
    <row r="136" spans="1:23" ht="13.8">
      <c r="A136" s="158">
        <v>9.1999999999999993</v>
      </c>
      <c r="B136" s="153">
        <v>129</v>
      </c>
      <c r="C136" s="153">
        <v>11185</v>
      </c>
      <c r="D136" s="153"/>
      <c r="E136" s="27"/>
      <c r="F136" s="27"/>
      <c r="G136" s="27"/>
      <c r="H136" s="27"/>
      <c r="I136" s="27"/>
      <c r="J136" s="159" t="s">
        <v>472</v>
      </c>
      <c r="K136" s="25" t="s">
        <v>235</v>
      </c>
      <c r="L136" s="27"/>
      <c r="M136" s="160" t="s">
        <v>98</v>
      </c>
      <c r="N136" s="140">
        <v>1.6116761143403872E-3</v>
      </c>
      <c r="O136" s="140">
        <f t="shared" si="2"/>
        <v>1.6116761143403873</v>
      </c>
      <c r="P136" s="156" t="s">
        <v>346</v>
      </c>
      <c r="Q136" s="156" t="s">
        <v>346</v>
      </c>
      <c r="R136" s="185">
        <v>144</v>
      </c>
      <c r="S136" s="185">
        <v>115</v>
      </c>
      <c r="T136" s="186"/>
      <c r="U136" s="186"/>
      <c r="V136" s="161"/>
      <c r="W136" s="157"/>
    </row>
    <row r="137" spans="1:23" ht="13.8">
      <c r="A137" s="158">
        <v>9.23</v>
      </c>
      <c r="B137" s="153">
        <v>129</v>
      </c>
      <c r="C137" s="153">
        <v>12070</v>
      </c>
      <c r="D137" s="153"/>
      <c r="E137" s="27"/>
      <c r="F137" s="27"/>
      <c r="G137" s="27"/>
      <c r="H137" s="27"/>
      <c r="I137" s="27"/>
      <c r="J137" s="159" t="s">
        <v>472</v>
      </c>
      <c r="K137" s="25" t="s">
        <v>235</v>
      </c>
      <c r="L137" s="27"/>
      <c r="M137" s="160" t="s">
        <v>98</v>
      </c>
      <c r="N137" s="140">
        <v>1.7391980956717454E-3</v>
      </c>
      <c r="O137" s="140">
        <f t="shared" si="2"/>
        <v>1.7391980956717454</v>
      </c>
      <c r="P137" s="156" t="s">
        <v>346</v>
      </c>
      <c r="Q137" s="156" t="s">
        <v>346</v>
      </c>
      <c r="R137" s="185">
        <v>144</v>
      </c>
      <c r="S137" s="185">
        <v>115</v>
      </c>
      <c r="T137" s="186"/>
      <c r="U137" s="186"/>
      <c r="V137" s="161"/>
      <c r="W137" s="157"/>
    </row>
    <row r="138" spans="1:23" ht="13.8">
      <c r="A138" s="158">
        <v>9.52</v>
      </c>
      <c r="B138" s="153">
        <v>73</v>
      </c>
      <c r="C138" s="153">
        <v>15847</v>
      </c>
      <c r="D138" s="153"/>
      <c r="E138" s="27"/>
      <c r="F138" s="27"/>
      <c r="G138" s="27"/>
      <c r="H138" s="27"/>
      <c r="I138" s="27"/>
      <c r="J138" s="159" t="s">
        <v>497</v>
      </c>
      <c r="K138" s="25" t="s">
        <v>190</v>
      </c>
      <c r="L138" s="27"/>
      <c r="M138" s="160" t="s">
        <v>197</v>
      </c>
      <c r="N138" s="140">
        <v>2.2834359753198135E-3</v>
      </c>
      <c r="O138" s="140">
        <f t="shared" si="2"/>
        <v>2.2834359753198137</v>
      </c>
      <c r="P138" s="156" t="s">
        <v>346</v>
      </c>
      <c r="Q138" s="27">
        <v>0.50760000000000005</v>
      </c>
      <c r="R138" s="185">
        <v>221</v>
      </c>
      <c r="S138" s="185">
        <v>147</v>
      </c>
      <c r="T138" s="186">
        <v>281</v>
      </c>
      <c r="U138" s="186"/>
      <c r="V138" s="161"/>
      <c r="W138" s="157"/>
    </row>
    <row r="139" spans="1:23" ht="13.8">
      <c r="A139" s="158">
        <v>9.91</v>
      </c>
      <c r="B139" s="153">
        <v>55</v>
      </c>
      <c r="C139" s="153">
        <v>50696</v>
      </c>
      <c r="D139" s="153"/>
      <c r="E139" s="27"/>
      <c r="F139" s="27"/>
      <c r="G139" s="27"/>
      <c r="H139" s="27"/>
      <c r="I139" s="27"/>
      <c r="J139" s="159" t="s">
        <v>474</v>
      </c>
      <c r="K139" s="25" t="s">
        <v>194</v>
      </c>
      <c r="L139" s="27"/>
      <c r="M139" s="160" t="s">
        <v>98</v>
      </c>
      <c r="N139" s="140">
        <v>7.3049201870898769E-3</v>
      </c>
      <c r="O139" s="140">
        <f t="shared" si="2"/>
        <v>7.304920187089877</v>
      </c>
      <c r="P139" s="156" t="s">
        <v>346</v>
      </c>
      <c r="Q139" s="156" t="s">
        <v>346</v>
      </c>
      <c r="R139" s="185">
        <v>69</v>
      </c>
      <c r="S139" s="185">
        <v>97</v>
      </c>
      <c r="T139" s="186">
        <v>196</v>
      </c>
      <c r="U139" s="186"/>
      <c r="V139" s="161"/>
      <c r="W139" s="157"/>
    </row>
    <row r="140" spans="1:23" ht="13.8">
      <c r="A140" s="158">
        <v>10.83</v>
      </c>
      <c r="B140" s="153">
        <v>221</v>
      </c>
      <c r="C140" s="153">
        <v>68105</v>
      </c>
      <c r="D140" s="153"/>
      <c r="E140" s="27"/>
      <c r="F140" s="27"/>
      <c r="G140" s="27"/>
      <c r="H140" s="27"/>
      <c r="I140" s="27"/>
      <c r="J140" s="159" t="s">
        <v>442</v>
      </c>
      <c r="K140" s="25" t="s">
        <v>454</v>
      </c>
      <c r="L140" s="27"/>
      <c r="M140" s="160" t="s">
        <v>462</v>
      </c>
      <c r="N140" s="140">
        <v>9.8134288571436815E-3</v>
      </c>
      <c r="O140" s="140">
        <f t="shared" si="2"/>
        <v>9.8134288571436823</v>
      </c>
      <c r="P140" s="156" t="s">
        <v>346</v>
      </c>
      <c r="Q140" s="27">
        <v>5.8828999999999999E-2</v>
      </c>
      <c r="R140" s="185">
        <v>73</v>
      </c>
      <c r="S140" s="185">
        <v>207</v>
      </c>
      <c r="T140" s="186">
        <v>147</v>
      </c>
      <c r="U140" s="186"/>
      <c r="V140" s="161"/>
      <c r="W140" s="157"/>
    </row>
    <row r="141" spans="1:23" ht="13.8">
      <c r="A141" s="158">
        <v>11.01</v>
      </c>
      <c r="B141" s="153">
        <v>191</v>
      </c>
      <c r="C141" s="153">
        <v>45954</v>
      </c>
      <c r="D141" s="153"/>
      <c r="E141" s="27"/>
      <c r="F141" s="27"/>
      <c r="G141" s="27"/>
      <c r="H141" s="27"/>
      <c r="I141" s="27"/>
      <c r="J141" s="159" t="s">
        <v>443</v>
      </c>
      <c r="K141" s="25" t="s">
        <v>166</v>
      </c>
      <c r="L141" s="27"/>
      <c r="M141" s="160" t="s">
        <v>98</v>
      </c>
      <c r="N141" s="140">
        <v>6.6216329153686321E-3</v>
      </c>
      <c r="O141" s="140">
        <f t="shared" si="2"/>
        <v>6.6216329153686324</v>
      </c>
      <c r="P141" s="156" t="s">
        <v>346</v>
      </c>
      <c r="Q141" s="156" t="s">
        <v>346</v>
      </c>
      <c r="R141" s="185">
        <v>91</v>
      </c>
      <c r="S141" s="185">
        <v>206</v>
      </c>
      <c r="T141" s="186"/>
      <c r="U141" s="186"/>
      <c r="V141" s="161"/>
      <c r="W141" s="157"/>
    </row>
    <row r="142" spans="1:23" ht="13.8">
      <c r="A142" s="158">
        <v>13.06</v>
      </c>
      <c r="B142" s="153">
        <v>57</v>
      </c>
      <c r="C142" s="153">
        <v>47587</v>
      </c>
      <c r="D142" s="153"/>
      <c r="E142" s="27"/>
      <c r="F142" s="27"/>
      <c r="G142" s="27"/>
      <c r="H142" s="27"/>
      <c r="I142" s="27"/>
      <c r="J142" s="159" t="s">
        <v>291</v>
      </c>
      <c r="K142" s="25" t="s">
        <v>303</v>
      </c>
      <c r="L142" s="27"/>
      <c r="M142" s="160" t="s">
        <v>317</v>
      </c>
      <c r="N142" s="140">
        <v>6.8569361871359856E-3</v>
      </c>
      <c r="O142" s="140">
        <f t="shared" si="2"/>
        <v>6.856936187135986</v>
      </c>
      <c r="P142" s="156" t="s">
        <v>346</v>
      </c>
      <c r="Q142" s="27">
        <v>1.0721000000000001</v>
      </c>
      <c r="R142" s="185">
        <v>71</v>
      </c>
      <c r="S142" s="185">
        <v>85</v>
      </c>
      <c r="T142" s="186">
        <v>240</v>
      </c>
      <c r="U142" s="186"/>
      <c r="V142" s="161"/>
      <c r="W142" s="157"/>
    </row>
    <row r="143" spans="1:23" ht="13.8">
      <c r="A143" s="158">
        <v>13.84</v>
      </c>
      <c r="B143" s="153">
        <v>73</v>
      </c>
      <c r="C143" s="153">
        <v>61189</v>
      </c>
      <c r="D143" s="153"/>
      <c r="E143" s="27"/>
      <c r="F143" s="27"/>
      <c r="G143" s="27"/>
      <c r="H143" s="27"/>
      <c r="I143" s="27"/>
      <c r="J143" s="159" t="s">
        <v>95</v>
      </c>
      <c r="K143" s="25" t="s">
        <v>98</v>
      </c>
      <c r="L143" s="27"/>
      <c r="M143" s="160" t="s">
        <v>98</v>
      </c>
      <c r="N143" s="140">
        <v>8.8168841985135412E-3</v>
      </c>
      <c r="O143" s="140">
        <f t="shared" si="2"/>
        <v>8.8168841985135415</v>
      </c>
      <c r="P143" s="156" t="s">
        <v>346</v>
      </c>
      <c r="Q143" s="156" t="s">
        <v>346</v>
      </c>
      <c r="R143" s="185">
        <v>207</v>
      </c>
      <c r="S143" s="185">
        <v>281</v>
      </c>
      <c r="T143" s="186">
        <v>429</v>
      </c>
      <c r="U143" s="186"/>
      <c r="V143" s="161"/>
      <c r="W143" s="157"/>
    </row>
    <row r="144" spans="1:23" ht="13.8">
      <c r="A144" s="158">
        <v>14.4</v>
      </c>
      <c r="B144" s="153">
        <v>57</v>
      </c>
      <c r="C144" s="153">
        <v>53350</v>
      </c>
      <c r="D144" s="153"/>
      <c r="E144" s="27"/>
      <c r="F144" s="27"/>
      <c r="G144" s="27"/>
      <c r="H144" s="27"/>
      <c r="I144" s="27"/>
      <c r="J144" s="159" t="s">
        <v>292</v>
      </c>
      <c r="K144" s="25" t="s">
        <v>304</v>
      </c>
      <c r="L144" s="27"/>
      <c r="M144" s="160" t="s">
        <v>318</v>
      </c>
      <c r="N144" s="140">
        <v>7.6873420384496781E-3</v>
      </c>
      <c r="O144" s="140">
        <f t="shared" si="2"/>
        <v>7.6873420384496782</v>
      </c>
      <c r="P144" s="156" t="s">
        <v>346</v>
      </c>
      <c r="Q144" s="156" t="s">
        <v>346</v>
      </c>
      <c r="R144" s="185">
        <v>71</v>
      </c>
      <c r="S144" s="185">
        <v>85</v>
      </c>
      <c r="T144" s="186">
        <v>254</v>
      </c>
      <c r="U144" s="186"/>
      <c r="V144" s="161"/>
      <c r="W144" s="157"/>
    </row>
    <row r="145" spans="1:23" ht="13.8">
      <c r="A145" s="158">
        <v>14.5</v>
      </c>
      <c r="B145" s="153">
        <v>57</v>
      </c>
      <c r="C145" s="153">
        <v>36600</v>
      </c>
      <c r="D145" s="153"/>
      <c r="E145" s="27"/>
      <c r="F145" s="27"/>
      <c r="G145" s="27"/>
      <c r="H145" s="27"/>
      <c r="I145" s="27"/>
      <c r="J145" s="159" t="s">
        <v>95</v>
      </c>
      <c r="K145" s="25" t="s">
        <v>98</v>
      </c>
      <c r="L145" s="27"/>
      <c r="M145" s="160" t="s">
        <v>98</v>
      </c>
      <c r="N145" s="140">
        <v>5.273790414381598E-3</v>
      </c>
      <c r="O145" s="140">
        <f t="shared" si="2"/>
        <v>5.2737904143815983</v>
      </c>
      <c r="P145" s="156" t="s">
        <v>346</v>
      </c>
      <c r="Q145" s="156" t="s">
        <v>346</v>
      </c>
      <c r="R145" s="185">
        <v>71</v>
      </c>
      <c r="S145" s="185">
        <v>85</v>
      </c>
      <c r="T145" s="186">
        <v>197</v>
      </c>
      <c r="U145" s="186"/>
      <c r="V145" s="161"/>
      <c r="W145" s="157"/>
    </row>
    <row r="146" spans="1:23" ht="13.8">
      <c r="A146" s="158">
        <v>15.07</v>
      </c>
      <c r="B146" s="153">
        <v>188</v>
      </c>
      <c r="C146" s="153">
        <v>693998</v>
      </c>
      <c r="D146" s="153"/>
      <c r="E146" s="27"/>
      <c r="F146" s="27"/>
      <c r="G146" s="27"/>
      <c r="H146" s="27"/>
      <c r="I146" s="27"/>
      <c r="J146" s="159" t="s">
        <v>89</v>
      </c>
      <c r="K146" s="25" t="s">
        <v>115</v>
      </c>
      <c r="L146" s="27"/>
      <c r="M146" s="160" t="s">
        <v>140</v>
      </c>
      <c r="N146" s="140">
        <v>0.1</v>
      </c>
      <c r="O146" s="140">
        <f t="shared" si="2"/>
        <v>100</v>
      </c>
      <c r="P146" s="156" t="s">
        <v>346</v>
      </c>
      <c r="Q146" s="156" t="s">
        <v>346</v>
      </c>
      <c r="R146" s="185">
        <v>160</v>
      </c>
      <c r="S146" s="185">
        <v>184</v>
      </c>
      <c r="T146" s="186"/>
      <c r="U146" s="186"/>
      <c r="V146" s="161"/>
      <c r="W146" s="157"/>
    </row>
    <row r="147" spans="1:23" ht="13.8">
      <c r="A147" s="158">
        <v>15.85</v>
      </c>
      <c r="B147" s="153">
        <v>57</v>
      </c>
      <c r="C147" s="153">
        <v>98414</v>
      </c>
      <c r="D147" s="153"/>
      <c r="E147" s="27"/>
      <c r="F147" s="27"/>
      <c r="G147" s="27"/>
      <c r="H147" s="27"/>
      <c r="I147" s="27"/>
      <c r="J147" s="159" t="s">
        <v>479</v>
      </c>
      <c r="K147" s="25" t="s">
        <v>484</v>
      </c>
      <c r="L147" s="27"/>
      <c r="M147" s="160" t="s">
        <v>488</v>
      </c>
      <c r="N147" s="140">
        <v>1.4180732509315589E-2</v>
      </c>
      <c r="O147" s="140">
        <f t="shared" si="2"/>
        <v>14.18073250931559</v>
      </c>
      <c r="P147" s="156" t="s">
        <v>346</v>
      </c>
      <c r="Q147" s="27">
        <v>0.12485</v>
      </c>
      <c r="R147" s="185">
        <v>71</v>
      </c>
      <c r="S147" s="185">
        <v>85</v>
      </c>
      <c r="T147" s="186">
        <v>268</v>
      </c>
      <c r="U147" s="186"/>
      <c r="V147" s="161"/>
      <c r="W147" s="157"/>
    </row>
    <row r="148" spans="1:23" ht="13.8">
      <c r="A148" s="158">
        <v>15.94</v>
      </c>
      <c r="B148" s="153">
        <v>207</v>
      </c>
      <c r="C148" s="153">
        <v>89961</v>
      </c>
      <c r="D148" s="153"/>
      <c r="E148" s="27"/>
      <c r="F148" s="27"/>
      <c r="G148" s="27"/>
      <c r="H148" s="27"/>
      <c r="I148" s="27"/>
      <c r="J148" s="159" t="s">
        <v>498</v>
      </c>
      <c r="K148" s="25" t="s">
        <v>98</v>
      </c>
      <c r="L148" s="27"/>
      <c r="M148" s="160" t="s">
        <v>98</v>
      </c>
      <c r="N148" s="140">
        <v>1.2962717471808279E-2</v>
      </c>
      <c r="O148" s="140">
        <f t="shared" si="2"/>
        <v>12.962717471808279</v>
      </c>
      <c r="P148" s="156" t="s">
        <v>346</v>
      </c>
      <c r="Q148" s="156" t="s">
        <v>346</v>
      </c>
      <c r="R148" s="185">
        <v>73</v>
      </c>
      <c r="S148" s="185">
        <v>281</v>
      </c>
      <c r="T148" s="186">
        <v>503</v>
      </c>
      <c r="U148" s="186"/>
      <c r="V148" s="161"/>
      <c r="W148" s="157"/>
    </row>
    <row r="149" spans="1:23" ht="13.8">
      <c r="A149" s="158">
        <v>20.260000000000002</v>
      </c>
      <c r="B149" s="153">
        <v>207</v>
      </c>
      <c r="C149" s="153">
        <v>30718</v>
      </c>
      <c r="D149" s="153"/>
      <c r="E149" s="27"/>
      <c r="F149" s="27"/>
      <c r="G149" s="27"/>
      <c r="H149" s="27"/>
      <c r="I149" s="27"/>
      <c r="J149" s="159" t="s">
        <v>498</v>
      </c>
      <c r="K149" s="25" t="s">
        <v>98</v>
      </c>
      <c r="L149" s="27"/>
      <c r="M149" s="160" t="s">
        <v>98</v>
      </c>
      <c r="N149" s="140">
        <v>4.4262375395894516E-3</v>
      </c>
      <c r="O149" s="140">
        <f t="shared" si="2"/>
        <v>4.4262375395894518</v>
      </c>
      <c r="P149" s="156" t="s">
        <v>346</v>
      </c>
      <c r="Q149" s="156" t="s">
        <v>346</v>
      </c>
      <c r="R149" s="185">
        <v>73</v>
      </c>
      <c r="S149" s="185">
        <v>147</v>
      </c>
      <c r="T149" s="186">
        <v>281</v>
      </c>
      <c r="U149" s="186">
        <v>355</v>
      </c>
      <c r="V149" s="161"/>
      <c r="W149" s="157"/>
    </row>
    <row r="150" spans="1:23" ht="13.8">
      <c r="A150" s="158">
        <v>21.9</v>
      </c>
      <c r="B150" s="153">
        <v>213</v>
      </c>
      <c r="C150" s="153">
        <v>123981</v>
      </c>
      <c r="D150" s="153"/>
      <c r="E150" s="27"/>
      <c r="F150" s="27"/>
      <c r="G150" s="27"/>
      <c r="H150" s="27"/>
      <c r="I150" s="27"/>
      <c r="J150" s="159" t="s">
        <v>95</v>
      </c>
      <c r="K150" s="25" t="s">
        <v>98</v>
      </c>
      <c r="L150" s="27"/>
      <c r="M150" s="160" t="s">
        <v>98</v>
      </c>
      <c r="N150" s="140">
        <v>1.7864748889766253E-2</v>
      </c>
      <c r="O150" s="140">
        <f t="shared" si="2"/>
        <v>17.864748889766254</v>
      </c>
      <c r="P150" s="156" t="s">
        <v>346</v>
      </c>
      <c r="Q150" s="156" t="s">
        <v>346</v>
      </c>
      <c r="R150" s="185">
        <v>207</v>
      </c>
      <c r="S150" s="185">
        <v>228</v>
      </c>
      <c r="T150" s="186">
        <v>281</v>
      </c>
      <c r="U150" s="186"/>
      <c r="V150" s="161"/>
      <c r="W150" s="157"/>
    </row>
    <row r="151" spans="1:23" ht="13.8">
      <c r="A151" s="158">
        <v>23.23</v>
      </c>
      <c r="B151" s="153">
        <v>213</v>
      </c>
      <c r="C151" s="153">
        <v>334308</v>
      </c>
      <c r="D151" s="153"/>
      <c r="E151" s="27"/>
      <c r="F151" s="27"/>
      <c r="G151" s="27"/>
      <c r="H151" s="27"/>
      <c r="I151" s="27"/>
      <c r="J151" s="159" t="s">
        <v>449</v>
      </c>
      <c r="K151" s="25" t="s">
        <v>457</v>
      </c>
      <c r="L151" s="27"/>
      <c r="M151" s="160" t="s">
        <v>465</v>
      </c>
      <c r="N151" s="140">
        <v>4.8171320378444897E-2</v>
      </c>
      <c r="O151" s="140">
        <f t="shared" si="2"/>
        <v>48.171320378444896</v>
      </c>
      <c r="P151" s="156" t="s">
        <v>346</v>
      </c>
      <c r="Q151" s="156" t="s">
        <v>346</v>
      </c>
      <c r="R151" s="185">
        <v>207</v>
      </c>
      <c r="S151" s="185">
        <v>228</v>
      </c>
      <c r="T151" s="186">
        <v>270</v>
      </c>
      <c r="U151" s="186"/>
      <c r="V151" s="161"/>
      <c r="W151" s="157"/>
    </row>
    <row r="152" spans="1:23" ht="13.8">
      <c r="A152" s="158">
        <v>23.45</v>
      </c>
      <c r="B152" s="153">
        <v>243</v>
      </c>
      <c r="C152" s="153">
        <v>1458499</v>
      </c>
      <c r="D152" s="153"/>
      <c r="E152" s="27"/>
      <c r="F152" s="27"/>
      <c r="G152" s="27"/>
      <c r="H152" s="27"/>
      <c r="I152" s="27"/>
      <c r="J152" s="159" t="s">
        <v>450</v>
      </c>
      <c r="K152" s="25" t="s">
        <v>120</v>
      </c>
      <c r="L152" s="27"/>
      <c r="M152" s="160" t="s">
        <v>145</v>
      </c>
      <c r="N152" s="140">
        <v>0.1</v>
      </c>
      <c r="O152" s="140">
        <f t="shared" si="2"/>
        <v>100</v>
      </c>
      <c r="P152" s="156" t="s">
        <v>346</v>
      </c>
      <c r="Q152" s="156" t="s">
        <v>346</v>
      </c>
      <c r="R152" s="185">
        <v>245</v>
      </c>
      <c r="S152" s="185">
        <v>186</v>
      </c>
      <c r="T152" s="186">
        <v>256</v>
      </c>
      <c r="U152" s="186"/>
      <c r="V152" s="161"/>
      <c r="W152" s="157"/>
    </row>
    <row r="153" spans="1:23" ht="13.8">
      <c r="A153" s="158">
        <v>24.03</v>
      </c>
      <c r="B153" s="153">
        <v>78</v>
      </c>
      <c r="C153" s="153">
        <v>74432</v>
      </c>
      <c r="D153" s="153"/>
      <c r="E153" s="27"/>
      <c r="F153" s="27"/>
      <c r="G153" s="27"/>
      <c r="H153" s="27"/>
      <c r="I153" s="27"/>
      <c r="J153" s="159" t="s">
        <v>95</v>
      </c>
      <c r="K153" s="25" t="s">
        <v>98</v>
      </c>
      <c r="L153" s="27"/>
      <c r="M153" s="160" t="s">
        <v>98</v>
      </c>
      <c r="N153" s="140">
        <v>1.0725102954187188E-2</v>
      </c>
      <c r="O153" s="140">
        <f t="shared" si="2"/>
        <v>10.725102954187188</v>
      </c>
      <c r="P153" s="156" t="s">
        <v>346</v>
      </c>
      <c r="Q153" s="156" t="s">
        <v>346</v>
      </c>
      <c r="R153" s="185">
        <v>94</v>
      </c>
      <c r="S153" s="185">
        <v>154</v>
      </c>
      <c r="T153" s="186">
        <v>326</v>
      </c>
      <c r="U153" s="186"/>
      <c r="V153" s="161"/>
      <c r="W153" s="157"/>
    </row>
    <row r="154" spans="1:23" ht="13.8">
      <c r="A154" s="158">
        <v>24.38</v>
      </c>
      <c r="B154" s="153">
        <v>207</v>
      </c>
      <c r="C154" s="153">
        <v>200539</v>
      </c>
      <c r="D154" s="153"/>
      <c r="E154" s="27"/>
      <c r="F154" s="27"/>
      <c r="G154" s="27"/>
      <c r="H154" s="27"/>
      <c r="I154" s="27"/>
      <c r="J154" s="159" t="s">
        <v>498</v>
      </c>
      <c r="K154" s="25" t="s">
        <v>98</v>
      </c>
      <c r="L154" s="27"/>
      <c r="M154" s="160" t="s">
        <v>98</v>
      </c>
      <c r="N154" s="140">
        <v>2.8896192784417248E-2</v>
      </c>
      <c r="O154" s="140">
        <f t="shared" si="2"/>
        <v>28.896192784417249</v>
      </c>
      <c r="P154" s="156" t="s">
        <v>346</v>
      </c>
      <c r="Q154" s="156" t="s">
        <v>346</v>
      </c>
      <c r="R154" s="185">
        <v>73</v>
      </c>
      <c r="S154" s="185">
        <v>281</v>
      </c>
      <c r="T154" s="186">
        <v>355</v>
      </c>
      <c r="U154" s="186"/>
      <c r="V154" s="161"/>
      <c r="W154" s="157"/>
    </row>
    <row r="155" spans="1:23" ht="13.8">
      <c r="A155" s="158">
        <v>24.65</v>
      </c>
      <c r="B155" s="153">
        <v>55</v>
      </c>
      <c r="C155" s="153">
        <v>358392</v>
      </c>
      <c r="D155" s="153"/>
      <c r="E155" s="27"/>
      <c r="F155" s="27"/>
      <c r="G155" s="27"/>
      <c r="H155" s="27"/>
      <c r="I155" s="27"/>
      <c r="J155" s="159" t="s">
        <v>95</v>
      </c>
      <c r="K155" s="25" t="s">
        <v>98</v>
      </c>
      <c r="L155" s="27"/>
      <c r="M155" s="160" t="s">
        <v>98</v>
      </c>
      <c r="N155" s="140">
        <v>5.1641647382269118E-2</v>
      </c>
      <c r="O155" s="140">
        <f t="shared" si="2"/>
        <v>51.64164738226912</v>
      </c>
      <c r="P155" s="156" t="s">
        <v>346</v>
      </c>
      <c r="Q155" s="156" t="s">
        <v>346</v>
      </c>
      <c r="R155" s="185">
        <v>97</v>
      </c>
      <c r="S155" s="185">
        <v>145</v>
      </c>
      <c r="T155" s="186">
        <v>224</v>
      </c>
      <c r="U155" s="186"/>
      <c r="V155" s="161"/>
      <c r="W155" s="157"/>
    </row>
    <row r="156" spans="1:23" ht="14.4" thickBot="1">
      <c r="A156" s="158">
        <v>25.64</v>
      </c>
      <c r="B156" s="153">
        <v>207</v>
      </c>
      <c r="C156" s="153">
        <v>296140</v>
      </c>
      <c r="D156" s="153"/>
      <c r="E156" s="27"/>
      <c r="F156" s="27"/>
      <c r="G156" s="27"/>
      <c r="H156" s="27"/>
      <c r="I156" s="27"/>
      <c r="J156" s="159" t="s">
        <v>498</v>
      </c>
      <c r="K156" s="25" t="s">
        <v>98</v>
      </c>
      <c r="L156" s="27"/>
      <c r="M156" s="160" t="s">
        <v>98</v>
      </c>
      <c r="N156" s="140">
        <v>4.2671592713523672E-2</v>
      </c>
      <c r="O156" s="140">
        <f t="shared" si="2"/>
        <v>42.671592713523673</v>
      </c>
      <c r="P156" s="156" t="s">
        <v>346</v>
      </c>
      <c r="Q156" s="156" t="s">
        <v>346</v>
      </c>
      <c r="R156" s="187">
        <v>73</v>
      </c>
      <c r="S156" s="187">
        <v>281</v>
      </c>
      <c r="T156" s="188">
        <v>541</v>
      </c>
      <c r="U156" s="188"/>
      <c r="V156" s="161"/>
      <c r="W156" s="157"/>
    </row>
    <row r="157" spans="1:23">
      <c r="A157" s="220" t="s">
        <v>499</v>
      </c>
      <c r="B157" s="220"/>
      <c r="C157" s="220"/>
      <c r="D157" s="220"/>
      <c r="E157" s="220"/>
      <c r="F157" s="220"/>
      <c r="G157" s="220"/>
      <c r="H157" s="220"/>
      <c r="I157" s="220"/>
      <c r="J157" s="220"/>
      <c r="K157" s="220"/>
      <c r="L157" s="220"/>
      <c r="M157" s="220"/>
      <c r="N157" s="220"/>
      <c r="O157" s="220"/>
      <c r="P157" s="220"/>
      <c r="Q157" s="220"/>
      <c r="R157" s="220"/>
      <c r="S157" s="220"/>
      <c r="T157" s="220"/>
      <c r="U157" s="220"/>
      <c r="V157" s="220"/>
      <c r="W157" s="220"/>
    </row>
    <row r="158" spans="1:23" ht="13.8">
      <c r="A158" s="158">
        <v>5.97</v>
      </c>
      <c r="B158" s="153">
        <v>207</v>
      </c>
      <c r="C158" s="153">
        <v>299033</v>
      </c>
      <c r="D158" s="153"/>
      <c r="E158" s="27"/>
      <c r="F158" s="27"/>
      <c r="G158" s="27"/>
      <c r="H158" s="27"/>
      <c r="I158" s="27"/>
      <c r="J158" s="159" t="s">
        <v>71</v>
      </c>
      <c r="K158" s="25" t="s">
        <v>96</v>
      </c>
      <c r="L158" s="27"/>
      <c r="M158" s="160" t="s">
        <v>122</v>
      </c>
      <c r="N158" s="140">
        <v>5.9260925398926682E-2</v>
      </c>
      <c r="O158" s="140">
        <f t="shared" si="2"/>
        <v>59.26092539892668</v>
      </c>
      <c r="P158" s="156" t="s">
        <v>346</v>
      </c>
      <c r="Q158" s="156" t="s">
        <v>346</v>
      </c>
      <c r="R158" s="185">
        <v>191</v>
      </c>
      <c r="S158" s="185"/>
      <c r="T158" s="186"/>
      <c r="U158" s="186"/>
      <c r="V158" s="186"/>
      <c r="W158" s="157"/>
    </row>
    <row r="159" spans="1:23" ht="13.8">
      <c r="A159" s="158">
        <v>6.5</v>
      </c>
      <c r="B159" s="153">
        <v>133</v>
      </c>
      <c r="C159" s="153">
        <v>18142</v>
      </c>
      <c r="D159" s="153"/>
      <c r="E159" s="27"/>
      <c r="F159" s="27"/>
      <c r="G159" s="27"/>
      <c r="H159" s="27"/>
      <c r="I159" s="27"/>
      <c r="J159" s="159" t="s">
        <v>491</v>
      </c>
      <c r="K159" s="25" t="s">
        <v>494</v>
      </c>
      <c r="L159" s="27"/>
      <c r="M159" s="160" t="s">
        <v>98</v>
      </c>
      <c r="N159" s="140">
        <v>3.5952945279863024E-3</v>
      </c>
      <c r="O159" s="140">
        <f t="shared" si="2"/>
        <v>3.5952945279863022</v>
      </c>
      <c r="P159" s="156" t="s">
        <v>346</v>
      </c>
      <c r="Q159" s="156" t="s">
        <v>346</v>
      </c>
      <c r="R159" s="185">
        <v>151</v>
      </c>
      <c r="S159" s="185">
        <v>121</v>
      </c>
      <c r="T159" s="186">
        <v>105</v>
      </c>
      <c r="U159" s="186"/>
      <c r="V159" s="186"/>
      <c r="W159" s="157"/>
    </row>
    <row r="160" spans="1:23" ht="13.8">
      <c r="A160" s="158">
        <v>6.8</v>
      </c>
      <c r="B160" s="153">
        <v>55</v>
      </c>
      <c r="C160" s="153">
        <v>407531</v>
      </c>
      <c r="D160" s="153"/>
      <c r="E160" s="27"/>
      <c r="F160" s="27"/>
      <c r="G160" s="27"/>
      <c r="H160" s="27"/>
      <c r="I160" s="27"/>
      <c r="J160" s="159" t="s">
        <v>467</v>
      </c>
      <c r="K160" s="25" t="s">
        <v>230</v>
      </c>
      <c r="L160" s="27"/>
      <c r="M160" s="160" t="s">
        <v>98</v>
      </c>
      <c r="N160" s="140">
        <v>8.0762538545076937E-2</v>
      </c>
      <c r="O160" s="140">
        <f t="shared" si="2"/>
        <v>80.762538545076936</v>
      </c>
      <c r="P160" s="156" t="s">
        <v>346</v>
      </c>
      <c r="Q160" s="156" t="s">
        <v>346</v>
      </c>
      <c r="R160" s="185">
        <v>69</v>
      </c>
      <c r="S160" s="185">
        <v>84</v>
      </c>
      <c r="T160" s="186">
        <v>126</v>
      </c>
      <c r="U160" s="186"/>
      <c r="V160" s="186"/>
      <c r="W160" s="157"/>
    </row>
    <row r="161" spans="1:23" ht="13.8">
      <c r="A161" s="158">
        <v>6.88</v>
      </c>
      <c r="B161" s="153">
        <v>193</v>
      </c>
      <c r="C161" s="153">
        <v>96747</v>
      </c>
      <c r="D161" s="153"/>
      <c r="E161" s="27"/>
      <c r="F161" s="27"/>
      <c r="G161" s="27"/>
      <c r="H161" s="27"/>
      <c r="I161" s="27"/>
      <c r="J161" s="159" t="s">
        <v>95</v>
      </c>
      <c r="K161" s="25" t="s">
        <v>98</v>
      </c>
      <c r="L161" s="27"/>
      <c r="M161" s="160" t="s">
        <v>98</v>
      </c>
      <c r="N161" s="140">
        <v>1.9172856338832034E-2</v>
      </c>
      <c r="O161" s="140">
        <f t="shared" si="2"/>
        <v>19.172856338832034</v>
      </c>
      <c r="P161" s="156" t="s">
        <v>346</v>
      </c>
      <c r="Q161" s="156" t="s">
        <v>346</v>
      </c>
      <c r="R161" s="185">
        <v>209</v>
      </c>
      <c r="S161" s="185">
        <v>135</v>
      </c>
      <c r="T161" s="186"/>
      <c r="U161" s="186"/>
      <c r="V161" s="186"/>
      <c r="W161" s="157"/>
    </row>
    <row r="162" spans="1:23" ht="13.8">
      <c r="A162" s="158">
        <v>7.41</v>
      </c>
      <c r="B162" s="153">
        <v>55</v>
      </c>
      <c r="C162" s="153">
        <v>53913</v>
      </c>
      <c r="D162" s="153"/>
      <c r="E162" s="27"/>
      <c r="F162" s="27"/>
      <c r="G162" s="27"/>
      <c r="H162" s="27"/>
      <c r="I162" s="27"/>
      <c r="J162" s="159" t="s">
        <v>468</v>
      </c>
      <c r="K162" s="25" t="s">
        <v>231</v>
      </c>
      <c r="L162" s="27"/>
      <c r="M162" s="160" t="s">
        <v>98</v>
      </c>
      <c r="N162" s="140">
        <v>1.068421970495676E-2</v>
      </c>
      <c r="O162" s="140">
        <f t="shared" si="2"/>
        <v>10.68421970495676</v>
      </c>
      <c r="P162" s="156" t="s">
        <v>346</v>
      </c>
      <c r="Q162" s="156" t="s">
        <v>346</v>
      </c>
      <c r="R162" s="185">
        <v>70</v>
      </c>
      <c r="S162" s="185">
        <v>83</v>
      </c>
      <c r="T162" s="186">
        <v>140</v>
      </c>
      <c r="U162" s="186"/>
      <c r="V162" s="186"/>
      <c r="W162" s="157"/>
    </row>
    <row r="163" spans="1:23" ht="13.8">
      <c r="A163" s="158">
        <v>7.78</v>
      </c>
      <c r="B163" s="153">
        <v>267</v>
      </c>
      <c r="C163" s="153">
        <v>120292</v>
      </c>
      <c r="D163" s="153"/>
      <c r="E163" s="27"/>
      <c r="F163" s="27"/>
      <c r="G163" s="27"/>
      <c r="H163" s="27"/>
      <c r="I163" s="27"/>
      <c r="J163" s="159" t="s">
        <v>95</v>
      </c>
      <c r="K163" s="25" t="s">
        <v>98</v>
      </c>
      <c r="L163" s="27"/>
      <c r="M163" s="160" t="s">
        <v>98</v>
      </c>
      <c r="N163" s="140">
        <v>2.3838891487185994E-2</v>
      </c>
      <c r="O163" s="140">
        <f t="shared" si="2"/>
        <v>23.838891487185993</v>
      </c>
      <c r="P163" s="156" t="s">
        <v>346</v>
      </c>
      <c r="Q163" s="156" t="s">
        <v>346</v>
      </c>
      <c r="R163" s="185">
        <v>126</v>
      </c>
      <c r="S163" s="185">
        <v>251</v>
      </c>
      <c r="T163" s="186">
        <v>283</v>
      </c>
      <c r="U163" s="186"/>
      <c r="V163" s="186"/>
      <c r="W163" s="157"/>
    </row>
    <row r="164" spans="1:23" ht="13.8">
      <c r="A164" s="158">
        <v>7.9</v>
      </c>
      <c r="B164" s="153">
        <v>116</v>
      </c>
      <c r="C164" s="153">
        <v>253548</v>
      </c>
      <c r="D164" s="153"/>
      <c r="E164" s="27"/>
      <c r="F164" s="27"/>
      <c r="G164" s="27"/>
      <c r="H164" s="27"/>
      <c r="I164" s="27"/>
      <c r="J164" s="159" t="s">
        <v>220</v>
      </c>
      <c r="K164" s="25" t="s">
        <v>233</v>
      </c>
      <c r="L164" s="27"/>
      <c r="M164" s="160" t="s">
        <v>243</v>
      </c>
      <c r="N164" s="140">
        <v>5.0246926302605611E-2</v>
      </c>
      <c r="O164" s="140">
        <f t="shared" si="2"/>
        <v>50.246926302605608</v>
      </c>
      <c r="P164" s="156" t="s">
        <v>346</v>
      </c>
      <c r="Q164" s="156" t="s">
        <v>346</v>
      </c>
      <c r="R164" s="185">
        <v>115</v>
      </c>
      <c r="S164" s="185">
        <v>89</v>
      </c>
      <c r="T164" s="186"/>
      <c r="U164" s="186"/>
      <c r="V164" s="186"/>
      <c r="W164" s="157"/>
    </row>
    <row r="165" spans="1:23" ht="13.8">
      <c r="A165" s="158">
        <v>7.98</v>
      </c>
      <c r="B165" s="153">
        <v>55</v>
      </c>
      <c r="C165" s="153">
        <v>70947</v>
      </c>
      <c r="D165" s="153"/>
      <c r="E165" s="27"/>
      <c r="F165" s="27"/>
      <c r="G165" s="27"/>
      <c r="H165" s="27"/>
      <c r="I165" s="27"/>
      <c r="J165" s="159" t="s">
        <v>469</v>
      </c>
      <c r="K165" s="25" t="s">
        <v>258</v>
      </c>
      <c r="L165" s="27"/>
      <c r="M165" s="160" t="s">
        <v>259</v>
      </c>
      <c r="N165" s="140">
        <v>1.4059936108314639E-2</v>
      </c>
      <c r="O165" s="140">
        <f t="shared" si="2"/>
        <v>14.059936108314639</v>
      </c>
      <c r="P165" s="156" t="s">
        <v>346</v>
      </c>
      <c r="Q165" s="156" t="s">
        <v>346</v>
      </c>
      <c r="R165" s="185">
        <v>70</v>
      </c>
      <c r="S165" s="185">
        <v>83</v>
      </c>
      <c r="T165" s="186">
        <v>154</v>
      </c>
      <c r="U165" s="186"/>
      <c r="V165" s="186"/>
      <c r="W165" s="157"/>
    </row>
    <row r="166" spans="1:23" ht="13.8">
      <c r="A166" s="162">
        <v>8.06</v>
      </c>
      <c r="B166" s="153">
        <v>57</v>
      </c>
      <c r="C166" s="153">
        <v>32636</v>
      </c>
      <c r="D166" s="153"/>
      <c r="E166" s="27"/>
      <c r="F166" s="27"/>
      <c r="G166" s="27"/>
      <c r="H166" s="27"/>
      <c r="I166" s="27"/>
      <c r="J166" s="159" t="s">
        <v>436</v>
      </c>
      <c r="K166" s="25" t="s">
        <v>451</v>
      </c>
      <c r="L166" s="27"/>
      <c r="M166" s="160" t="s">
        <v>459</v>
      </c>
      <c r="N166" s="140">
        <v>6.4676459164017723E-3</v>
      </c>
      <c r="O166" s="140">
        <f t="shared" si="2"/>
        <v>6.4676459164017723</v>
      </c>
      <c r="P166" s="156" t="s">
        <v>346</v>
      </c>
      <c r="Q166" s="156" t="s">
        <v>346</v>
      </c>
      <c r="R166" s="185">
        <v>67</v>
      </c>
      <c r="S166" s="185">
        <v>81</v>
      </c>
      <c r="T166" s="186">
        <v>124</v>
      </c>
      <c r="U166" s="186"/>
      <c r="V166" s="186"/>
      <c r="W166" s="157"/>
    </row>
    <row r="167" spans="1:23" ht="13.8">
      <c r="A167" s="162">
        <v>8.1199999999999992</v>
      </c>
      <c r="B167" s="153">
        <v>137</v>
      </c>
      <c r="C167" s="153">
        <v>52888</v>
      </c>
      <c r="D167" s="153"/>
      <c r="E167" s="27"/>
      <c r="F167" s="27"/>
      <c r="G167" s="27"/>
      <c r="H167" s="27"/>
      <c r="I167" s="27"/>
      <c r="J167" s="159" t="s">
        <v>95</v>
      </c>
      <c r="K167" s="25" t="s">
        <v>98</v>
      </c>
      <c r="L167" s="27"/>
      <c r="M167" s="160" t="s">
        <v>98</v>
      </c>
      <c r="N167" s="140">
        <v>1.0481090122155196E-2</v>
      </c>
      <c r="O167" s="140">
        <f t="shared" si="2"/>
        <v>10.481090122155196</v>
      </c>
      <c r="P167" s="156" t="s">
        <v>346</v>
      </c>
      <c r="Q167" s="156" t="s">
        <v>346</v>
      </c>
      <c r="R167" s="185">
        <v>78</v>
      </c>
      <c r="S167" s="185">
        <v>155</v>
      </c>
      <c r="T167" s="186"/>
      <c r="U167" s="186"/>
      <c r="V167" s="186"/>
      <c r="W167" s="157"/>
    </row>
    <row r="168" spans="1:23" ht="13.8">
      <c r="A168" s="158">
        <v>8.52</v>
      </c>
      <c r="B168" s="153">
        <v>130</v>
      </c>
      <c r="C168" s="153">
        <v>94867</v>
      </c>
      <c r="D168" s="153"/>
      <c r="E168" s="27"/>
      <c r="F168" s="27"/>
      <c r="G168" s="27"/>
      <c r="H168" s="27"/>
      <c r="I168" s="27"/>
      <c r="J168" s="159" t="s">
        <v>471</v>
      </c>
      <c r="K168" s="25" t="s">
        <v>234</v>
      </c>
      <c r="L168" s="27"/>
      <c r="M168" s="160" t="s">
        <v>98</v>
      </c>
      <c r="N168" s="140">
        <v>1.8800286957693559E-2</v>
      </c>
      <c r="O168" s="140">
        <f t="shared" si="2"/>
        <v>18.800286957693558</v>
      </c>
      <c r="P168" s="156" t="s">
        <v>346</v>
      </c>
      <c r="Q168" s="156" t="s">
        <v>346</v>
      </c>
      <c r="R168" s="185">
        <v>129</v>
      </c>
      <c r="S168" s="185">
        <v>115</v>
      </c>
      <c r="T168" s="186">
        <v>77</v>
      </c>
      <c r="U168" s="186"/>
      <c r="V168" s="186"/>
      <c r="W168" s="157"/>
    </row>
    <row r="169" spans="1:23" ht="13.8">
      <c r="A169" s="158">
        <v>9.0500000000000007</v>
      </c>
      <c r="B169" s="153">
        <v>73</v>
      </c>
      <c r="C169" s="153">
        <v>82698</v>
      </c>
      <c r="D169" s="153"/>
      <c r="E169" s="27"/>
      <c r="F169" s="27"/>
      <c r="G169" s="27"/>
      <c r="H169" s="27"/>
      <c r="I169" s="27"/>
      <c r="J169" s="159" t="s">
        <v>83</v>
      </c>
      <c r="K169" s="25" t="s">
        <v>109</v>
      </c>
      <c r="L169" s="27"/>
      <c r="M169" s="160" t="s">
        <v>134</v>
      </c>
      <c r="N169" s="140">
        <v>1.6388692915632854E-2</v>
      </c>
      <c r="O169" s="140">
        <f t="shared" si="2"/>
        <v>16.388692915632856</v>
      </c>
      <c r="P169" s="27">
        <v>22.984999999999999</v>
      </c>
      <c r="Q169" s="27">
        <v>22.984999999999999</v>
      </c>
      <c r="R169" s="185">
        <v>341</v>
      </c>
      <c r="S169" s="185">
        <v>429</v>
      </c>
      <c r="T169" s="186">
        <v>325</v>
      </c>
      <c r="U169" s="186"/>
      <c r="V169" s="186"/>
      <c r="W169" s="157"/>
    </row>
    <row r="170" spans="1:23" ht="13.8">
      <c r="A170" s="158">
        <v>9.1300000000000008</v>
      </c>
      <c r="B170" s="153">
        <v>129</v>
      </c>
      <c r="C170" s="153">
        <v>9752</v>
      </c>
      <c r="D170" s="153"/>
      <c r="E170" s="27"/>
      <c r="F170" s="27"/>
      <c r="G170" s="27"/>
      <c r="H170" s="27"/>
      <c r="I170" s="27"/>
      <c r="J170" s="159" t="s">
        <v>472</v>
      </c>
      <c r="K170" s="25" t="s">
        <v>235</v>
      </c>
      <c r="L170" s="27"/>
      <c r="M170" s="160" t="s">
        <v>98</v>
      </c>
      <c r="N170" s="140">
        <v>1.9326045770544824E-3</v>
      </c>
      <c r="O170" s="140">
        <f t="shared" si="2"/>
        <v>1.9326045770544824</v>
      </c>
      <c r="P170" s="156" t="s">
        <v>346</v>
      </c>
      <c r="Q170" s="156" t="s">
        <v>346</v>
      </c>
      <c r="R170" s="185">
        <v>144</v>
      </c>
      <c r="S170" s="185">
        <v>115</v>
      </c>
      <c r="T170" s="186"/>
      <c r="U170" s="186"/>
      <c r="V170" s="186"/>
      <c r="W170" s="157"/>
    </row>
    <row r="171" spans="1:23" ht="13.8">
      <c r="A171" s="158">
        <v>9.15</v>
      </c>
      <c r="B171" s="153">
        <v>55</v>
      </c>
      <c r="C171" s="153">
        <v>3630892</v>
      </c>
      <c r="D171" s="153"/>
      <c r="E171" s="27"/>
      <c r="F171" s="27"/>
      <c r="G171" s="27"/>
      <c r="H171" s="27"/>
      <c r="I171" s="27"/>
      <c r="J171" s="159" t="s">
        <v>152</v>
      </c>
      <c r="K171" s="25" t="s">
        <v>163</v>
      </c>
      <c r="L171" s="27"/>
      <c r="M171" s="160" t="s">
        <v>175</v>
      </c>
      <c r="N171" s="140">
        <v>0.71955275820247167</v>
      </c>
      <c r="O171" s="140">
        <f t="shared" si="2"/>
        <v>719.55275820247164</v>
      </c>
      <c r="P171" s="156" t="s">
        <v>346</v>
      </c>
      <c r="Q171" s="27">
        <v>1013.2</v>
      </c>
      <c r="R171" s="185">
        <v>85</v>
      </c>
      <c r="S171" s="185">
        <v>113</v>
      </c>
      <c r="T171" s="186"/>
      <c r="U171" s="186"/>
      <c r="V171" s="186"/>
      <c r="W171" s="157"/>
    </row>
    <row r="172" spans="1:23" ht="13.8">
      <c r="A172" s="158">
        <v>9.17</v>
      </c>
      <c r="B172" s="153">
        <v>129</v>
      </c>
      <c r="C172" s="153">
        <v>18030</v>
      </c>
      <c r="D172" s="153"/>
      <c r="E172" s="27"/>
      <c r="F172" s="27"/>
      <c r="G172" s="27"/>
      <c r="H172" s="27"/>
      <c r="I172" s="27"/>
      <c r="J172" s="159" t="s">
        <v>472</v>
      </c>
      <c r="K172" s="25" t="s">
        <v>235</v>
      </c>
      <c r="L172" s="27"/>
      <c r="M172" s="160" t="s">
        <v>98</v>
      </c>
      <c r="N172" s="140">
        <v>3.5730989052801805E-3</v>
      </c>
      <c r="O172" s="140">
        <f t="shared" si="2"/>
        <v>3.5730989052801805</v>
      </c>
      <c r="P172" s="156" t="s">
        <v>346</v>
      </c>
      <c r="Q172" s="156" t="s">
        <v>346</v>
      </c>
      <c r="R172" s="185">
        <v>144</v>
      </c>
      <c r="S172" s="185">
        <v>115</v>
      </c>
      <c r="T172" s="186"/>
      <c r="U172" s="186"/>
      <c r="V172" s="186"/>
      <c r="W172" s="157"/>
    </row>
    <row r="173" spans="1:23" ht="13.8">
      <c r="A173" s="158">
        <v>9.18</v>
      </c>
      <c r="B173" s="153">
        <v>55</v>
      </c>
      <c r="C173" s="153">
        <v>59826</v>
      </c>
      <c r="D173" s="153"/>
      <c r="E173" s="27"/>
      <c r="F173" s="27"/>
      <c r="G173" s="27"/>
      <c r="H173" s="27"/>
      <c r="I173" s="27"/>
      <c r="J173" s="159" t="s">
        <v>473</v>
      </c>
      <c r="K173" s="25" t="s">
        <v>483</v>
      </c>
      <c r="L173" s="27"/>
      <c r="M173" s="160" t="s">
        <v>98</v>
      </c>
      <c r="N173" s="140">
        <v>1.1856029678718363E-2</v>
      </c>
      <c r="O173" s="140">
        <f t="shared" si="2"/>
        <v>11.856029678718363</v>
      </c>
      <c r="P173" s="156" t="s">
        <v>346</v>
      </c>
      <c r="Q173" s="156" t="s">
        <v>346</v>
      </c>
      <c r="R173" s="185">
        <v>69</v>
      </c>
      <c r="S173" s="185">
        <v>83</v>
      </c>
      <c r="T173" s="186">
        <v>182</v>
      </c>
      <c r="U173" s="186"/>
      <c r="V173" s="186"/>
      <c r="W173" s="157"/>
    </row>
    <row r="174" spans="1:23" ht="13.8">
      <c r="A174" s="158">
        <v>9.23</v>
      </c>
      <c r="B174" s="153">
        <v>129</v>
      </c>
      <c r="C174" s="153">
        <v>44888</v>
      </c>
      <c r="D174" s="153"/>
      <c r="E174" s="27"/>
      <c r="F174" s="27"/>
      <c r="G174" s="27"/>
      <c r="H174" s="27"/>
      <c r="I174" s="27"/>
      <c r="J174" s="159" t="s">
        <v>472</v>
      </c>
      <c r="K174" s="25" t="s">
        <v>235</v>
      </c>
      <c r="L174" s="27"/>
      <c r="M174" s="160" t="s">
        <v>98</v>
      </c>
      <c r="N174" s="140">
        <v>8.8956885002893348E-3</v>
      </c>
      <c r="O174" s="140">
        <f t="shared" si="2"/>
        <v>8.8956885002893351</v>
      </c>
      <c r="P174" s="156" t="s">
        <v>346</v>
      </c>
      <c r="Q174" s="156" t="s">
        <v>346</v>
      </c>
      <c r="R174" s="185">
        <v>144</v>
      </c>
      <c r="S174" s="185">
        <v>115</v>
      </c>
      <c r="T174" s="186"/>
      <c r="U174" s="186"/>
      <c r="V174" s="186"/>
      <c r="W174" s="157"/>
    </row>
    <row r="175" spans="1:23" ht="13.8">
      <c r="A175" s="158">
        <v>9.27</v>
      </c>
      <c r="B175" s="153">
        <v>129</v>
      </c>
      <c r="C175" s="153">
        <v>34065</v>
      </c>
      <c r="D175" s="153"/>
      <c r="E175" s="27"/>
      <c r="F175" s="27"/>
      <c r="G175" s="27"/>
      <c r="H175" s="27"/>
      <c r="I175" s="27"/>
      <c r="J175" s="159" t="s">
        <v>472</v>
      </c>
      <c r="K175" s="25" t="s">
        <v>235</v>
      </c>
      <c r="L175" s="27"/>
      <c r="M175" s="160" t="s">
        <v>98</v>
      </c>
      <c r="N175" s="140">
        <v>6.750838281107562E-3</v>
      </c>
      <c r="O175" s="140">
        <f t="shared" si="2"/>
        <v>6.750838281107562</v>
      </c>
      <c r="P175" s="156" t="s">
        <v>346</v>
      </c>
      <c r="Q175" s="156" t="s">
        <v>346</v>
      </c>
      <c r="R175" s="185">
        <v>144</v>
      </c>
      <c r="S175" s="185">
        <v>115</v>
      </c>
      <c r="T175" s="186"/>
      <c r="U175" s="186"/>
      <c r="V175" s="186"/>
      <c r="W175" s="157"/>
    </row>
    <row r="176" spans="1:23" ht="13.8">
      <c r="A176" s="158">
        <v>10.83</v>
      </c>
      <c r="B176" s="153">
        <v>221</v>
      </c>
      <c r="C176" s="153">
        <v>23548</v>
      </c>
      <c r="D176" s="153"/>
      <c r="E176" s="27"/>
      <c r="F176" s="27"/>
      <c r="G176" s="27"/>
      <c r="H176" s="27"/>
      <c r="I176" s="27"/>
      <c r="J176" s="159" t="s">
        <v>442</v>
      </c>
      <c r="K176" s="25" t="s">
        <v>454</v>
      </c>
      <c r="L176" s="27"/>
      <c r="M176" s="160" t="s">
        <v>462</v>
      </c>
      <c r="N176" s="140">
        <v>4.6666296739621563E-3</v>
      </c>
      <c r="O176" s="140">
        <f t="shared" si="2"/>
        <v>4.6666296739621567</v>
      </c>
      <c r="P176" s="156" t="s">
        <v>346</v>
      </c>
      <c r="Q176" s="27">
        <v>5.8828999999999999E-2</v>
      </c>
      <c r="R176" s="185">
        <v>73</v>
      </c>
      <c r="S176" s="185">
        <v>207</v>
      </c>
      <c r="T176" s="186">
        <v>147</v>
      </c>
      <c r="U176" s="186"/>
      <c r="V176" s="186"/>
      <c r="W176" s="157"/>
    </row>
    <row r="177" spans="1:23" ht="13.8">
      <c r="A177" s="158">
        <v>13.84</v>
      </c>
      <c r="B177" s="153">
        <v>73</v>
      </c>
      <c r="C177" s="153">
        <v>62230</v>
      </c>
      <c r="D177" s="153"/>
      <c r="E177" s="27"/>
      <c r="F177" s="27"/>
      <c r="G177" s="27"/>
      <c r="H177" s="27"/>
      <c r="I177" s="27"/>
      <c r="J177" s="159" t="s">
        <v>95</v>
      </c>
      <c r="K177" s="25" t="s">
        <v>98</v>
      </c>
      <c r="L177" s="27"/>
      <c r="M177" s="160" t="s">
        <v>98</v>
      </c>
      <c r="N177" s="140">
        <v>1.2332442866089054E-2</v>
      </c>
      <c r="O177" s="140">
        <f t="shared" si="2"/>
        <v>12.332442866089053</v>
      </c>
      <c r="P177" s="156" t="s">
        <v>346</v>
      </c>
      <c r="Q177" s="156" t="s">
        <v>346</v>
      </c>
      <c r="R177" s="185">
        <v>207</v>
      </c>
      <c r="S177" s="185">
        <v>281</v>
      </c>
      <c r="T177" s="186">
        <v>429</v>
      </c>
      <c r="U177" s="186"/>
      <c r="V177" s="186"/>
      <c r="W177" s="157"/>
    </row>
    <row r="178" spans="1:23" ht="13.8">
      <c r="A178" s="158">
        <v>14.4</v>
      </c>
      <c r="B178" s="153">
        <v>57</v>
      </c>
      <c r="C178" s="153">
        <v>80749</v>
      </c>
      <c r="D178" s="153"/>
      <c r="E178" s="27"/>
      <c r="F178" s="27"/>
      <c r="G178" s="27"/>
      <c r="H178" s="27"/>
      <c r="I178" s="27"/>
      <c r="J178" s="159" t="s">
        <v>292</v>
      </c>
      <c r="K178" s="25" t="s">
        <v>304</v>
      </c>
      <c r="L178" s="27"/>
      <c r="M178" s="160" t="s">
        <v>318</v>
      </c>
      <c r="N178" s="140">
        <v>1.6002449445505783E-2</v>
      </c>
      <c r="O178" s="140">
        <f t="shared" si="2"/>
        <v>16.002449445505782</v>
      </c>
      <c r="P178" s="156" t="s">
        <v>346</v>
      </c>
      <c r="Q178" s="156" t="s">
        <v>346</v>
      </c>
      <c r="R178" s="185">
        <v>71</v>
      </c>
      <c r="S178" s="185">
        <v>85</v>
      </c>
      <c r="T178" s="186">
        <v>254</v>
      </c>
      <c r="U178" s="186"/>
      <c r="V178" s="186"/>
      <c r="W178" s="157"/>
    </row>
    <row r="179" spans="1:23" ht="13.8">
      <c r="A179" s="158">
        <v>14.5</v>
      </c>
      <c r="B179" s="153">
        <v>57</v>
      </c>
      <c r="C179" s="153">
        <v>82013</v>
      </c>
      <c r="D179" s="153"/>
      <c r="E179" s="27"/>
      <c r="F179" s="27"/>
      <c r="G179" s="27"/>
      <c r="H179" s="27"/>
      <c r="I179" s="27"/>
      <c r="J179" s="159" t="s">
        <v>95</v>
      </c>
      <c r="K179" s="25" t="s">
        <v>98</v>
      </c>
      <c r="L179" s="27"/>
      <c r="M179" s="160" t="s">
        <v>98</v>
      </c>
      <c r="N179" s="140">
        <v>1.6252942901760589E-2</v>
      </c>
      <c r="O179" s="140">
        <f t="shared" si="2"/>
        <v>16.252942901760591</v>
      </c>
      <c r="P179" s="156" t="s">
        <v>346</v>
      </c>
      <c r="Q179" s="156" t="s">
        <v>346</v>
      </c>
      <c r="R179" s="185">
        <v>71</v>
      </c>
      <c r="S179" s="185">
        <v>85</v>
      </c>
      <c r="T179" s="186">
        <v>197</v>
      </c>
      <c r="U179" s="186"/>
      <c r="V179" s="186"/>
      <c r="W179" s="157"/>
    </row>
    <row r="180" spans="1:23" ht="13.8">
      <c r="A180" s="162">
        <v>15.07</v>
      </c>
      <c r="B180" s="153">
        <v>188</v>
      </c>
      <c r="C180" s="153">
        <v>504604</v>
      </c>
      <c r="D180" s="153"/>
      <c r="E180" s="27"/>
      <c r="F180" s="27"/>
      <c r="G180" s="27"/>
      <c r="H180" s="27"/>
      <c r="I180" s="27"/>
      <c r="J180" s="159" t="s">
        <v>500</v>
      </c>
      <c r="K180" s="25" t="s">
        <v>115</v>
      </c>
      <c r="L180" s="27"/>
      <c r="M180" s="160" t="s">
        <v>140</v>
      </c>
      <c r="N180" s="140">
        <v>0.1</v>
      </c>
      <c r="O180" s="140">
        <f t="shared" si="2"/>
        <v>100</v>
      </c>
      <c r="P180" s="156" t="s">
        <v>346</v>
      </c>
      <c r="Q180" s="156" t="s">
        <v>346</v>
      </c>
      <c r="R180" s="185">
        <v>160</v>
      </c>
      <c r="S180" s="185">
        <v>184</v>
      </c>
      <c r="T180" s="186"/>
      <c r="U180" s="186"/>
      <c r="V180" s="186"/>
      <c r="W180" s="157"/>
    </row>
    <row r="181" spans="1:23" ht="13.8">
      <c r="A181" s="162">
        <v>15.85</v>
      </c>
      <c r="B181" s="153">
        <v>57</v>
      </c>
      <c r="C181" s="153">
        <v>82744</v>
      </c>
      <c r="D181" s="153"/>
      <c r="E181" s="27"/>
      <c r="F181" s="27"/>
      <c r="G181" s="27"/>
      <c r="H181" s="27"/>
      <c r="I181" s="27"/>
      <c r="J181" s="159" t="s">
        <v>479</v>
      </c>
      <c r="K181" s="25" t="s">
        <v>484</v>
      </c>
      <c r="L181" s="27"/>
      <c r="M181" s="160" t="s">
        <v>488</v>
      </c>
      <c r="N181" s="140">
        <v>1.6397808974958582E-2</v>
      </c>
      <c r="O181" s="140">
        <f t="shared" si="2"/>
        <v>16.397808974958583</v>
      </c>
      <c r="P181" s="156" t="s">
        <v>346</v>
      </c>
      <c r="Q181" s="27">
        <v>0.12485</v>
      </c>
      <c r="R181" s="185">
        <v>71</v>
      </c>
      <c r="S181" s="185">
        <v>85</v>
      </c>
      <c r="T181" s="186">
        <v>268</v>
      </c>
      <c r="U181" s="186"/>
      <c r="V181" s="186"/>
      <c r="W181" s="157"/>
    </row>
    <row r="182" spans="1:23" ht="13.8">
      <c r="A182" s="158">
        <v>18.95</v>
      </c>
      <c r="B182" s="153">
        <v>57</v>
      </c>
      <c r="C182" s="153">
        <v>8223</v>
      </c>
      <c r="D182" s="153"/>
      <c r="E182" s="27"/>
      <c r="F182" s="27"/>
      <c r="G182" s="27"/>
      <c r="H182" s="27"/>
      <c r="I182" s="27"/>
      <c r="J182" s="159" t="s">
        <v>295</v>
      </c>
      <c r="K182" s="25" t="s">
        <v>307</v>
      </c>
      <c r="L182" s="27"/>
      <c r="M182" s="160" t="s">
        <v>321</v>
      </c>
      <c r="N182" s="140">
        <v>1.6295946920753702E-3</v>
      </c>
      <c r="O182" s="140">
        <f t="shared" si="2"/>
        <v>1.6295946920753701</v>
      </c>
      <c r="P182" s="156" t="s">
        <v>346</v>
      </c>
      <c r="Q182" s="156" t="s">
        <v>346</v>
      </c>
      <c r="R182" s="185">
        <v>71</v>
      </c>
      <c r="S182" s="185">
        <v>85</v>
      </c>
      <c r="T182" s="186">
        <v>310</v>
      </c>
      <c r="U182" s="186"/>
      <c r="V182" s="186"/>
      <c r="W182" s="157"/>
    </row>
    <row r="183" spans="1:23" ht="13.8">
      <c r="A183" s="158">
        <v>19.93</v>
      </c>
      <c r="B183" s="153">
        <v>81</v>
      </c>
      <c r="C183" s="153">
        <v>573384</v>
      </c>
      <c r="D183" s="153"/>
      <c r="E183" s="27"/>
      <c r="F183" s="27"/>
      <c r="G183" s="27"/>
      <c r="H183" s="27"/>
      <c r="I183" s="27"/>
      <c r="J183" s="159" t="s">
        <v>95</v>
      </c>
      <c r="K183" s="25" t="s">
        <v>98</v>
      </c>
      <c r="L183" s="27"/>
      <c r="M183" s="160" t="s">
        <v>98</v>
      </c>
      <c r="N183" s="140">
        <v>0.11363049044399172</v>
      </c>
      <c r="O183" s="140">
        <f t="shared" si="2"/>
        <v>113.63049044399172</v>
      </c>
      <c r="P183" s="156" t="s">
        <v>346</v>
      </c>
      <c r="Q183" s="156" t="s">
        <v>346</v>
      </c>
      <c r="R183" s="185">
        <v>67</v>
      </c>
      <c r="S183" s="185">
        <v>94</v>
      </c>
      <c r="T183" s="186">
        <v>139</v>
      </c>
      <c r="U183" s="186">
        <v>176</v>
      </c>
      <c r="V183" s="186">
        <v>219</v>
      </c>
      <c r="W183" s="157"/>
    </row>
    <row r="184" spans="1:23" ht="13.8">
      <c r="A184" s="162">
        <v>20.260000000000002</v>
      </c>
      <c r="B184" s="153">
        <v>207</v>
      </c>
      <c r="C184" s="153">
        <v>277235</v>
      </c>
      <c r="D184" s="153"/>
      <c r="E184" s="27"/>
      <c r="F184" s="27"/>
      <c r="G184" s="27"/>
      <c r="H184" s="27"/>
      <c r="I184" s="27"/>
      <c r="J184" s="159" t="s">
        <v>498</v>
      </c>
      <c r="K184" s="25" t="s">
        <v>98</v>
      </c>
      <c r="L184" s="27"/>
      <c r="M184" s="160" t="s">
        <v>98</v>
      </c>
      <c r="N184" s="140">
        <v>5.4941102329747686E-2</v>
      </c>
      <c r="O184" s="140">
        <f t="shared" si="2"/>
        <v>54.941102329747686</v>
      </c>
      <c r="P184" s="156" t="s">
        <v>346</v>
      </c>
      <c r="Q184" s="156" t="s">
        <v>346</v>
      </c>
      <c r="R184" s="185">
        <v>73</v>
      </c>
      <c r="S184" s="185">
        <v>147</v>
      </c>
      <c r="T184" s="186">
        <v>281</v>
      </c>
      <c r="U184" s="186">
        <v>355</v>
      </c>
      <c r="V184" s="186"/>
      <c r="W184" s="157"/>
    </row>
    <row r="185" spans="1:23" ht="13.8">
      <c r="A185" s="158">
        <v>23.45</v>
      </c>
      <c r="B185" s="153">
        <v>243</v>
      </c>
      <c r="C185" s="153">
        <v>1382155</v>
      </c>
      <c r="D185" s="153"/>
      <c r="E185" s="27"/>
      <c r="F185" s="27"/>
      <c r="G185" s="27"/>
      <c r="H185" s="27"/>
      <c r="I185" s="27"/>
      <c r="J185" s="159" t="s">
        <v>450</v>
      </c>
      <c r="K185" s="25" t="s">
        <v>120</v>
      </c>
      <c r="L185" s="27"/>
      <c r="M185" s="160" t="s">
        <v>145</v>
      </c>
      <c r="N185" s="140">
        <v>0.1</v>
      </c>
      <c r="O185" s="140">
        <f t="shared" si="2"/>
        <v>100</v>
      </c>
      <c r="P185" s="156" t="s">
        <v>346</v>
      </c>
      <c r="Q185" s="156" t="s">
        <v>346</v>
      </c>
      <c r="R185" s="185">
        <v>245</v>
      </c>
      <c r="S185" s="185">
        <v>186</v>
      </c>
      <c r="T185" s="186">
        <v>256</v>
      </c>
      <c r="U185" s="186"/>
      <c r="V185" s="186"/>
      <c r="W185" s="157"/>
    </row>
    <row r="186" spans="1:23" ht="13.8">
      <c r="A186" s="158">
        <v>24.03</v>
      </c>
      <c r="B186" s="153">
        <v>78</v>
      </c>
      <c r="C186" s="153">
        <v>59522</v>
      </c>
      <c r="D186" s="153"/>
      <c r="E186" s="27"/>
      <c r="F186" s="27"/>
      <c r="G186" s="27"/>
      <c r="H186" s="27"/>
      <c r="I186" s="27"/>
      <c r="J186" s="159" t="s">
        <v>95</v>
      </c>
      <c r="K186" s="25" t="s">
        <v>98</v>
      </c>
      <c r="L186" s="27"/>
      <c r="M186" s="160" t="s">
        <v>98</v>
      </c>
      <c r="N186" s="140">
        <v>1.1795784417087458E-2</v>
      </c>
      <c r="O186" s="140">
        <f t="shared" si="2"/>
        <v>11.795784417087459</v>
      </c>
      <c r="P186" s="156" t="s">
        <v>346</v>
      </c>
      <c r="Q186" s="156" t="s">
        <v>346</v>
      </c>
      <c r="R186" s="185">
        <v>94</v>
      </c>
      <c r="S186" s="185">
        <v>154</v>
      </c>
      <c r="T186" s="186">
        <v>326</v>
      </c>
      <c r="U186" s="186"/>
      <c r="V186" s="186"/>
      <c r="W186" s="157"/>
    </row>
    <row r="187" spans="1:23" ht="13.8">
      <c r="A187" s="158">
        <v>24.38</v>
      </c>
      <c r="B187" s="153">
        <v>207</v>
      </c>
      <c r="C187" s="153">
        <v>1315283</v>
      </c>
      <c r="D187" s="153"/>
      <c r="E187" s="27"/>
      <c r="F187" s="27"/>
      <c r="G187" s="27"/>
      <c r="H187" s="27"/>
      <c r="I187" s="27"/>
      <c r="J187" s="159" t="s">
        <v>498</v>
      </c>
      <c r="K187" s="25" t="s">
        <v>98</v>
      </c>
      <c r="L187" s="27"/>
      <c r="M187" s="160" t="s">
        <v>98</v>
      </c>
      <c r="N187" s="140">
        <v>0.26065647517657409</v>
      </c>
      <c r="O187" s="140">
        <f t="shared" si="2"/>
        <v>260.65647517657408</v>
      </c>
      <c r="P187" s="156" t="s">
        <v>346</v>
      </c>
      <c r="Q187" s="156" t="s">
        <v>346</v>
      </c>
      <c r="R187" s="185">
        <v>73</v>
      </c>
      <c r="S187" s="185">
        <v>281</v>
      </c>
      <c r="T187" s="186">
        <v>355</v>
      </c>
      <c r="U187" s="186"/>
      <c r="V187" s="186"/>
      <c r="W187" s="157"/>
    </row>
    <row r="188" spans="1:23" ht="13.8">
      <c r="A188" s="158">
        <v>24.65</v>
      </c>
      <c r="B188" s="153">
        <v>55</v>
      </c>
      <c r="C188" s="153">
        <v>191587</v>
      </c>
      <c r="D188" s="153"/>
      <c r="E188" s="27"/>
      <c r="F188" s="27"/>
      <c r="G188" s="27"/>
      <c r="H188" s="27"/>
      <c r="I188" s="27"/>
      <c r="J188" s="159" t="s">
        <v>95</v>
      </c>
      <c r="K188" s="25" t="s">
        <v>98</v>
      </c>
      <c r="L188" s="27"/>
      <c r="M188" s="160" t="s">
        <v>98</v>
      </c>
      <c r="N188" s="140">
        <v>3.7967792566051796E-2</v>
      </c>
      <c r="O188" s="140">
        <f t="shared" si="2"/>
        <v>37.967792566051799</v>
      </c>
      <c r="P188" s="156" t="s">
        <v>346</v>
      </c>
      <c r="Q188" s="156" t="s">
        <v>346</v>
      </c>
      <c r="R188" s="185">
        <v>97</v>
      </c>
      <c r="S188" s="185">
        <v>145</v>
      </c>
      <c r="T188" s="186">
        <v>224</v>
      </c>
      <c r="U188" s="186"/>
      <c r="V188" s="186"/>
      <c r="W188" s="157"/>
    </row>
    <row r="189" spans="1:23" ht="14.4" thickBot="1">
      <c r="A189" s="158">
        <v>25.64</v>
      </c>
      <c r="B189" s="153">
        <v>207</v>
      </c>
      <c r="C189" s="153">
        <v>1751940</v>
      </c>
      <c r="D189" s="153"/>
      <c r="E189" s="27"/>
      <c r="F189" s="27"/>
      <c r="G189" s="27"/>
      <c r="H189" s="27"/>
      <c r="I189" s="27"/>
      <c r="J189" s="159" t="s">
        <v>498</v>
      </c>
      <c r="K189" s="25" t="s">
        <v>98</v>
      </c>
      <c r="L189" s="27"/>
      <c r="M189" s="160" t="s">
        <v>98</v>
      </c>
      <c r="N189" s="140">
        <v>0.34719106467645916</v>
      </c>
      <c r="O189" s="140">
        <f t="shared" si="2"/>
        <v>347.19106467645918</v>
      </c>
      <c r="P189" s="156" t="s">
        <v>346</v>
      </c>
      <c r="Q189" s="156" t="s">
        <v>346</v>
      </c>
      <c r="R189" s="187">
        <v>73</v>
      </c>
      <c r="S189" s="187">
        <v>281</v>
      </c>
      <c r="T189" s="188">
        <v>341</v>
      </c>
      <c r="U189" s="188"/>
      <c r="V189" s="188"/>
      <c r="W189" s="157"/>
    </row>
    <row r="190" spans="1:23">
      <c r="A190" s="220" t="s">
        <v>502</v>
      </c>
      <c r="B190" s="220"/>
      <c r="C190" s="220"/>
      <c r="D190" s="220"/>
      <c r="E190" s="220"/>
      <c r="F190" s="220"/>
      <c r="G190" s="220"/>
      <c r="H190" s="220"/>
      <c r="I190" s="220"/>
      <c r="J190" s="220"/>
      <c r="K190" s="220"/>
      <c r="L190" s="220"/>
      <c r="M190" s="220"/>
      <c r="N190" s="220"/>
      <c r="O190" s="220"/>
      <c r="P190" s="220"/>
      <c r="Q190" s="220"/>
      <c r="R190" s="220"/>
      <c r="S190" s="220"/>
      <c r="T190" s="220"/>
      <c r="U190" s="220"/>
      <c r="V190" s="220"/>
      <c r="W190" s="220"/>
    </row>
    <row r="191" spans="1:23" ht="13.8">
      <c r="A191" s="158">
        <v>5.97</v>
      </c>
      <c r="B191" s="153">
        <v>207</v>
      </c>
      <c r="C191" s="153">
        <v>1748646</v>
      </c>
      <c r="D191" s="153"/>
      <c r="E191" s="27"/>
      <c r="F191" s="27"/>
      <c r="G191" s="27"/>
      <c r="H191" s="27"/>
      <c r="I191" s="27"/>
      <c r="J191" s="159" t="s">
        <v>71</v>
      </c>
      <c r="K191" s="25" t="s">
        <v>96</v>
      </c>
      <c r="L191" s="27"/>
      <c r="M191" s="160" t="s">
        <v>122</v>
      </c>
      <c r="N191" s="140">
        <v>0.34652934800056284</v>
      </c>
      <c r="O191" s="140">
        <f t="shared" si="2"/>
        <v>346.52934800056283</v>
      </c>
      <c r="P191" s="156" t="s">
        <v>346</v>
      </c>
      <c r="Q191" s="156" t="s">
        <v>346</v>
      </c>
      <c r="R191" s="185">
        <v>191</v>
      </c>
      <c r="S191" s="185"/>
      <c r="T191" s="186"/>
      <c r="U191" s="186"/>
      <c r="V191" s="161"/>
      <c r="W191" s="157"/>
    </row>
    <row r="192" spans="1:23" ht="13.8">
      <c r="A192" s="158">
        <v>6.5</v>
      </c>
      <c r="B192" s="153">
        <v>133</v>
      </c>
      <c r="C192" s="153">
        <v>40275</v>
      </c>
      <c r="D192" s="153"/>
      <c r="E192" s="27"/>
      <c r="F192" s="27"/>
      <c r="G192" s="27"/>
      <c r="H192" s="27"/>
      <c r="I192" s="27"/>
      <c r="J192" s="159" t="s">
        <v>491</v>
      </c>
      <c r="K192" s="25" t="s">
        <v>494</v>
      </c>
      <c r="L192" s="27"/>
      <c r="M192" s="160" t="s">
        <v>98</v>
      </c>
      <c r="N192" s="140">
        <v>7.9813006696167598E-3</v>
      </c>
      <c r="O192" s="140">
        <f t="shared" si="2"/>
        <v>7.9813006696167594</v>
      </c>
      <c r="P192" s="156" t="s">
        <v>346</v>
      </c>
      <c r="Q192" s="156" t="s">
        <v>346</v>
      </c>
      <c r="R192" s="185">
        <v>151</v>
      </c>
      <c r="S192" s="185">
        <v>121</v>
      </c>
      <c r="T192" s="186">
        <v>105</v>
      </c>
      <c r="U192" s="186"/>
      <c r="V192" s="161"/>
      <c r="W192" s="157"/>
    </row>
    <row r="193" spans="1:23" ht="13.8">
      <c r="A193" s="158">
        <v>6.8</v>
      </c>
      <c r="B193" s="153">
        <v>55</v>
      </c>
      <c r="C193" s="153">
        <v>354305</v>
      </c>
      <c r="D193" s="153"/>
      <c r="E193" s="27"/>
      <c r="F193" s="27"/>
      <c r="G193" s="27"/>
      <c r="H193" s="27"/>
      <c r="I193" s="27"/>
      <c r="J193" s="159" t="s">
        <v>467</v>
      </c>
      <c r="K193" s="25" t="s">
        <v>230</v>
      </c>
      <c r="L193" s="27"/>
      <c r="M193" s="160" t="s">
        <v>98</v>
      </c>
      <c r="N193" s="140">
        <v>7.0212656331435516E-2</v>
      </c>
      <c r="O193" s="140">
        <f t="shared" si="2"/>
        <v>70.212656331435511</v>
      </c>
      <c r="P193" s="156" t="s">
        <v>346</v>
      </c>
      <c r="Q193" s="156" t="s">
        <v>346</v>
      </c>
      <c r="R193" s="185">
        <v>69</v>
      </c>
      <c r="S193" s="185">
        <v>84</v>
      </c>
      <c r="T193" s="186">
        <v>126</v>
      </c>
      <c r="U193" s="186"/>
      <c r="V193" s="161"/>
      <c r="W193" s="157"/>
    </row>
    <row r="194" spans="1:23" ht="13.8">
      <c r="A194" s="158">
        <v>6.88</v>
      </c>
      <c r="B194" s="153">
        <v>193</v>
      </c>
      <c r="C194" s="153">
        <v>173851</v>
      </c>
      <c r="D194" s="153"/>
      <c r="E194" s="27"/>
      <c r="F194" s="27"/>
      <c r="G194" s="27"/>
      <c r="H194" s="27"/>
      <c r="I194" s="27"/>
      <c r="J194" s="159" t="s">
        <v>95</v>
      </c>
      <c r="K194" s="25" t="s">
        <v>98</v>
      </c>
      <c r="L194" s="27"/>
      <c r="M194" s="160" t="s">
        <v>98</v>
      </c>
      <c r="N194" s="140">
        <v>3.4452069589411376E-2</v>
      </c>
      <c r="O194" s="140">
        <f t="shared" si="2"/>
        <v>34.452069589411373</v>
      </c>
      <c r="P194" s="156" t="s">
        <v>346</v>
      </c>
      <c r="Q194" s="156" t="s">
        <v>346</v>
      </c>
      <c r="R194" s="185">
        <v>209</v>
      </c>
      <c r="S194" s="185">
        <v>135</v>
      </c>
      <c r="T194" s="186"/>
      <c r="U194" s="186"/>
      <c r="V194" s="161"/>
      <c r="W194" s="157"/>
    </row>
    <row r="195" spans="1:23" ht="13.8">
      <c r="A195" s="158">
        <v>7.15</v>
      </c>
      <c r="B195" s="153">
        <v>281</v>
      </c>
      <c r="C195" s="153">
        <v>151026</v>
      </c>
      <c r="D195" s="153"/>
      <c r="E195" s="27"/>
      <c r="F195" s="27"/>
      <c r="G195" s="27"/>
      <c r="H195" s="27"/>
      <c r="I195" s="27"/>
      <c r="J195" s="159" t="s">
        <v>503</v>
      </c>
      <c r="K195" s="25" t="s">
        <v>275</v>
      </c>
      <c r="L195" s="27"/>
      <c r="M195" s="160" t="s">
        <v>276</v>
      </c>
      <c r="N195" s="140">
        <v>2.9928837118051912E-2</v>
      </c>
      <c r="O195" s="140">
        <f t="shared" ref="O195:O256" si="3">N195*1000</f>
        <v>29.928837118051913</v>
      </c>
      <c r="P195" s="27">
        <v>534</v>
      </c>
      <c r="Q195" s="156" t="s">
        <v>346</v>
      </c>
      <c r="R195" s="185">
        <v>265</v>
      </c>
      <c r="S195" s="185">
        <v>249</v>
      </c>
      <c r="T195" s="186">
        <v>133</v>
      </c>
      <c r="U195" s="186"/>
      <c r="V195" s="161"/>
      <c r="W195" s="157"/>
    </row>
    <row r="196" spans="1:23" ht="13.8">
      <c r="A196" s="158">
        <v>7.41</v>
      </c>
      <c r="B196" s="153">
        <v>55</v>
      </c>
      <c r="C196" s="153">
        <v>219093</v>
      </c>
      <c r="D196" s="153"/>
      <c r="E196" s="27"/>
      <c r="F196" s="27"/>
      <c r="G196" s="27"/>
      <c r="H196" s="27"/>
      <c r="I196" s="27"/>
      <c r="J196" s="159" t="s">
        <v>468</v>
      </c>
      <c r="K196" s="25" t="s">
        <v>231</v>
      </c>
      <c r="L196" s="27"/>
      <c r="M196" s="160" t="s">
        <v>98</v>
      </c>
      <c r="N196" s="140">
        <v>4.3417681132423204E-2</v>
      </c>
      <c r="O196" s="140">
        <f t="shared" si="3"/>
        <v>43.417681132423205</v>
      </c>
      <c r="P196" s="156" t="s">
        <v>346</v>
      </c>
      <c r="Q196" s="156" t="s">
        <v>346</v>
      </c>
      <c r="R196" s="185">
        <v>70</v>
      </c>
      <c r="S196" s="185">
        <v>83</v>
      </c>
      <c r="T196" s="186">
        <v>140</v>
      </c>
      <c r="U196" s="186"/>
      <c r="V196" s="161"/>
      <c r="W196" s="157"/>
    </row>
    <row r="197" spans="1:23" ht="13.8">
      <c r="A197" s="158">
        <v>7.59</v>
      </c>
      <c r="B197" s="153">
        <v>57</v>
      </c>
      <c r="C197" s="153">
        <v>124956</v>
      </c>
      <c r="D197" s="153"/>
      <c r="E197" s="27"/>
      <c r="F197" s="27"/>
      <c r="G197" s="27"/>
      <c r="H197" s="27"/>
      <c r="I197" s="27"/>
      <c r="J197" s="159" t="s">
        <v>95</v>
      </c>
      <c r="K197" s="25" t="s">
        <v>98</v>
      </c>
      <c r="L197" s="27"/>
      <c r="M197" s="160" t="s">
        <v>98</v>
      </c>
      <c r="N197" s="140">
        <v>2.4762542680884712E-2</v>
      </c>
      <c r="O197" s="140">
        <f t="shared" si="3"/>
        <v>24.76254268088471</v>
      </c>
      <c r="P197" s="156" t="s">
        <v>346</v>
      </c>
      <c r="Q197" s="156" t="s">
        <v>346</v>
      </c>
      <c r="R197" s="185">
        <v>70</v>
      </c>
      <c r="S197" s="185">
        <v>83</v>
      </c>
      <c r="T197" s="186">
        <v>207</v>
      </c>
      <c r="U197" s="186"/>
      <c r="V197" s="161"/>
      <c r="W197" s="157"/>
    </row>
    <row r="198" spans="1:23" ht="13.8">
      <c r="A198" s="158">
        <v>7.78</v>
      </c>
      <c r="B198" s="153">
        <v>267</v>
      </c>
      <c r="C198" s="153">
        <v>215411</v>
      </c>
      <c r="D198" s="153"/>
      <c r="E198" s="27"/>
      <c r="F198" s="27"/>
      <c r="G198" s="27"/>
      <c r="H198" s="27"/>
      <c r="I198" s="27"/>
      <c r="J198" s="159" t="s">
        <v>95</v>
      </c>
      <c r="K198" s="25" t="s">
        <v>98</v>
      </c>
      <c r="L198" s="27"/>
      <c r="M198" s="160" t="s">
        <v>98</v>
      </c>
      <c r="N198" s="140">
        <v>4.2688018834086051E-2</v>
      </c>
      <c r="O198" s="140">
        <f t="shared" si="3"/>
        <v>42.688018834086051</v>
      </c>
      <c r="P198" s="156" t="s">
        <v>346</v>
      </c>
      <c r="Q198" s="156" t="s">
        <v>346</v>
      </c>
      <c r="R198" s="185">
        <v>126</v>
      </c>
      <c r="S198" s="185">
        <v>251</v>
      </c>
      <c r="T198" s="186">
        <v>283</v>
      </c>
      <c r="U198" s="186"/>
      <c r="V198" s="161"/>
      <c r="W198" s="157"/>
    </row>
    <row r="199" spans="1:23" ht="13.8">
      <c r="A199" s="158">
        <v>7.9</v>
      </c>
      <c r="B199" s="153">
        <v>116</v>
      </c>
      <c r="C199" s="153">
        <v>275128</v>
      </c>
      <c r="D199" s="153"/>
      <c r="E199" s="27"/>
      <c r="F199" s="27"/>
      <c r="G199" s="27"/>
      <c r="H199" s="27"/>
      <c r="I199" s="27"/>
      <c r="J199" s="159" t="s">
        <v>220</v>
      </c>
      <c r="K199" s="25" t="s">
        <v>233</v>
      </c>
      <c r="L199" s="27"/>
      <c r="M199" s="160" t="s">
        <v>243</v>
      </c>
      <c r="N199" s="140">
        <v>5.4522142535824207E-2</v>
      </c>
      <c r="O199" s="140">
        <f t="shared" si="3"/>
        <v>54.522142535824209</v>
      </c>
      <c r="P199" s="156" t="s">
        <v>346</v>
      </c>
      <c r="Q199" s="156" t="s">
        <v>346</v>
      </c>
      <c r="R199" s="185">
        <v>115</v>
      </c>
      <c r="S199" s="185">
        <v>89</v>
      </c>
      <c r="T199" s="186"/>
      <c r="U199" s="186"/>
      <c r="V199" s="161"/>
      <c r="W199" s="157"/>
    </row>
    <row r="200" spans="1:23" ht="13.8">
      <c r="A200" s="158">
        <v>7.98</v>
      </c>
      <c r="B200" s="153">
        <v>55</v>
      </c>
      <c r="C200" s="153">
        <v>82021</v>
      </c>
      <c r="D200" s="153"/>
      <c r="E200" s="27"/>
      <c r="F200" s="27"/>
      <c r="G200" s="27"/>
      <c r="H200" s="27"/>
      <c r="I200" s="27"/>
      <c r="J200" s="159" t="s">
        <v>469</v>
      </c>
      <c r="K200" s="25" t="s">
        <v>258</v>
      </c>
      <c r="L200" s="27"/>
      <c r="M200" s="160" t="s">
        <v>259</v>
      </c>
      <c r="N200" s="140">
        <v>1.62541095523932E-2</v>
      </c>
      <c r="O200" s="140">
        <f t="shared" si="3"/>
        <v>16.254109552393199</v>
      </c>
      <c r="P200" s="156" t="s">
        <v>346</v>
      </c>
      <c r="Q200" s="156" t="s">
        <v>346</v>
      </c>
      <c r="R200" s="185">
        <v>70</v>
      </c>
      <c r="S200" s="185">
        <v>83</v>
      </c>
      <c r="T200" s="186">
        <v>154</v>
      </c>
      <c r="U200" s="186"/>
      <c r="V200" s="161"/>
      <c r="W200" s="157"/>
    </row>
    <row r="201" spans="1:23" ht="13.8">
      <c r="A201" s="158">
        <v>8.06</v>
      </c>
      <c r="B201" s="153">
        <v>57</v>
      </c>
      <c r="C201" s="153">
        <v>332581</v>
      </c>
      <c r="D201" s="153"/>
      <c r="E201" s="27"/>
      <c r="F201" s="27"/>
      <c r="G201" s="27"/>
      <c r="H201" s="27"/>
      <c r="I201" s="27"/>
      <c r="J201" s="159" t="s">
        <v>436</v>
      </c>
      <c r="K201" s="25" t="s">
        <v>451</v>
      </c>
      <c r="L201" s="27"/>
      <c r="M201" s="160" t="s">
        <v>459</v>
      </c>
      <c r="N201" s="140">
        <v>6.5907609137226861E-2</v>
      </c>
      <c r="O201" s="140">
        <f t="shared" si="3"/>
        <v>65.907609137226856</v>
      </c>
      <c r="P201" s="156" t="s">
        <v>346</v>
      </c>
      <c r="Q201" s="156" t="s">
        <v>346</v>
      </c>
      <c r="R201" s="185">
        <v>67</v>
      </c>
      <c r="S201" s="185">
        <v>81</v>
      </c>
      <c r="T201" s="186">
        <v>124</v>
      </c>
      <c r="U201" s="186"/>
      <c r="V201" s="161"/>
      <c r="W201" s="157"/>
    </row>
    <row r="202" spans="1:23" ht="13.8">
      <c r="A202" s="158">
        <v>8.1199999999999992</v>
      </c>
      <c r="B202" s="153">
        <v>137</v>
      </c>
      <c r="C202" s="153">
        <v>22470</v>
      </c>
      <c r="D202" s="153"/>
      <c r="E202" s="27"/>
      <c r="F202" s="27"/>
      <c r="G202" s="27"/>
      <c r="H202" s="27"/>
      <c r="I202" s="27"/>
      <c r="J202" s="159" t="s">
        <v>95</v>
      </c>
      <c r="K202" s="25" t="s">
        <v>98</v>
      </c>
      <c r="L202" s="27"/>
      <c r="M202" s="160" t="s">
        <v>98</v>
      </c>
      <c r="N202" s="140">
        <v>4.4528820868103931E-3</v>
      </c>
      <c r="O202" s="140">
        <f t="shared" si="3"/>
        <v>4.4528820868103933</v>
      </c>
      <c r="P202" s="156" t="s">
        <v>346</v>
      </c>
      <c r="Q202" s="156" t="s">
        <v>346</v>
      </c>
      <c r="R202" s="185">
        <v>78</v>
      </c>
      <c r="S202" s="185">
        <v>155</v>
      </c>
      <c r="T202" s="186"/>
      <c r="U202" s="186"/>
      <c r="V202" s="161"/>
      <c r="W202" s="157"/>
    </row>
    <row r="203" spans="1:23" ht="13.8">
      <c r="A203" s="162">
        <v>8.52</v>
      </c>
      <c r="B203" s="153">
        <v>130</v>
      </c>
      <c r="C203" s="153">
        <v>85943</v>
      </c>
      <c r="D203" s="153"/>
      <c r="E203" s="27"/>
      <c r="F203" s="27"/>
      <c r="G203" s="27"/>
      <c r="H203" s="27"/>
      <c r="I203" s="27"/>
      <c r="J203" s="159" t="s">
        <v>471</v>
      </c>
      <c r="K203" s="25" t="s">
        <v>234</v>
      </c>
      <c r="L203" s="27"/>
      <c r="M203" s="160" t="s">
        <v>98</v>
      </c>
      <c r="N203" s="140">
        <v>1.7031332674087477E-2</v>
      </c>
      <c r="O203" s="140">
        <f t="shared" si="3"/>
        <v>17.031332674087476</v>
      </c>
      <c r="P203" s="156" t="s">
        <v>346</v>
      </c>
      <c r="Q203" s="156" t="s">
        <v>346</v>
      </c>
      <c r="R203" s="185">
        <v>129</v>
      </c>
      <c r="S203" s="185">
        <v>115</v>
      </c>
      <c r="T203" s="186">
        <v>77</v>
      </c>
      <c r="U203" s="186"/>
      <c r="V203" s="161"/>
      <c r="W203" s="157"/>
    </row>
    <row r="204" spans="1:23" ht="13.8">
      <c r="A204" s="162">
        <v>8.5500000000000007</v>
      </c>
      <c r="B204" s="153">
        <v>55</v>
      </c>
      <c r="C204" s="153">
        <v>53043</v>
      </c>
      <c r="D204" s="153"/>
      <c r="E204" s="27"/>
      <c r="F204" s="27"/>
      <c r="G204" s="27"/>
      <c r="H204" s="27"/>
      <c r="I204" s="27"/>
      <c r="J204" s="159" t="s">
        <v>437</v>
      </c>
      <c r="K204" s="25" t="s">
        <v>107</v>
      </c>
      <c r="L204" s="27"/>
      <c r="M204" s="160" t="s">
        <v>98</v>
      </c>
      <c r="N204" s="140">
        <v>1.0511536472215562E-2</v>
      </c>
      <c r="O204" s="140">
        <f t="shared" si="3"/>
        <v>10.511536472215562</v>
      </c>
      <c r="P204" s="156" t="s">
        <v>346</v>
      </c>
      <c r="Q204" s="156" t="s">
        <v>346</v>
      </c>
      <c r="R204" s="185">
        <v>69</v>
      </c>
      <c r="S204" s="185">
        <v>129</v>
      </c>
      <c r="T204" s="186">
        <v>168</v>
      </c>
      <c r="U204" s="186"/>
      <c r="V204" s="161"/>
      <c r="W204" s="157"/>
    </row>
    <row r="205" spans="1:23" ht="13.8">
      <c r="A205" s="162">
        <v>8.56</v>
      </c>
      <c r="B205" s="153">
        <v>130</v>
      </c>
      <c r="C205" s="153">
        <v>147079</v>
      </c>
      <c r="D205" s="153"/>
      <c r="E205" s="27"/>
      <c r="F205" s="27"/>
      <c r="G205" s="27"/>
      <c r="H205" s="27"/>
      <c r="I205" s="27"/>
      <c r="J205" s="159" t="s">
        <v>471</v>
      </c>
      <c r="K205" s="25" t="s">
        <v>234</v>
      </c>
      <c r="L205" s="27"/>
      <c r="M205" s="160" t="s">
        <v>98</v>
      </c>
      <c r="N205" s="140">
        <v>2.9146659743924604E-2</v>
      </c>
      <c r="O205" s="140">
        <f t="shared" si="3"/>
        <v>29.146659743924605</v>
      </c>
      <c r="P205" s="156" t="s">
        <v>346</v>
      </c>
      <c r="Q205" s="156" t="s">
        <v>346</v>
      </c>
      <c r="R205" s="185">
        <v>129</v>
      </c>
      <c r="S205" s="185">
        <v>115</v>
      </c>
      <c r="T205" s="186">
        <v>77</v>
      </c>
      <c r="U205" s="186"/>
      <c r="V205" s="161"/>
      <c r="W205" s="157"/>
    </row>
    <row r="206" spans="1:23" ht="13.8">
      <c r="A206" s="158">
        <v>9.0500000000000007</v>
      </c>
      <c r="B206" s="153">
        <v>73</v>
      </c>
      <c r="C206" s="153">
        <v>162015</v>
      </c>
      <c r="D206" s="153"/>
      <c r="E206" s="27"/>
      <c r="F206" s="27"/>
      <c r="G206" s="27"/>
      <c r="H206" s="27"/>
      <c r="I206" s="27"/>
      <c r="J206" s="159" t="s">
        <v>83</v>
      </c>
      <c r="K206" s="25" t="s">
        <v>109</v>
      </c>
      <c r="L206" s="27"/>
      <c r="M206" s="160" t="s">
        <v>134</v>
      </c>
      <c r="N206" s="140">
        <v>3.2106528317516057E-2</v>
      </c>
      <c r="O206" s="140">
        <f t="shared" si="3"/>
        <v>32.106528317516059</v>
      </c>
      <c r="P206" s="27">
        <v>22.984999999999999</v>
      </c>
      <c r="Q206" s="27">
        <v>22.984999999999999</v>
      </c>
      <c r="R206" s="185">
        <v>341</v>
      </c>
      <c r="S206" s="185">
        <v>429</v>
      </c>
      <c r="T206" s="186">
        <v>325</v>
      </c>
      <c r="U206" s="186"/>
      <c r="V206" s="161"/>
      <c r="W206" s="157"/>
    </row>
    <row r="207" spans="1:23" ht="13.8">
      <c r="A207" s="158">
        <v>9.15</v>
      </c>
      <c r="B207" s="153">
        <v>55</v>
      </c>
      <c r="C207" s="153">
        <v>59073881</v>
      </c>
      <c r="D207" s="153"/>
      <c r="E207" s="27"/>
      <c r="F207" s="27"/>
      <c r="G207" s="27"/>
      <c r="H207" s="27"/>
      <c r="I207" s="27"/>
      <c r="J207" s="159" t="s">
        <v>152</v>
      </c>
      <c r="K207" s="25" t="s">
        <v>163</v>
      </c>
      <c r="L207" s="27"/>
      <c r="M207" s="160" t="s">
        <v>175</v>
      </c>
      <c r="N207" s="140">
        <v>11.706676746918951</v>
      </c>
      <c r="O207" s="140">
        <f>N207*10</f>
        <v>117.06676746918951</v>
      </c>
      <c r="P207" s="156" t="s">
        <v>346</v>
      </c>
      <c r="Q207" s="27">
        <v>1013.2</v>
      </c>
      <c r="R207" s="185">
        <v>85</v>
      </c>
      <c r="S207" s="185">
        <v>113</v>
      </c>
      <c r="T207" s="186"/>
      <c r="U207" s="186"/>
      <c r="V207" s="161"/>
      <c r="W207" s="157"/>
    </row>
    <row r="208" spans="1:23" ht="13.8">
      <c r="A208" s="158">
        <v>9.17</v>
      </c>
      <c r="B208" s="153">
        <v>129</v>
      </c>
      <c r="C208" s="153">
        <v>23031</v>
      </c>
      <c r="D208" s="153"/>
      <c r="E208" s="27"/>
      <c r="F208" s="27"/>
      <c r="G208" s="27"/>
      <c r="H208" s="27"/>
      <c r="I208" s="27"/>
      <c r="J208" s="159" t="s">
        <v>472</v>
      </c>
      <c r="K208" s="25" t="s">
        <v>235</v>
      </c>
      <c r="L208" s="27"/>
      <c r="M208" s="160" t="s">
        <v>98</v>
      </c>
      <c r="N208" s="140">
        <v>4.5640555114076619E-3</v>
      </c>
      <c r="O208" s="140">
        <f t="shared" si="3"/>
        <v>4.5640555114076617</v>
      </c>
      <c r="P208" s="156" t="s">
        <v>346</v>
      </c>
      <c r="Q208" s="156" t="s">
        <v>346</v>
      </c>
      <c r="R208" s="185">
        <v>144</v>
      </c>
      <c r="S208" s="185">
        <v>115</v>
      </c>
      <c r="T208" s="186"/>
      <c r="U208" s="186"/>
      <c r="V208" s="161"/>
      <c r="W208" s="157"/>
    </row>
    <row r="209" spans="1:23" ht="13.8">
      <c r="A209" s="162">
        <v>9.27</v>
      </c>
      <c r="B209" s="153">
        <v>129</v>
      </c>
      <c r="C209" s="153">
        <v>8529</v>
      </c>
      <c r="D209" s="153"/>
      <c r="E209" s="27"/>
      <c r="F209" s="27"/>
      <c r="G209" s="27"/>
      <c r="H209" s="27"/>
      <c r="I209" s="27"/>
      <c r="J209" s="159" t="s">
        <v>472</v>
      </c>
      <c r="K209" s="25" t="s">
        <v>235</v>
      </c>
      <c r="L209" s="27"/>
      <c r="M209" s="160" t="s">
        <v>98</v>
      </c>
      <c r="N209" s="140">
        <v>1.6901927600536646E-3</v>
      </c>
      <c r="O209" s="140">
        <f t="shared" si="3"/>
        <v>1.6901927600536646</v>
      </c>
      <c r="P209" s="156" t="s">
        <v>346</v>
      </c>
      <c r="Q209" s="156" t="s">
        <v>346</v>
      </c>
      <c r="R209" s="185">
        <v>144</v>
      </c>
      <c r="S209" s="185">
        <v>115</v>
      </c>
      <c r="T209" s="186"/>
      <c r="U209" s="186"/>
      <c r="V209" s="161"/>
      <c r="W209" s="157"/>
    </row>
    <row r="210" spans="1:23" ht="13.8">
      <c r="A210" s="158">
        <v>9.6199999999999992</v>
      </c>
      <c r="B210" s="153">
        <v>104</v>
      </c>
      <c r="C210" s="153">
        <v>3910717</v>
      </c>
      <c r="D210" s="153"/>
      <c r="E210" s="27"/>
      <c r="F210" s="27"/>
      <c r="G210" s="27"/>
      <c r="H210" s="27"/>
      <c r="I210" s="27"/>
      <c r="J210" s="159" t="s">
        <v>153</v>
      </c>
      <c r="K210" s="25" t="s">
        <v>164</v>
      </c>
      <c r="L210" s="27"/>
      <c r="M210" s="160" t="s">
        <v>176</v>
      </c>
      <c r="N210" s="140">
        <v>0.77498716848619853</v>
      </c>
      <c r="O210" s="140">
        <f t="shared" si="3"/>
        <v>774.98716848619858</v>
      </c>
      <c r="P210" s="156" t="s">
        <v>346</v>
      </c>
      <c r="Q210" s="156" t="s">
        <v>346</v>
      </c>
      <c r="R210" s="185">
        <v>76</v>
      </c>
      <c r="S210" s="185">
        <v>50</v>
      </c>
      <c r="T210" s="186">
        <v>148</v>
      </c>
      <c r="U210" s="186"/>
      <c r="V210" s="161"/>
      <c r="W210" s="157"/>
    </row>
    <row r="211" spans="1:23" ht="13.8">
      <c r="A211" s="158">
        <v>10.199999999999999</v>
      </c>
      <c r="B211" s="153">
        <v>56</v>
      </c>
      <c r="C211" s="153">
        <v>1744533</v>
      </c>
      <c r="D211" s="153"/>
      <c r="E211" s="27"/>
      <c r="F211" s="27"/>
      <c r="G211" s="27"/>
      <c r="H211" s="27"/>
      <c r="I211" s="27"/>
      <c r="J211" s="159" t="s">
        <v>504</v>
      </c>
      <c r="K211" s="25" t="s">
        <v>508</v>
      </c>
      <c r="L211" s="27"/>
      <c r="M211" s="160" t="s">
        <v>512</v>
      </c>
      <c r="N211" s="140">
        <v>0.34571427439028019</v>
      </c>
      <c r="O211" s="140">
        <f t="shared" si="3"/>
        <v>345.7142743902802</v>
      </c>
      <c r="P211" s="156" t="s">
        <v>346</v>
      </c>
      <c r="Q211" s="156" t="s">
        <v>346</v>
      </c>
      <c r="R211" s="185">
        <v>69</v>
      </c>
      <c r="S211" s="185">
        <v>85</v>
      </c>
      <c r="T211" s="186">
        <v>99</v>
      </c>
      <c r="U211" s="186">
        <v>126</v>
      </c>
      <c r="V211" s="161"/>
      <c r="W211" s="157"/>
    </row>
    <row r="212" spans="1:23" ht="13.8">
      <c r="A212" s="158">
        <v>10.199999999999999</v>
      </c>
      <c r="B212" s="153">
        <v>154</v>
      </c>
      <c r="C212" s="153">
        <v>8074</v>
      </c>
      <c r="D212" s="153"/>
      <c r="E212" s="27"/>
      <c r="F212" s="27"/>
      <c r="G212" s="27"/>
      <c r="H212" s="27"/>
      <c r="I212" s="27"/>
      <c r="J212" s="159" t="s">
        <v>475</v>
      </c>
      <c r="K212" s="25" t="s">
        <v>193</v>
      </c>
      <c r="L212" s="27"/>
      <c r="M212" s="160" t="s">
        <v>461</v>
      </c>
      <c r="N212" s="140">
        <v>1.6000253657724572E-3</v>
      </c>
      <c r="O212" s="140">
        <f t="shared" si="3"/>
        <v>1.6000253657724572</v>
      </c>
      <c r="P212" s="27">
        <v>360</v>
      </c>
      <c r="Q212" s="27">
        <v>360</v>
      </c>
      <c r="R212" s="185">
        <v>128</v>
      </c>
      <c r="S212" s="185">
        <v>115</v>
      </c>
      <c r="T212" s="186"/>
      <c r="U212" s="186"/>
      <c r="V212" s="161"/>
      <c r="W212" s="157"/>
    </row>
    <row r="213" spans="1:23" ht="13.8">
      <c r="A213" s="162">
        <v>10.63</v>
      </c>
      <c r="B213" s="153">
        <v>69</v>
      </c>
      <c r="C213" s="153">
        <v>10894</v>
      </c>
      <c r="D213" s="153"/>
      <c r="E213" s="27"/>
      <c r="F213" s="27"/>
      <c r="G213" s="27"/>
      <c r="H213" s="27"/>
      <c r="I213" s="27"/>
      <c r="J213" s="159" t="s">
        <v>95</v>
      </c>
      <c r="K213" s="25" t="s">
        <v>98</v>
      </c>
      <c r="L213" s="27"/>
      <c r="M213" s="160" t="s">
        <v>98</v>
      </c>
      <c r="N213" s="140">
        <v>2.1588650402186212E-3</v>
      </c>
      <c r="O213" s="140">
        <f t="shared" si="3"/>
        <v>2.1588650402186214</v>
      </c>
      <c r="P213" s="156" t="s">
        <v>346</v>
      </c>
      <c r="Q213" s="156" t="s">
        <v>346</v>
      </c>
      <c r="R213" s="185">
        <v>55</v>
      </c>
      <c r="S213" s="185">
        <v>83</v>
      </c>
      <c r="T213" s="186">
        <v>158</v>
      </c>
      <c r="U213" s="186"/>
      <c r="V213" s="161"/>
      <c r="W213" s="157"/>
    </row>
    <row r="214" spans="1:23" ht="13.8">
      <c r="A214" s="162">
        <v>10.83</v>
      </c>
      <c r="B214" s="153">
        <v>221</v>
      </c>
      <c r="C214" s="153">
        <v>35681</v>
      </c>
      <c r="D214" s="153"/>
      <c r="E214" s="27"/>
      <c r="F214" s="27"/>
      <c r="G214" s="27"/>
      <c r="H214" s="27"/>
      <c r="I214" s="27"/>
      <c r="J214" s="159" t="s">
        <v>442</v>
      </c>
      <c r="K214" s="25" t="s">
        <v>454</v>
      </c>
      <c r="L214" s="27"/>
      <c r="M214" s="160" t="s">
        <v>462</v>
      </c>
      <c r="N214" s="140">
        <v>7.0709072425225467E-3</v>
      </c>
      <c r="O214" s="140">
        <f t="shared" si="3"/>
        <v>7.070907242522547</v>
      </c>
      <c r="P214" s="156" t="s">
        <v>346</v>
      </c>
      <c r="Q214" s="27">
        <v>5.8828999999999999E-2</v>
      </c>
      <c r="R214" s="185">
        <v>73</v>
      </c>
      <c r="S214" s="185">
        <v>207</v>
      </c>
      <c r="T214" s="186">
        <v>147</v>
      </c>
      <c r="U214" s="186"/>
      <c r="V214" s="161"/>
      <c r="W214" s="157"/>
    </row>
    <row r="215" spans="1:23" ht="13.8">
      <c r="A215" s="158">
        <v>11.07</v>
      </c>
      <c r="B215" s="153">
        <v>205</v>
      </c>
      <c r="C215" s="153">
        <v>29544</v>
      </c>
      <c r="D215" s="153"/>
      <c r="E215" s="27"/>
      <c r="F215" s="27"/>
      <c r="G215" s="27"/>
      <c r="H215" s="27"/>
      <c r="I215" s="27"/>
      <c r="J215" s="159" t="s">
        <v>505</v>
      </c>
      <c r="K215" s="25" t="s">
        <v>300</v>
      </c>
      <c r="L215" s="27"/>
      <c r="M215" s="160" t="s">
        <v>314</v>
      </c>
      <c r="N215" s="140">
        <v>5.854737355261516E-3</v>
      </c>
      <c r="O215" s="140">
        <f t="shared" si="3"/>
        <v>5.8547373552615163</v>
      </c>
      <c r="P215" s="27">
        <v>270</v>
      </c>
      <c r="Q215" s="27">
        <v>270.60000000000002</v>
      </c>
      <c r="R215" s="185">
        <v>220</v>
      </c>
      <c r="S215" s="185">
        <v>145</v>
      </c>
      <c r="T215" s="186">
        <v>177</v>
      </c>
      <c r="U215" s="186"/>
      <c r="V215" s="161"/>
      <c r="W215" s="157"/>
    </row>
    <row r="216" spans="1:23" ht="13.8">
      <c r="A216" s="162">
        <v>11.34</v>
      </c>
      <c r="B216" s="153">
        <v>55</v>
      </c>
      <c r="C216" s="153">
        <v>226087</v>
      </c>
      <c r="D216" s="153"/>
      <c r="E216" s="27"/>
      <c r="F216" s="27"/>
      <c r="G216" s="27"/>
      <c r="H216" s="27"/>
      <c r="I216" s="27"/>
      <c r="J216" s="159" t="s">
        <v>416</v>
      </c>
      <c r="K216" s="25" t="s">
        <v>428</v>
      </c>
      <c r="L216" s="27"/>
      <c r="M216" s="160" t="s">
        <v>513</v>
      </c>
      <c r="N216" s="140">
        <v>4.480368279308862E-2</v>
      </c>
      <c r="O216" s="140">
        <f t="shared" si="3"/>
        <v>44.803682793088619</v>
      </c>
      <c r="P216" s="156" t="s">
        <v>346</v>
      </c>
      <c r="Q216" s="156" t="s">
        <v>346</v>
      </c>
      <c r="R216" s="185">
        <v>73</v>
      </c>
      <c r="S216" s="185">
        <v>129</v>
      </c>
      <c r="T216" s="186">
        <v>157</v>
      </c>
      <c r="U216" s="186">
        <v>200</v>
      </c>
      <c r="V216" s="161"/>
      <c r="W216" s="157"/>
    </row>
    <row r="217" spans="1:23" ht="13.8">
      <c r="A217" s="162">
        <v>11.78</v>
      </c>
      <c r="B217" s="153">
        <v>110</v>
      </c>
      <c r="C217" s="153">
        <v>3596150</v>
      </c>
      <c r="D217" s="153"/>
      <c r="E217" s="27"/>
      <c r="F217" s="27"/>
      <c r="G217" s="27"/>
      <c r="H217" s="27"/>
      <c r="I217" s="27"/>
      <c r="J217" s="159" t="s">
        <v>506</v>
      </c>
      <c r="K217" s="25" t="s">
        <v>501</v>
      </c>
      <c r="L217" s="27"/>
      <c r="M217" s="160" t="s">
        <v>98</v>
      </c>
      <c r="N217" s="140">
        <v>0.71264939548211814</v>
      </c>
      <c r="O217" s="140">
        <f t="shared" si="3"/>
        <v>712.64939548211817</v>
      </c>
      <c r="P217" s="156" t="s">
        <v>346</v>
      </c>
      <c r="Q217" s="156" t="s">
        <v>346</v>
      </c>
      <c r="R217" s="185">
        <v>123</v>
      </c>
      <c r="S217" s="185">
        <v>81</v>
      </c>
      <c r="T217" s="186">
        <v>55</v>
      </c>
      <c r="U217" s="186"/>
      <c r="V217" s="161"/>
      <c r="W217" s="157"/>
    </row>
    <row r="218" spans="1:23" ht="13.8">
      <c r="A218" s="162">
        <v>12.05</v>
      </c>
      <c r="B218" s="153">
        <v>110</v>
      </c>
      <c r="C218" s="153">
        <v>14785594</v>
      </c>
      <c r="D218" s="153"/>
      <c r="E218" s="27"/>
      <c r="F218" s="27"/>
      <c r="G218" s="27"/>
      <c r="H218" s="27"/>
      <c r="I218" s="27"/>
      <c r="J218" s="159" t="s">
        <v>506</v>
      </c>
      <c r="K218" s="25" t="s">
        <v>501</v>
      </c>
      <c r="L218" s="27"/>
      <c r="M218" s="160" t="s">
        <v>98</v>
      </c>
      <c r="N218" s="140">
        <v>2.9300626019337441</v>
      </c>
      <c r="O218" s="140">
        <f t="shared" si="3"/>
        <v>2930.0626019337442</v>
      </c>
      <c r="P218" s="156" t="s">
        <v>346</v>
      </c>
      <c r="Q218" s="156" t="s">
        <v>346</v>
      </c>
      <c r="R218" s="185">
        <v>123</v>
      </c>
      <c r="S218" s="185">
        <v>81</v>
      </c>
      <c r="T218" s="186">
        <v>55</v>
      </c>
      <c r="U218" s="186"/>
      <c r="V218" s="161"/>
      <c r="W218" s="157"/>
    </row>
    <row r="219" spans="1:23" ht="13.8">
      <c r="A219" s="162">
        <v>12.47</v>
      </c>
      <c r="B219" s="153">
        <v>73</v>
      </c>
      <c r="C219" s="153">
        <v>105811</v>
      </c>
      <c r="D219" s="153"/>
      <c r="E219" s="27"/>
      <c r="F219" s="27"/>
      <c r="G219" s="27"/>
      <c r="H219" s="27"/>
      <c r="I219" s="27"/>
      <c r="J219" s="159" t="s">
        <v>498</v>
      </c>
      <c r="K219" s="25" t="s">
        <v>98</v>
      </c>
      <c r="L219" s="27"/>
      <c r="M219" s="160" t="s">
        <v>98</v>
      </c>
      <c r="N219" s="140">
        <v>2.0968576167667757E-2</v>
      </c>
      <c r="O219" s="140">
        <f t="shared" si="3"/>
        <v>20.968576167667756</v>
      </c>
      <c r="P219" s="156" t="s">
        <v>346</v>
      </c>
      <c r="Q219" s="156" t="s">
        <v>346</v>
      </c>
      <c r="R219" s="185">
        <v>221</v>
      </c>
      <c r="S219" s="185">
        <v>207</v>
      </c>
      <c r="T219" s="186">
        <v>147</v>
      </c>
      <c r="U219" s="186"/>
      <c r="V219" s="161"/>
      <c r="W219" s="157"/>
    </row>
    <row r="220" spans="1:23" ht="13.8">
      <c r="A220" s="162">
        <v>13.74</v>
      </c>
      <c r="B220" s="153">
        <v>55</v>
      </c>
      <c r="C220" s="153">
        <v>247255</v>
      </c>
      <c r="D220" s="153"/>
      <c r="E220" s="27"/>
      <c r="F220" s="27"/>
      <c r="G220" s="27"/>
      <c r="H220" s="27"/>
      <c r="I220" s="27"/>
      <c r="J220" s="159" t="s">
        <v>95</v>
      </c>
      <c r="K220" s="25" t="s">
        <v>98</v>
      </c>
      <c r="L220" s="27"/>
      <c r="M220" s="160" t="s">
        <v>98</v>
      </c>
      <c r="N220" s="140">
        <v>4.8998547413186634E-2</v>
      </c>
      <c r="O220" s="140">
        <f t="shared" si="3"/>
        <v>48.998547413186635</v>
      </c>
      <c r="P220" s="156" t="s">
        <v>346</v>
      </c>
      <c r="Q220" s="156" t="s">
        <v>346</v>
      </c>
      <c r="R220" s="185">
        <v>67</v>
      </c>
      <c r="S220" s="185">
        <v>79</v>
      </c>
      <c r="T220" s="186">
        <v>185</v>
      </c>
      <c r="U220" s="186">
        <v>228</v>
      </c>
      <c r="V220" s="161"/>
      <c r="W220" s="157"/>
    </row>
    <row r="221" spans="1:23" ht="13.8">
      <c r="A221" s="162">
        <v>13.84</v>
      </c>
      <c r="B221" s="153">
        <v>73</v>
      </c>
      <c r="C221" s="153">
        <v>141864</v>
      </c>
      <c r="D221" s="153"/>
      <c r="E221" s="27"/>
      <c r="F221" s="27"/>
      <c r="G221" s="27"/>
      <c r="H221" s="27"/>
      <c r="I221" s="27"/>
      <c r="J221" s="159" t="s">
        <v>95</v>
      </c>
      <c r="K221" s="25" t="s">
        <v>98</v>
      </c>
      <c r="L221" s="27"/>
      <c r="M221" s="160" t="s">
        <v>98</v>
      </c>
      <c r="N221" s="140">
        <v>2.8113202686393841E-2</v>
      </c>
      <c r="O221" s="140">
        <f t="shared" si="3"/>
        <v>28.113202686393841</v>
      </c>
      <c r="P221" s="156" t="s">
        <v>346</v>
      </c>
      <c r="Q221" s="156" t="s">
        <v>346</v>
      </c>
      <c r="R221" s="185">
        <v>207</v>
      </c>
      <c r="S221" s="185">
        <v>281</v>
      </c>
      <c r="T221" s="186">
        <v>429</v>
      </c>
      <c r="U221" s="186"/>
      <c r="V221" s="161"/>
      <c r="W221" s="157"/>
    </row>
    <row r="222" spans="1:23" ht="13.8">
      <c r="A222" s="162">
        <v>14.4</v>
      </c>
      <c r="B222" s="153">
        <v>57</v>
      </c>
      <c r="C222" s="153">
        <v>144978</v>
      </c>
      <c r="D222" s="153"/>
      <c r="E222" s="27"/>
      <c r="F222" s="27"/>
      <c r="G222" s="27"/>
      <c r="H222" s="27"/>
      <c r="I222" s="27"/>
      <c r="J222" s="159" t="s">
        <v>292</v>
      </c>
      <c r="K222" s="25" t="s">
        <v>304</v>
      </c>
      <c r="L222" s="27"/>
      <c r="M222" s="160" t="s">
        <v>318</v>
      </c>
      <c r="N222" s="140">
        <v>2.8730304369452477E-2</v>
      </c>
      <c r="O222" s="140">
        <f t="shared" si="3"/>
        <v>28.730304369452476</v>
      </c>
      <c r="P222" s="156" t="s">
        <v>346</v>
      </c>
      <c r="Q222" s="156" t="s">
        <v>346</v>
      </c>
      <c r="R222" s="185">
        <v>71</v>
      </c>
      <c r="S222" s="185">
        <v>85</v>
      </c>
      <c r="T222" s="186">
        <v>254</v>
      </c>
      <c r="U222" s="186"/>
      <c r="V222" s="161"/>
      <c r="W222" s="157"/>
    </row>
    <row r="223" spans="1:23" ht="13.8">
      <c r="A223" s="162">
        <v>15.07</v>
      </c>
      <c r="B223" s="153">
        <v>188</v>
      </c>
      <c r="C223" s="153">
        <v>504617</v>
      </c>
      <c r="D223" s="153"/>
      <c r="E223" s="27"/>
      <c r="F223" s="27"/>
      <c r="G223" s="27"/>
      <c r="H223" s="27"/>
      <c r="I223" s="27"/>
      <c r="J223" s="159" t="s">
        <v>500</v>
      </c>
      <c r="K223" s="25" t="s">
        <v>115</v>
      </c>
      <c r="L223" s="27"/>
      <c r="M223" s="160" t="s">
        <v>140</v>
      </c>
      <c r="N223" s="140">
        <v>0.1</v>
      </c>
      <c r="O223" s="140">
        <f t="shared" si="3"/>
        <v>100</v>
      </c>
      <c r="P223" s="156" t="s">
        <v>346</v>
      </c>
      <c r="Q223" s="156" t="s">
        <v>346</v>
      </c>
      <c r="R223" s="185">
        <v>160</v>
      </c>
      <c r="S223" s="185">
        <v>184</v>
      </c>
      <c r="T223" s="186"/>
      <c r="U223" s="186"/>
      <c r="V223" s="161"/>
      <c r="W223" s="157"/>
    </row>
    <row r="224" spans="1:23" ht="13.8">
      <c r="A224" s="162">
        <v>15.6</v>
      </c>
      <c r="B224" s="153">
        <v>55</v>
      </c>
      <c r="C224" s="153">
        <v>74049</v>
      </c>
      <c r="D224" s="153"/>
      <c r="E224" s="27"/>
      <c r="F224" s="27"/>
      <c r="G224" s="27"/>
      <c r="H224" s="27"/>
      <c r="I224" s="27"/>
      <c r="J224" s="159" t="s">
        <v>507</v>
      </c>
      <c r="K224" s="25" t="s">
        <v>509</v>
      </c>
      <c r="L224" s="27"/>
      <c r="M224" s="160" t="s">
        <v>514</v>
      </c>
      <c r="N224" s="140">
        <v>1.4674297536547521E-2</v>
      </c>
      <c r="O224" s="140">
        <f t="shared" si="3"/>
        <v>14.67429753654752</v>
      </c>
      <c r="P224" s="156" t="s">
        <v>346</v>
      </c>
      <c r="Q224" s="156" t="s">
        <v>346</v>
      </c>
      <c r="R224" s="185">
        <v>69</v>
      </c>
      <c r="S224" s="185">
        <v>97</v>
      </c>
      <c r="T224" s="186">
        <v>224</v>
      </c>
      <c r="U224" s="186"/>
      <c r="V224" s="161"/>
      <c r="W224" s="157"/>
    </row>
    <row r="225" spans="1:23" ht="13.8">
      <c r="A225" s="162">
        <v>15.94</v>
      </c>
      <c r="B225" s="153">
        <v>207</v>
      </c>
      <c r="C225" s="153">
        <v>118470</v>
      </c>
      <c r="D225" s="153"/>
      <c r="E225" s="27"/>
      <c r="F225" s="27"/>
      <c r="G225" s="27"/>
      <c r="H225" s="27"/>
      <c r="I225" s="27"/>
      <c r="J225" s="159" t="s">
        <v>498</v>
      </c>
      <c r="K225" s="25" t="s">
        <v>98</v>
      </c>
      <c r="L225" s="27"/>
      <c r="M225" s="160" t="s">
        <v>98</v>
      </c>
      <c r="N225" s="140">
        <v>2.3477211429658536E-2</v>
      </c>
      <c r="O225" s="140">
        <f t="shared" si="3"/>
        <v>23.477211429658535</v>
      </c>
      <c r="P225" s="156" t="s">
        <v>346</v>
      </c>
      <c r="Q225" s="156" t="s">
        <v>346</v>
      </c>
      <c r="R225" s="185">
        <v>73</v>
      </c>
      <c r="S225" s="185">
        <v>281</v>
      </c>
      <c r="T225" s="186">
        <v>503</v>
      </c>
      <c r="U225" s="186"/>
      <c r="V225" s="161"/>
      <c r="W225" s="157"/>
    </row>
    <row r="226" spans="1:23" ht="13.8">
      <c r="A226" s="162">
        <v>16.21</v>
      </c>
      <c r="B226" s="153">
        <v>74</v>
      </c>
      <c r="C226" s="153">
        <v>33451</v>
      </c>
      <c r="D226" s="153"/>
      <c r="E226" s="27"/>
      <c r="F226" s="27"/>
      <c r="G226" s="27"/>
      <c r="H226" s="27"/>
      <c r="I226" s="27"/>
      <c r="J226" s="159" t="s">
        <v>447</v>
      </c>
      <c r="K226" s="25" t="s">
        <v>455</v>
      </c>
      <c r="L226" s="27"/>
      <c r="M226" s="160" t="s">
        <v>463</v>
      </c>
      <c r="N226" s="140">
        <v>6.6289879254959709E-3</v>
      </c>
      <c r="O226" s="140">
        <f t="shared" si="3"/>
        <v>6.6289879254959709</v>
      </c>
      <c r="P226" s="156" t="s">
        <v>346</v>
      </c>
      <c r="Q226" s="27">
        <v>11.611000000000001</v>
      </c>
      <c r="R226" s="185">
        <v>87</v>
      </c>
      <c r="S226" s="185">
        <v>143</v>
      </c>
      <c r="T226" s="186">
        <v>227</v>
      </c>
      <c r="U226" s="186"/>
      <c r="V226" s="161"/>
      <c r="W226" s="157"/>
    </row>
    <row r="227" spans="1:23" ht="13.8">
      <c r="A227" s="162">
        <v>17.38</v>
      </c>
      <c r="B227" s="153">
        <v>57</v>
      </c>
      <c r="C227" s="153">
        <v>945830</v>
      </c>
      <c r="D227" s="153"/>
      <c r="E227" s="27"/>
      <c r="F227" s="27"/>
      <c r="G227" s="27"/>
      <c r="H227" s="27"/>
      <c r="I227" s="27"/>
      <c r="J227" s="159" t="s">
        <v>293</v>
      </c>
      <c r="K227" s="25" t="s">
        <v>305</v>
      </c>
      <c r="L227" s="27"/>
      <c r="M227" s="160" t="s">
        <v>319</v>
      </c>
      <c r="N227" s="140">
        <v>0.18743522314943808</v>
      </c>
      <c r="O227" s="140">
        <f t="shared" si="3"/>
        <v>187.43522314943809</v>
      </c>
      <c r="P227" s="156" t="s">
        <v>346</v>
      </c>
      <c r="Q227" s="27">
        <v>5.0630000000000001E-2</v>
      </c>
      <c r="R227" s="185">
        <v>71</v>
      </c>
      <c r="S227" s="185">
        <v>85</v>
      </c>
      <c r="T227" s="186">
        <v>282</v>
      </c>
      <c r="U227" s="186"/>
      <c r="V227" s="161"/>
      <c r="W227" s="157"/>
    </row>
    <row r="228" spans="1:23" ht="13.8">
      <c r="A228" s="162">
        <v>18.739999999999998</v>
      </c>
      <c r="B228" s="153">
        <v>55</v>
      </c>
      <c r="C228" s="153">
        <v>571968</v>
      </c>
      <c r="D228" s="153"/>
      <c r="E228" s="27"/>
      <c r="F228" s="27"/>
      <c r="G228" s="27"/>
      <c r="H228" s="27"/>
      <c r="I228" s="27"/>
      <c r="J228" s="159" t="s">
        <v>448</v>
      </c>
      <c r="K228" s="25" t="s">
        <v>456</v>
      </c>
      <c r="L228" s="27"/>
      <c r="M228" s="160" t="s">
        <v>464</v>
      </c>
      <c r="N228" s="140">
        <v>0.11334695422468921</v>
      </c>
      <c r="O228" s="140">
        <f t="shared" si="3"/>
        <v>113.34695422468921</v>
      </c>
      <c r="P228" s="156" t="s">
        <v>346</v>
      </c>
      <c r="Q228" s="156" t="s">
        <v>346</v>
      </c>
      <c r="R228" s="185">
        <v>69</v>
      </c>
      <c r="S228" s="185">
        <v>83</v>
      </c>
      <c r="T228" s="186">
        <v>252</v>
      </c>
      <c r="U228" s="186"/>
      <c r="V228" s="161"/>
      <c r="W228" s="157"/>
    </row>
    <row r="229" spans="1:23" ht="13.8">
      <c r="A229" s="162">
        <v>18.95</v>
      </c>
      <c r="B229" s="153">
        <v>57</v>
      </c>
      <c r="C229" s="153">
        <v>959550</v>
      </c>
      <c r="D229" s="153"/>
      <c r="E229" s="27"/>
      <c r="F229" s="27"/>
      <c r="G229" s="27"/>
      <c r="H229" s="27"/>
      <c r="I229" s="27"/>
      <c r="J229" s="159" t="s">
        <v>295</v>
      </c>
      <c r="K229" s="25" t="s">
        <v>307</v>
      </c>
      <c r="L229" s="27"/>
      <c r="M229" s="160" t="s">
        <v>321</v>
      </c>
      <c r="N229" s="140">
        <v>0.19015411688468681</v>
      </c>
      <c r="O229" s="140">
        <f t="shared" si="3"/>
        <v>190.1541168846868</v>
      </c>
      <c r="P229" s="156" t="s">
        <v>346</v>
      </c>
      <c r="Q229" s="156" t="s">
        <v>346</v>
      </c>
      <c r="R229" s="185">
        <v>71</v>
      </c>
      <c r="S229" s="185">
        <v>85</v>
      </c>
      <c r="T229" s="186">
        <v>310</v>
      </c>
      <c r="U229" s="186"/>
      <c r="V229" s="161"/>
      <c r="W229" s="157"/>
    </row>
    <row r="230" spans="1:23" ht="13.8">
      <c r="A230" s="162">
        <v>19.86</v>
      </c>
      <c r="B230" s="153">
        <v>55</v>
      </c>
      <c r="C230" s="153">
        <v>84619</v>
      </c>
      <c r="D230" s="153"/>
      <c r="E230" s="27"/>
      <c r="F230" s="27"/>
      <c r="G230" s="27"/>
      <c r="H230" s="27"/>
      <c r="I230" s="27"/>
      <c r="J230" s="159" t="s">
        <v>95</v>
      </c>
      <c r="K230" s="25" t="s">
        <v>98</v>
      </c>
      <c r="L230" s="27"/>
      <c r="M230" s="160" t="s">
        <v>98</v>
      </c>
      <c r="N230" s="140">
        <v>1.676895546523403E-2</v>
      </c>
      <c r="O230" s="140">
        <f t="shared" si="3"/>
        <v>16.768955465234029</v>
      </c>
      <c r="P230" s="156" t="s">
        <v>346</v>
      </c>
      <c r="Q230" s="156" t="s">
        <v>346</v>
      </c>
      <c r="R230" s="185">
        <v>69</v>
      </c>
      <c r="S230" s="185">
        <v>83</v>
      </c>
      <c r="T230" s="186">
        <v>284</v>
      </c>
      <c r="U230" s="186"/>
      <c r="V230" s="161"/>
      <c r="W230" s="157"/>
    </row>
    <row r="231" spans="1:23" ht="13.8">
      <c r="A231" s="162">
        <v>20.260000000000002</v>
      </c>
      <c r="B231" s="153">
        <v>207</v>
      </c>
      <c r="C231" s="153">
        <v>146733</v>
      </c>
      <c r="D231" s="153"/>
      <c r="E231" s="27"/>
      <c r="F231" s="27"/>
      <c r="G231" s="27"/>
      <c r="H231" s="27"/>
      <c r="I231" s="27"/>
      <c r="J231" s="159" t="s">
        <v>498</v>
      </c>
      <c r="K231" s="25" t="s">
        <v>98</v>
      </c>
      <c r="L231" s="27"/>
      <c r="M231" s="160" t="s">
        <v>98</v>
      </c>
      <c r="N231" s="140">
        <v>2.9078092890251418E-2</v>
      </c>
      <c r="O231" s="140">
        <f t="shared" si="3"/>
        <v>29.078092890251419</v>
      </c>
      <c r="P231" s="156" t="s">
        <v>346</v>
      </c>
      <c r="Q231" s="156" t="s">
        <v>346</v>
      </c>
      <c r="R231" s="185">
        <v>73</v>
      </c>
      <c r="S231" s="185">
        <v>147</v>
      </c>
      <c r="T231" s="186">
        <v>281</v>
      </c>
      <c r="U231" s="186">
        <v>355</v>
      </c>
      <c r="V231" s="161"/>
      <c r="W231" s="157"/>
    </row>
    <row r="232" spans="1:23" ht="13.8">
      <c r="A232" s="162">
        <v>20.54</v>
      </c>
      <c r="B232" s="153">
        <v>57</v>
      </c>
      <c r="C232" s="153">
        <v>523059</v>
      </c>
      <c r="D232" s="153"/>
      <c r="E232" s="27"/>
      <c r="F232" s="27"/>
      <c r="G232" s="27"/>
      <c r="H232" s="27"/>
      <c r="I232" s="27"/>
      <c r="J232" s="159" t="s">
        <v>296</v>
      </c>
      <c r="K232" s="25" t="s">
        <v>308</v>
      </c>
      <c r="L232" s="27"/>
      <c r="M232" s="160" t="s">
        <v>322</v>
      </c>
      <c r="N232" s="140">
        <v>0.10365465293480006</v>
      </c>
      <c r="O232" s="140">
        <f t="shared" si="3"/>
        <v>103.65465293480005</v>
      </c>
      <c r="P232" s="156" t="s">
        <v>346</v>
      </c>
      <c r="Q232" s="27">
        <v>8.2644999999999993E-3</v>
      </c>
      <c r="R232" s="185">
        <v>71</v>
      </c>
      <c r="S232" s="185">
        <v>85</v>
      </c>
      <c r="T232" s="186">
        <v>310</v>
      </c>
      <c r="U232" s="186"/>
      <c r="V232" s="161"/>
      <c r="W232" s="157"/>
    </row>
    <row r="233" spans="1:23" ht="13.8">
      <c r="A233" s="162">
        <v>23.45</v>
      </c>
      <c r="B233" s="153">
        <v>243</v>
      </c>
      <c r="C233" s="153">
        <v>1531393</v>
      </c>
      <c r="D233" s="153"/>
      <c r="E233" s="27"/>
      <c r="F233" s="27"/>
      <c r="G233" s="27"/>
      <c r="H233" s="27"/>
      <c r="I233" s="27"/>
      <c r="J233" s="159" t="s">
        <v>450</v>
      </c>
      <c r="K233" s="25" t="s">
        <v>120</v>
      </c>
      <c r="L233" s="27"/>
      <c r="M233" s="160" t="s">
        <v>145</v>
      </c>
      <c r="N233" s="140">
        <v>0.1</v>
      </c>
      <c r="O233" s="140">
        <f t="shared" si="3"/>
        <v>100</v>
      </c>
      <c r="P233" s="156" t="s">
        <v>346</v>
      </c>
      <c r="Q233" s="156" t="s">
        <v>346</v>
      </c>
      <c r="R233" s="185">
        <v>245</v>
      </c>
      <c r="S233" s="185">
        <v>186</v>
      </c>
      <c r="T233" s="186">
        <v>256</v>
      </c>
      <c r="U233" s="186"/>
      <c r="V233" s="161"/>
      <c r="W233" s="157"/>
    </row>
    <row r="234" spans="1:23" ht="13.8">
      <c r="A234" s="162">
        <v>24.38</v>
      </c>
      <c r="B234" s="153">
        <v>207</v>
      </c>
      <c r="C234" s="153">
        <v>212529</v>
      </c>
      <c r="D234" s="153"/>
      <c r="E234" s="27"/>
      <c r="F234" s="27"/>
      <c r="G234" s="27"/>
      <c r="H234" s="27"/>
      <c r="I234" s="27"/>
      <c r="J234" s="159" t="s">
        <v>498</v>
      </c>
      <c r="K234" s="25" t="s">
        <v>510</v>
      </c>
      <c r="L234" s="27"/>
      <c r="M234" s="160" t="s">
        <v>515</v>
      </c>
      <c r="N234" s="140">
        <v>4.2116892613605961E-2</v>
      </c>
      <c r="O234" s="140">
        <f t="shared" si="3"/>
        <v>42.116892613605962</v>
      </c>
      <c r="P234" s="156" t="s">
        <v>346</v>
      </c>
      <c r="Q234" s="27">
        <v>35</v>
      </c>
      <c r="R234" s="185">
        <v>73</v>
      </c>
      <c r="S234" s="185">
        <v>281</v>
      </c>
      <c r="T234" s="186">
        <v>355</v>
      </c>
      <c r="U234" s="186"/>
      <c r="V234" s="161"/>
      <c r="W234" s="157"/>
    </row>
    <row r="235" spans="1:23" ht="13.8">
      <c r="A235" s="162">
        <v>24.65</v>
      </c>
      <c r="B235" s="153">
        <v>55</v>
      </c>
      <c r="C235" s="153">
        <v>54976</v>
      </c>
      <c r="D235" s="153"/>
      <c r="E235" s="27"/>
      <c r="F235" s="27"/>
      <c r="G235" s="27"/>
      <c r="H235" s="27"/>
      <c r="I235" s="27"/>
      <c r="J235" s="159" t="s">
        <v>95</v>
      </c>
      <c r="K235" s="25" t="s">
        <v>98</v>
      </c>
      <c r="L235" s="27"/>
      <c r="M235" s="160" t="s">
        <v>98</v>
      </c>
      <c r="N235" s="140">
        <v>1.0894599270337701E-2</v>
      </c>
      <c r="O235" s="140">
        <f t="shared" si="3"/>
        <v>10.894599270337702</v>
      </c>
      <c r="P235" s="156" t="s">
        <v>346</v>
      </c>
      <c r="Q235" s="156" t="s">
        <v>346</v>
      </c>
      <c r="R235" s="185">
        <v>97</v>
      </c>
      <c r="S235" s="185">
        <v>145</v>
      </c>
      <c r="T235" s="186">
        <v>224</v>
      </c>
      <c r="U235" s="186"/>
      <c r="V235" s="161"/>
      <c r="W235" s="157"/>
    </row>
    <row r="236" spans="1:23" ht="14.4" thickBot="1">
      <c r="A236" s="158">
        <v>25.64</v>
      </c>
      <c r="B236" s="153">
        <v>207</v>
      </c>
      <c r="C236" s="153">
        <v>357003</v>
      </c>
      <c r="D236" s="153"/>
      <c r="E236" s="27"/>
      <c r="F236" s="27"/>
      <c r="G236" s="27"/>
      <c r="H236" s="27"/>
      <c r="I236" s="27"/>
      <c r="J236" s="159" t="s">
        <v>498</v>
      </c>
      <c r="K236" s="25" t="s">
        <v>511</v>
      </c>
      <c r="L236" s="27"/>
      <c r="M236" s="160" t="s">
        <v>516</v>
      </c>
      <c r="N236" s="140">
        <v>7.0747319254008498E-2</v>
      </c>
      <c r="O236" s="140">
        <f t="shared" si="3"/>
        <v>70.747319254008502</v>
      </c>
      <c r="P236" s="156" t="s">
        <v>346</v>
      </c>
      <c r="Q236" s="156" t="s">
        <v>346</v>
      </c>
      <c r="R236" s="187">
        <v>83</v>
      </c>
      <c r="S236" s="187">
        <v>281</v>
      </c>
      <c r="T236" s="188">
        <v>341</v>
      </c>
      <c r="U236" s="188"/>
      <c r="V236" s="161"/>
      <c r="W236" s="157"/>
    </row>
    <row r="237" spans="1:23">
      <c r="A237" s="192" t="s">
        <v>517</v>
      </c>
      <c r="B237" s="193"/>
      <c r="C237" s="193"/>
      <c r="D237" s="193"/>
      <c r="E237" s="193"/>
      <c r="F237" s="193"/>
      <c r="G237" s="193"/>
      <c r="H237" s="193"/>
      <c r="I237" s="193"/>
      <c r="J237" s="193"/>
      <c r="K237" s="193"/>
      <c r="L237" s="193"/>
      <c r="M237" s="193"/>
      <c r="N237" s="193"/>
      <c r="O237" s="193"/>
      <c r="P237" s="193"/>
      <c r="Q237" s="193"/>
      <c r="R237" s="193"/>
      <c r="S237" s="193"/>
      <c r="T237" s="193"/>
      <c r="U237" s="193"/>
      <c r="V237" s="193"/>
      <c r="W237" s="194"/>
    </row>
    <row r="238" spans="1:23" ht="13.8">
      <c r="A238" s="158">
        <v>5.97</v>
      </c>
      <c r="B238" s="153">
        <v>207</v>
      </c>
      <c r="C238" s="153">
        <v>1053742</v>
      </c>
      <c r="D238" s="153"/>
      <c r="E238" s="27"/>
      <c r="F238" s="27"/>
      <c r="G238" s="27"/>
      <c r="H238" s="27"/>
      <c r="I238" s="27"/>
      <c r="J238" s="159" t="s">
        <v>71</v>
      </c>
      <c r="K238" s="25" t="s">
        <v>96</v>
      </c>
      <c r="L238" s="27"/>
      <c r="M238" s="160" t="s">
        <v>122</v>
      </c>
      <c r="N238" s="140">
        <v>0.19971116287267854</v>
      </c>
      <c r="O238" s="140">
        <f t="shared" si="3"/>
        <v>199.71116287267853</v>
      </c>
      <c r="P238" s="156" t="s">
        <v>346</v>
      </c>
      <c r="Q238" s="156" t="s">
        <v>346</v>
      </c>
      <c r="R238" s="185">
        <v>191</v>
      </c>
      <c r="S238" s="185"/>
      <c r="T238" s="186"/>
      <c r="U238" s="186"/>
      <c r="V238" s="186"/>
      <c r="W238" s="157"/>
    </row>
    <row r="239" spans="1:23" ht="13.8">
      <c r="A239" s="158">
        <v>6.5</v>
      </c>
      <c r="B239" s="153">
        <v>133</v>
      </c>
      <c r="C239" s="153">
        <v>55644</v>
      </c>
      <c r="D239" s="153"/>
      <c r="E239" s="27"/>
      <c r="F239" s="27"/>
      <c r="G239" s="27"/>
      <c r="H239" s="27"/>
      <c r="I239" s="27"/>
      <c r="J239" s="159" t="s">
        <v>491</v>
      </c>
      <c r="K239" s="25" t="s">
        <v>494</v>
      </c>
      <c r="L239" s="27"/>
      <c r="M239" s="160" t="s">
        <v>98</v>
      </c>
      <c r="N239" s="140">
        <v>1.0545966609366738E-2</v>
      </c>
      <c r="O239" s="140">
        <f t="shared" si="3"/>
        <v>10.545966609366738</v>
      </c>
      <c r="P239" s="156" t="s">
        <v>346</v>
      </c>
      <c r="Q239" s="156" t="s">
        <v>346</v>
      </c>
      <c r="R239" s="185">
        <v>151</v>
      </c>
      <c r="S239" s="185">
        <v>121</v>
      </c>
      <c r="T239" s="186">
        <v>105</v>
      </c>
      <c r="U239" s="186"/>
      <c r="V239" s="186"/>
      <c r="W239" s="157"/>
    </row>
    <row r="240" spans="1:23" ht="13.8">
      <c r="A240" s="158">
        <v>6.8</v>
      </c>
      <c r="B240" s="153">
        <v>55</v>
      </c>
      <c r="C240" s="153">
        <v>418470</v>
      </c>
      <c r="D240" s="153"/>
      <c r="E240" s="27"/>
      <c r="F240" s="27"/>
      <c r="G240" s="27"/>
      <c r="H240" s="27"/>
      <c r="I240" s="27"/>
      <c r="J240" s="159" t="s">
        <v>467</v>
      </c>
      <c r="K240" s="25" t="s">
        <v>230</v>
      </c>
      <c r="L240" s="27"/>
      <c r="M240" s="160" t="s">
        <v>98</v>
      </c>
      <c r="N240" s="140">
        <v>7.9310808838719341E-2</v>
      </c>
      <c r="O240" s="140">
        <f t="shared" si="3"/>
        <v>79.310808838719339</v>
      </c>
      <c r="P240" s="156" t="s">
        <v>346</v>
      </c>
      <c r="Q240" s="156" t="s">
        <v>346</v>
      </c>
      <c r="R240" s="185">
        <v>69</v>
      </c>
      <c r="S240" s="185">
        <v>84</v>
      </c>
      <c r="T240" s="186">
        <v>126</v>
      </c>
      <c r="U240" s="186"/>
      <c r="V240" s="186"/>
      <c r="W240" s="157"/>
    </row>
    <row r="241" spans="1:23" ht="13.8">
      <c r="A241" s="158">
        <v>6.88</v>
      </c>
      <c r="B241" s="153">
        <v>193</v>
      </c>
      <c r="C241" s="153">
        <v>213957</v>
      </c>
      <c r="D241" s="153"/>
      <c r="E241" s="27"/>
      <c r="F241" s="27"/>
      <c r="G241" s="27"/>
      <c r="H241" s="27"/>
      <c r="I241" s="27"/>
      <c r="J241" s="159" t="s">
        <v>95</v>
      </c>
      <c r="K241" s="25" t="s">
        <v>98</v>
      </c>
      <c r="L241" s="27"/>
      <c r="M241" s="160" t="s">
        <v>98</v>
      </c>
      <c r="N241" s="140">
        <v>4.0550344652438342E-2</v>
      </c>
      <c r="O241" s="140">
        <f t="shared" si="3"/>
        <v>40.550344652438341</v>
      </c>
      <c r="P241" s="156" t="s">
        <v>346</v>
      </c>
      <c r="Q241" s="156" t="s">
        <v>346</v>
      </c>
      <c r="R241" s="185">
        <v>209</v>
      </c>
      <c r="S241" s="185">
        <v>135</v>
      </c>
      <c r="T241" s="186"/>
      <c r="U241" s="186"/>
      <c r="V241" s="186"/>
      <c r="W241" s="157"/>
    </row>
    <row r="242" spans="1:23" ht="13.8">
      <c r="A242" s="158">
        <v>7.15</v>
      </c>
      <c r="B242" s="153">
        <v>281</v>
      </c>
      <c r="C242" s="153">
        <v>23978</v>
      </c>
      <c r="D242" s="153"/>
      <c r="E242" s="27"/>
      <c r="F242" s="27"/>
      <c r="G242" s="27"/>
      <c r="H242" s="27"/>
      <c r="I242" s="27"/>
      <c r="J242" s="159" t="s">
        <v>503</v>
      </c>
      <c r="K242" s="25" t="s">
        <v>275</v>
      </c>
      <c r="L242" s="27"/>
      <c r="M242" s="160" t="s">
        <v>276</v>
      </c>
      <c r="N242" s="140">
        <v>4.5444466134604931E-3</v>
      </c>
      <c r="O242" s="140">
        <f t="shared" si="3"/>
        <v>4.5444466134604928</v>
      </c>
      <c r="P242" s="27">
        <v>534</v>
      </c>
      <c r="Q242" s="156" t="s">
        <v>346</v>
      </c>
      <c r="R242" s="185">
        <v>265</v>
      </c>
      <c r="S242" s="185">
        <v>249</v>
      </c>
      <c r="T242" s="186">
        <v>133</v>
      </c>
      <c r="U242" s="186"/>
      <c r="V242" s="186"/>
      <c r="W242" s="157"/>
    </row>
    <row r="243" spans="1:23" ht="13.8">
      <c r="A243" s="158">
        <v>7.41</v>
      </c>
      <c r="B243" s="153">
        <v>55</v>
      </c>
      <c r="C243" s="153">
        <v>117678</v>
      </c>
      <c r="D243" s="153"/>
      <c r="E243" s="27"/>
      <c r="F243" s="27"/>
      <c r="G243" s="27"/>
      <c r="H243" s="27"/>
      <c r="I243" s="27"/>
      <c r="J243" s="159" t="s">
        <v>468</v>
      </c>
      <c r="K243" s="25" t="s">
        <v>231</v>
      </c>
      <c r="L243" s="27"/>
      <c r="M243" s="160" t="s">
        <v>98</v>
      </c>
      <c r="N243" s="140">
        <v>2.2303002276203347E-2</v>
      </c>
      <c r="O243" s="140">
        <f t="shared" si="3"/>
        <v>22.303002276203348</v>
      </c>
      <c r="P243" s="156" t="s">
        <v>346</v>
      </c>
      <c r="Q243" s="156" t="s">
        <v>346</v>
      </c>
      <c r="R243" s="185">
        <v>70</v>
      </c>
      <c r="S243" s="185">
        <v>83</v>
      </c>
      <c r="T243" s="186">
        <v>140</v>
      </c>
      <c r="U243" s="186"/>
      <c r="V243" s="186"/>
      <c r="W243" s="157"/>
    </row>
    <row r="244" spans="1:23" ht="13.8">
      <c r="A244" s="158">
        <v>7.59</v>
      </c>
      <c r="B244" s="153">
        <v>57</v>
      </c>
      <c r="C244" s="153">
        <v>7303</v>
      </c>
      <c r="D244" s="153"/>
      <c r="E244" s="27"/>
      <c r="F244" s="27"/>
      <c r="G244" s="27"/>
      <c r="H244" s="27"/>
      <c r="I244" s="27"/>
      <c r="J244" s="159" t="s">
        <v>95</v>
      </c>
      <c r="K244" s="25" t="s">
        <v>98</v>
      </c>
      <c r="L244" s="27"/>
      <c r="M244" s="160" t="s">
        <v>98</v>
      </c>
      <c r="N244" s="140">
        <v>1.3841059979190081E-3</v>
      </c>
      <c r="O244" s="140">
        <f t="shared" si="3"/>
        <v>1.384105997919008</v>
      </c>
      <c r="P244" s="156" t="s">
        <v>346</v>
      </c>
      <c r="Q244" s="156" t="s">
        <v>346</v>
      </c>
      <c r="R244" s="185">
        <v>70</v>
      </c>
      <c r="S244" s="185">
        <v>83</v>
      </c>
      <c r="T244" s="186">
        <v>207</v>
      </c>
      <c r="U244" s="186"/>
      <c r="V244" s="186"/>
      <c r="W244" s="157"/>
    </row>
    <row r="245" spans="1:23" ht="13.8">
      <c r="A245" s="158">
        <v>7.78</v>
      </c>
      <c r="B245" s="153">
        <v>267</v>
      </c>
      <c r="C245" s="153">
        <v>242867</v>
      </c>
      <c r="D245" s="153"/>
      <c r="E245" s="27"/>
      <c r="F245" s="27"/>
      <c r="G245" s="27"/>
      <c r="H245" s="27"/>
      <c r="I245" s="27"/>
      <c r="J245" s="159" t="s">
        <v>95</v>
      </c>
      <c r="K245" s="25" t="s">
        <v>98</v>
      </c>
      <c r="L245" s="27"/>
      <c r="M245" s="160" t="s">
        <v>98</v>
      </c>
      <c r="N245" s="140">
        <v>4.6029531890537552E-2</v>
      </c>
      <c r="O245" s="140">
        <f t="shared" si="3"/>
        <v>46.029531890537555</v>
      </c>
      <c r="P245" s="156" t="s">
        <v>346</v>
      </c>
      <c r="Q245" s="156" t="s">
        <v>346</v>
      </c>
      <c r="R245" s="185">
        <v>126</v>
      </c>
      <c r="S245" s="185">
        <v>251</v>
      </c>
      <c r="T245" s="186"/>
      <c r="U245" s="186"/>
      <c r="V245" s="186"/>
      <c r="W245" s="157"/>
    </row>
    <row r="246" spans="1:23" ht="13.8">
      <c r="A246" s="158">
        <v>7.9</v>
      </c>
      <c r="B246" s="153">
        <v>116</v>
      </c>
      <c r="C246" s="153">
        <v>227924</v>
      </c>
      <c r="D246" s="153"/>
      <c r="E246" s="27"/>
      <c r="F246" s="27"/>
      <c r="G246" s="27"/>
      <c r="H246" s="27"/>
      <c r="I246" s="27"/>
      <c r="J246" s="159" t="s">
        <v>220</v>
      </c>
      <c r="K246" s="25" t="s">
        <v>233</v>
      </c>
      <c r="L246" s="27"/>
      <c r="M246" s="160" t="s">
        <v>243</v>
      </c>
      <c r="N246" s="140">
        <v>4.319744974252937E-2</v>
      </c>
      <c r="O246" s="140">
        <f t="shared" si="3"/>
        <v>43.197449742529372</v>
      </c>
      <c r="P246" s="156" t="s">
        <v>346</v>
      </c>
      <c r="Q246" s="156" t="s">
        <v>346</v>
      </c>
      <c r="R246" s="185">
        <v>115</v>
      </c>
      <c r="S246" s="185">
        <v>89</v>
      </c>
      <c r="T246" s="186"/>
      <c r="U246" s="186"/>
      <c r="V246" s="186"/>
      <c r="W246" s="157"/>
    </row>
    <row r="247" spans="1:23" ht="13.8">
      <c r="A247" s="158">
        <v>7.98</v>
      </c>
      <c r="B247" s="153">
        <v>55</v>
      </c>
      <c r="C247" s="153">
        <v>84823</v>
      </c>
      <c r="D247" s="153"/>
      <c r="E247" s="27"/>
      <c r="F247" s="27"/>
      <c r="G247" s="27"/>
      <c r="H247" s="27"/>
      <c r="I247" s="27"/>
      <c r="J247" s="159" t="s">
        <v>469</v>
      </c>
      <c r="K247" s="25" t="s">
        <v>258</v>
      </c>
      <c r="L247" s="27"/>
      <c r="M247" s="160" t="s">
        <v>259</v>
      </c>
      <c r="N247" s="140">
        <v>1.6076136253797623E-2</v>
      </c>
      <c r="O247" s="140">
        <f t="shared" si="3"/>
        <v>16.076136253797625</v>
      </c>
      <c r="P247" s="156" t="s">
        <v>346</v>
      </c>
      <c r="Q247" s="156" t="s">
        <v>346</v>
      </c>
      <c r="R247" s="185">
        <v>70</v>
      </c>
      <c r="S247" s="185">
        <v>83</v>
      </c>
      <c r="T247" s="186">
        <v>154</v>
      </c>
      <c r="U247" s="186"/>
      <c r="V247" s="186"/>
      <c r="W247" s="157"/>
    </row>
    <row r="248" spans="1:23" ht="13.8">
      <c r="A248" s="158">
        <v>8.1199999999999992</v>
      </c>
      <c r="B248" s="153">
        <v>137</v>
      </c>
      <c r="C248" s="153">
        <v>49680</v>
      </c>
      <c r="D248" s="153"/>
      <c r="E248" s="27"/>
      <c r="F248" s="27"/>
      <c r="G248" s="27"/>
      <c r="H248" s="27"/>
      <c r="I248" s="27"/>
      <c r="J248" s="159" t="s">
        <v>95</v>
      </c>
      <c r="K248" s="25" t="s">
        <v>98</v>
      </c>
      <c r="L248" s="27"/>
      <c r="M248" s="160" t="s">
        <v>98</v>
      </c>
      <c r="N248" s="140">
        <v>9.415635489061526E-3</v>
      </c>
      <c r="O248" s="140">
        <f t="shared" si="3"/>
        <v>9.4156354890615255</v>
      </c>
      <c r="P248" s="156" t="s">
        <v>346</v>
      </c>
      <c r="Q248" s="156" t="s">
        <v>346</v>
      </c>
      <c r="R248" s="185">
        <v>78</v>
      </c>
      <c r="S248" s="185">
        <v>155</v>
      </c>
      <c r="T248" s="186"/>
      <c r="U248" s="186"/>
      <c r="V248" s="186"/>
      <c r="W248" s="157"/>
    </row>
    <row r="249" spans="1:23" ht="13.8">
      <c r="A249" s="158">
        <v>8.5500000000000007</v>
      </c>
      <c r="B249" s="153">
        <v>55</v>
      </c>
      <c r="C249" s="153">
        <v>67764</v>
      </c>
      <c r="D249" s="153"/>
      <c r="E249" s="27"/>
      <c r="F249" s="27"/>
      <c r="G249" s="27"/>
      <c r="H249" s="27"/>
      <c r="I249" s="27"/>
      <c r="J249" s="159" t="s">
        <v>437</v>
      </c>
      <c r="K249" s="25" t="s">
        <v>107</v>
      </c>
      <c r="L249" s="27"/>
      <c r="M249" s="160" t="s">
        <v>98</v>
      </c>
      <c r="N249" s="140">
        <v>1.2843017779403488E-2</v>
      </c>
      <c r="O249" s="140">
        <f t="shared" si="3"/>
        <v>12.843017779403487</v>
      </c>
      <c r="P249" s="156" t="s">
        <v>346</v>
      </c>
      <c r="Q249" s="156" t="s">
        <v>346</v>
      </c>
      <c r="R249" s="185">
        <v>69</v>
      </c>
      <c r="S249" s="185">
        <v>129</v>
      </c>
      <c r="T249" s="186">
        <v>168</v>
      </c>
      <c r="U249" s="186"/>
      <c r="V249" s="186"/>
      <c r="W249" s="157"/>
    </row>
    <row r="250" spans="1:23" ht="13.8">
      <c r="A250" s="158">
        <v>8.56</v>
      </c>
      <c r="B250" s="153">
        <v>130</v>
      </c>
      <c r="C250" s="153">
        <v>148889</v>
      </c>
      <c r="D250" s="153"/>
      <c r="E250" s="27"/>
      <c r="F250" s="27"/>
      <c r="G250" s="27"/>
      <c r="H250" s="27"/>
      <c r="I250" s="27"/>
      <c r="J250" s="159" t="s">
        <v>471</v>
      </c>
      <c r="K250" s="25" t="s">
        <v>234</v>
      </c>
      <c r="L250" s="27"/>
      <c r="M250" s="160" t="s">
        <v>98</v>
      </c>
      <c r="N250" s="140">
        <v>2.8218288090396167E-2</v>
      </c>
      <c r="O250" s="140">
        <f t="shared" si="3"/>
        <v>28.218288090396168</v>
      </c>
      <c r="P250" s="156" t="s">
        <v>346</v>
      </c>
      <c r="Q250" s="156" t="s">
        <v>346</v>
      </c>
      <c r="R250" s="185">
        <v>129</v>
      </c>
      <c r="S250" s="185">
        <v>115</v>
      </c>
      <c r="T250" s="186">
        <v>77</v>
      </c>
      <c r="U250" s="186"/>
      <c r="V250" s="186"/>
      <c r="W250" s="157"/>
    </row>
    <row r="251" spans="1:23" ht="13.8">
      <c r="A251" s="158">
        <v>8.6</v>
      </c>
      <c r="B251" s="153">
        <v>57</v>
      </c>
      <c r="C251" s="153">
        <v>40033</v>
      </c>
      <c r="D251" s="153"/>
      <c r="E251" s="27"/>
      <c r="F251" s="27"/>
      <c r="G251" s="27"/>
      <c r="H251" s="27"/>
      <c r="I251" s="27"/>
      <c r="J251" s="159" t="s">
        <v>438</v>
      </c>
      <c r="K251" s="25" t="s">
        <v>452</v>
      </c>
      <c r="L251" s="27"/>
      <c r="M251" s="160" t="s">
        <v>460</v>
      </c>
      <c r="N251" s="140">
        <v>7.5872813110628035E-3</v>
      </c>
      <c r="O251" s="140">
        <f t="shared" si="3"/>
        <v>7.5872813110628039</v>
      </c>
      <c r="P251" s="156" t="s">
        <v>346</v>
      </c>
      <c r="Q251" s="27">
        <v>25.564</v>
      </c>
      <c r="R251" s="185">
        <v>71</v>
      </c>
      <c r="S251" s="185">
        <v>85</v>
      </c>
      <c r="T251" s="186">
        <v>170</v>
      </c>
      <c r="U251" s="186"/>
      <c r="V251" s="186"/>
      <c r="W251" s="157"/>
    </row>
    <row r="252" spans="1:23" ht="13.8">
      <c r="A252" s="158">
        <v>8.81</v>
      </c>
      <c r="B252" s="153">
        <v>121</v>
      </c>
      <c r="C252" s="153">
        <v>123653</v>
      </c>
      <c r="D252" s="153"/>
      <c r="E252" s="27"/>
      <c r="F252" s="27"/>
      <c r="G252" s="27"/>
      <c r="H252" s="27"/>
      <c r="I252" s="27"/>
      <c r="J252" s="159" t="s">
        <v>439</v>
      </c>
      <c r="K252" s="25" t="s">
        <v>453</v>
      </c>
      <c r="L252" s="27"/>
      <c r="M252" s="160" t="s">
        <v>98</v>
      </c>
      <c r="N252" s="140">
        <v>2.3435418178923612E-2</v>
      </c>
      <c r="O252" s="140">
        <f t="shared" si="3"/>
        <v>23.435418178923612</v>
      </c>
      <c r="P252" s="156" t="s">
        <v>346</v>
      </c>
      <c r="Q252" s="156" t="s">
        <v>346</v>
      </c>
      <c r="R252" s="185">
        <v>136</v>
      </c>
      <c r="S252" s="185">
        <v>77</v>
      </c>
      <c r="T252" s="186"/>
      <c r="U252" s="186"/>
      <c r="V252" s="186"/>
      <c r="W252" s="157"/>
    </row>
    <row r="253" spans="1:23" ht="13.8">
      <c r="A253" s="158">
        <v>9.1300000000000008</v>
      </c>
      <c r="B253" s="153">
        <v>129</v>
      </c>
      <c r="C253" s="153">
        <v>10547</v>
      </c>
      <c r="D253" s="153"/>
      <c r="E253" s="27"/>
      <c r="F253" s="27"/>
      <c r="G253" s="27"/>
      <c r="H253" s="27"/>
      <c r="I253" s="27"/>
      <c r="J253" s="159" t="s">
        <v>472</v>
      </c>
      <c r="K253" s="25" t="s">
        <v>235</v>
      </c>
      <c r="L253" s="27"/>
      <c r="M253" s="160" t="s">
        <v>98</v>
      </c>
      <c r="N253" s="140">
        <v>1.9989272846846202E-3</v>
      </c>
      <c r="O253" s="140">
        <f t="shared" si="3"/>
        <v>1.9989272846846202</v>
      </c>
      <c r="P253" s="156" t="s">
        <v>346</v>
      </c>
      <c r="Q253" s="156" t="s">
        <v>346</v>
      </c>
      <c r="R253" s="185">
        <v>144</v>
      </c>
      <c r="S253" s="185">
        <v>115</v>
      </c>
      <c r="T253" s="186"/>
      <c r="U253" s="186"/>
      <c r="V253" s="186"/>
      <c r="W253" s="157"/>
    </row>
    <row r="254" spans="1:23" ht="13.8">
      <c r="A254" s="158">
        <v>9.17</v>
      </c>
      <c r="B254" s="153">
        <v>129</v>
      </c>
      <c r="C254" s="153">
        <v>10695</v>
      </c>
      <c r="D254" s="153"/>
      <c r="E254" s="27"/>
      <c r="F254" s="27"/>
      <c r="G254" s="27"/>
      <c r="H254" s="27"/>
      <c r="I254" s="27"/>
      <c r="J254" s="159" t="s">
        <v>472</v>
      </c>
      <c r="K254" s="25" t="s">
        <v>235</v>
      </c>
      <c r="L254" s="27"/>
      <c r="M254" s="160" t="s">
        <v>98</v>
      </c>
      <c r="N254" s="140">
        <v>2.0269770844507451E-3</v>
      </c>
      <c r="O254" s="140">
        <f t="shared" si="3"/>
        <v>2.0269770844507451</v>
      </c>
      <c r="P254" s="156" t="s">
        <v>346</v>
      </c>
      <c r="Q254" s="156" t="s">
        <v>346</v>
      </c>
      <c r="R254" s="185">
        <v>144</v>
      </c>
      <c r="S254" s="185">
        <v>115</v>
      </c>
      <c r="T254" s="186"/>
      <c r="U254" s="186"/>
      <c r="V254" s="186"/>
      <c r="W254" s="157"/>
    </row>
    <row r="255" spans="1:23" ht="13.8">
      <c r="A255" s="158">
        <v>9.27</v>
      </c>
      <c r="B255" s="153">
        <v>129</v>
      </c>
      <c r="C255" s="153">
        <v>25356</v>
      </c>
      <c r="D255" s="153"/>
      <c r="E255" s="27"/>
      <c r="F255" s="27"/>
      <c r="G255" s="27"/>
      <c r="H255" s="27"/>
      <c r="I255" s="27"/>
      <c r="J255" s="159" t="s">
        <v>472</v>
      </c>
      <c r="K255" s="25" t="s">
        <v>235</v>
      </c>
      <c r="L255" s="27"/>
      <c r="M255" s="160" t="s">
        <v>98</v>
      </c>
      <c r="N255" s="140">
        <v>4.8056129923640112E-3</v>
      </c>
      <c r="O255" s="140">
        <f t="shared" si="3"/>
        <v>4.8056129923640114</v>
      </c>
      <c r="P255" s="156" t="s">
        <v>346</v>
      </c>
      <c r="Q255" s="156" t="s">
        <v>346</v>
      </c>
      <c r="R255" s="185">
        <v>144</v>
      </c>
      <c r="S255" s="185">
        <v>115</v>
      </c>
      <c r="T255" s="186"/>
      <c r="U255" s="186"/>
      <c r="V255" s="186"/>
      <c r="W255" s="157"/>
    </row>
    <row r="256" spans="1:23" ht="13.8">
      <c r="A256" s="158">
        <v>9.91</v>
      </c>
      <c r="B256" s="153">
        <v>55</v>
      </c>
      <c r="C256" s="153">
        <v>18277</v>
      </c>
      <c r="D256" s="153"/>
      <c r="E256" s="27"/>
      <c r="F256" s="27"/>
      <c r="G256" s="27"/>
      <c r="H256" s="27"/>
      <c r="I256" s="27"/>
      <c r="J256" s="159" t="s">
        <v>474</v>
      </c>
      <c r="K256" s="25" t="s">
        <v>194</v>
      </c>
      <c r="L256" s="27"/>
      <c r="M256" s="160" t="s">
        <v>98</v>
      </c>
      <c r="N256" s="140">
        <v>3.4639607454423817E-3</v>
      </c>
      <c r="O256" s="140">
        <f t="shared" si="3"/>
        <v>3.4639607454423818</v>
      </c>
      <c r="P256" s="156" t="s">
        <v>346</v>
      </c>
      <c r="Q256" s="156" t="s">
        <v>346</v>
      </c>
      <c r="R256" s="185">
        <v>69</v>
      </c>
      <c r="S256" s="185">
        <v>97</v>
      </c>
      <c r="T256" s="186">
        <v>196</v>
      </c>
      <c r="U256" s="186"/>
      <c r="V256" s="186"/>
      <c r="W256" s="157"/>
    </row>
    <row r="257" spans="1:23" ht="13.8">
      <c r="A257" s="158">
        <v>11.01</v>
      </c>
      <c r="B257" s="153">
        <v>191</v>
      </c>
      <c r="C257" s="153">
        <v>83963</v>
      </c>
      <c r="D257" s="153"/>
      <c r="E257" s="27"/>
      <c r="F257" s="27"/>
      <c r="G257" s="27"/>
      <c r="H257" s="27"/>
      <c r="I257" s="27"/>
      <c r="J257" s="159" t="s">
        <v>443</v>
      </c>
      <c r="K257" s="25" t="s">
        <v>166</v>
      </c>
      <c r="L257" s="27"/>
      <c r="M257" s="160" t="s">
        <v>98</v>
      </c>
      <c r="N257" s="140">
        <v>1.5913144174075543E-2</v>
      </c>
      <c r="O257" s="140">
        <f t="shared" ref="O257:O319" si="4">N257*1000</f>
        <v>15.913144174075542</v>
      </c>
      <c r="P257" s="156" t="s">
        <v>346</v>
      </c>
      <c r="Q257" s="156" t="s">
        <v>346</v>
      </c>
      <c r="R257" s="185">
        <v>91</v>
      </c>
      <c r="S257" s="185">
        <v>206</v>
      </c>
      <c r="T257" s="186"/>
      <c r="U257" s="186"/>
      <c r="V257" s="186"/>
      <c r="W257" s="157"/>
    </row>
    <row r="258" spans="1:23" ht="13.8">
      <c r="A258" s="158">
        <v>13.84</v>
      </c>
      <c r="B258" s="153">
        <v>73</v>
      </c>
      <c r="C258" s="153">
        <v>46864</v>
      </c>
      <c r="D258" s="153"/>
      <c r="E258" s="27"/>
      <c r="F258" s="27"/>
      <c r="G258" s="27"/>
      <c r="H258" s="27"/>
      <c r="I258" s="27"/>
      <c r="J258" s="159" t="s">
        <v>95</v>
      </c>
      <c r="K258" s="25" t="s">
        <v>98</v>
      </c>
      <c r="L258" s="27"/>
      <c r="M258" s="160" t="s">
        <v>98</v>
      </c>
      <c r="N258" s="140">
        <v>8.8819311908087638E-3</v>
      </c>
      <c r="O258" s="140">
        <f t="shared" si="4"/>
        <v>8.8819311908087641</v>
      </c>
      <c r="P258" s="156" t="s">
        <v>346</v>
      </c>
      <c r="Q258" s="156" t="s">
        <v>346</v>
      </c>
      <c r="R258" s="185">
        <v>207</v>
      </c>
      <c r="S258" s="185">
        <v>281</v>
      </c>
      <c r="T258" s="186">
        <v>429</v>
      </c>
      <c r="U258" s="186"/>
      <c r="V258" s="186"/>
      <c r="W258" s="157"/>
    </row>
    <row r="259" spans="1:23" ht="13.8">
      <c r="A259" s="158">
        <v>15.07</v>
      </c>
      <c r="B259" s="153">
        <v>188</v>
      </c>
      <c r="C259" s="153">
        <v>527633</v>
      </c>
      <c r="D259" s="153"/>
      <c r="E259" s="27"/>
      <c r="F259" s="27"/>
      <c r="G259" s="27"/>
      <c r="H259" s="27"/>
      <c r="I259" s="27"/>
      <c r="J259" s="159" t="s">
        <v>89</v>
      </c>
      <c r="K259" s="25" t="s">
        <v>115</v>
      </c>
      <c r="L259" s="27"/>
      <c r="M259" s="160" t="s">
        <v>140</v>
      </c>
      <c r="N259" s="140">
        <v>0.1</v>
      </c>
      <c r="O259" s="140">
        <f t="shared" si="4"/>
        <v>100</v>
      </c>
      <c r="P259" s="156" t="s">
        <v>346</v>
      </c>
      <c r="Q259" s="156" t="s">
        <v>346</v>
      </c>
      <c r="R259" s="185">
        <v>160</v>
      </c>
      <c r="S259" s="185">
        <v>184</v>
      </c>
      <c r="T259" s="186"/>
      <c r="U259" s="186"/>
      <c r="V259" s="186"/>
      <c r="W259" s="157"/>
    </row>
    <row r="260" spans="1:23" ht="13.8">
      <c r="A260" s="158">
        <v>15.94</v>
      </c>
      <c r="B260" s="153">
        <v>207</v>
      </c>
      <c r="C260" s="153">
        <v>262118</v>
      </c>
      <c r="D260" s="153"/>
      <c r="E260" s="27"/>
      <c r="F260" s="27"/>
      <c r="G260" s="27"/>
      <c r="H260" s="27"/>
      <c r="I260" s="27"/>
      <c r="J260" s="159" t="s">
        <v>498</v>
      </c>
      <c r="K260" s="25" t="s">
        <v>98</v>
      </c>
      <c r="L260" s="27"/>
      <c r="M260" s="160" t="s">
        <v>98</v>
      </c>
      <c r="N260" s="140">
        <v>4.9678090642548897E-2</v>
      </c>
      <c r="O260" s="140">
        <f t="shared" si="4"/>
        <v>49.678090642548895</v>
      </c>
      <c r="P260" s="156" t="s">
        <v>346</v>
      </c>
      <c r="Q260" s="156" t="s">
        <v>346</v>
      </c>
      <c r="R260" s="185">
        <v>73</v>
      </c>
      <c r="S260" s="185">
        <v>281</v>
      </c>
      <c r="T260" s="186">
        <v>503</v>
      </c>
      <c r="U260" s="186"/>
      <c r="V260" s="186"/>
      <c r="W260" s="157"/>
    </row>
    <row r="261" spans="1:23" ht="13.8">
      <c r="A261" s="162">
        <v>18.100000000000001</v>
      </c>
      <c r="B261" s="153">
        <v>207</v>
      </c>
      <c r="C261" s="153">
        <v>492599</v>
      </c>
      <c r="D261" s="153"/>
      <c r="E261" s="27"/>
      <c r="F261" s="27"/>
      <c r="G261" s="27"/>
      <c r="H261" s="27"/>
      <c r="I261" s="27"/>
      <c r="J261" s="159" t="s">
        <v>498</v>
      </c>
      <c r="K261" s="25" t="s">
        <v>98</v>
      </c>
      <c r="L261" s="27"/>
      <c r="M261" s="160" t="s">
        <v>98</v>
      </c>
      <c r="N261" s="140">
        <v>9.3360157533740315E-2</v>
      </c>
      <c r="O261" s="140">
        <f t="shared" si="4"/>
        <v>93.36015753374032</v>
      </c>
      <c r="P261" s="156" t="s">
        <v>346</v>
      </c>
      <c r="Q261" s="156" t="s">
        <v>346</v>
      </c>
      <c r="R261" s="185">
        <v>73</v>
      </c>
      <c r="S261" s="185">
        <v>147</v>
      </c>
      <c r="T261" s="186">
        <v>281</v>
      </c>
      <c r="U261" s="186">
        <v>355</v>
      </c>
      <c r="V261" s="186">
        <v>429</v>
      </c>
      <c r="W261" s="157"/>
    </row>
    <row r="262" spans="1:23" ht="13.8">
      <c r="A262" s="162">
        <v>20.260000000000002</v>
      </c>
      <c r="B262" s="153">
        <v>207</v>
      </c>
      <c r="C262" s="153">
        <v>425881</v>
      </c>
      <c r="D262" s="153"/>
      <c r="E262" s="27"/>
      <c r="F262" s="27"/>
      <c r="G262" s="27"/>
      <c r="H262" s="27"/>
      <c r="I262" s="27"/>
      <c r="J262" s="159" t="s">
        <v>498</v>
      </c>
      <c r="K262" s="25" t="s">
        <v>98</v>
      </c>
      <c r="L262" s="27"/>
      <c r="M262" s="160" t="s">
        <v>98</v>
      </c>
      <c r="N262" s="140">
        <v>8.0715383609440652E-2</v>
      </c>
      <c r="O262" s="140">
        <f t="shared" si="4"/>
        <v>80.71538360944065</v>
      </c>
      <c r="P262" s="156" t="s">
        <v>346</v>
      </c>
      <c r="Q262" s="156" t="s">
        <v>346</v>
      </c>
      <c r="R262" s="185">
        <v>73</v>
      </c>
      <c r="S262" s="185">
        <v>147</v>
      </c>
      <c r="T262" s="186">
        <v>281</v>
      </c>
      <c r="U262" s="186">
        <v>355</v>
      </c>
      <c r="V262" s="186">
        <v>429</v>
      </c>
      <c r="W262" s="157"/>
    </row>
    <row r="263" spans="1:23" ht="13.8">
      <c r="A263" s="158">
        <v>20.28</v>
      </c>
      <c r="B263" s="153">
        <v>55</v>
      </c>
      <c r="C263" s="153">
        <v>13049</v>
      </c>
      <c r="D263" s="153"/>
      <c r="E263" s="27"/>
      <c r="F263" s="27"/>
      <c r="G263" s="27"/>
      <c r="H263" s="27"/>
      <c r="I263" s="27"/>
      <c r="J263" s="159" t="s">
        <v>95</v>
      </c>
      <c r="K263" s="25" t="s">
        <v>98</v>
      </c>
      <c r="L263" s="27"/>
      <c r="M263" s="160" t="s">
        <v>98</v>
      </c>
      <c r="N263" s="140">
        <v>2.4731205212714141E-3</v>
      </c>
      <c r="O263" s="140">
        <f t="shared" si="4"/>
        <v>2.4731205212714142</v>
      </c>
      <c r="P263" s="156" t="s">
        <v>346</v>
      </c>
      <c r="Q263" s="156" t="s">
        <v>346</v>
      </c>
      <c r="R263" s="185">
        <v>83</v>
      </c>
      <c r="S263" s="185"/>
      <c r="T263" s="186"/>
      <c r="U263" s="186"/>
      <c r="V263" s="186"/>
      <c r="W263" s="157"/>
    </row>
    <row r="264" spans="1:23" ht="13.8">
      <c r="A264" s="162">
        <v>22.38</v>
      </c>
      <c r="B264" s="153">
        <v>207</v>
      </c>
      <c r="C264" s="153">
        <v>729051</v>
      </c>
      <c r="D264" s="153"/>
      <c r="E264" s="27"/>
      <c r="F264" s="27"/>
      <c r="G264" s="27"/>
      <c r="H264" s="27"/>
      <c r="I264" s="27"/>
      <c r="J264" s="159" t="s">
        <v>498</v>
      </c>
      <c r="K264" s="25" t="s">
        <v>98</v>
      </c>
      <c r="L264" s="27"/>
      <c r="M264" s="160" t="s">
        <v>98</v>
      </c>
      <c r="N264" s="140">
        <v>0.13817388222495561</v>
      </c>
      <c r="O264" s="140">
        <f t="shared" si="4"/>
        <v>138.17388222495561</v>
      </c>
      <c r="P264" s="156" t="s">
        <v>346</v>
      </c>
      <c r="Q264" s="156" t="s">
        <v>346</v>
      </c>
      <c r="R264" s="185">
        <v>73</v>
      </c>
      <c r="S264" s="185">
        <v>147</v>
      </c>
      <c r="T264" s="186">
        <v>281</v>
      </c>
      <c r="U264" s="186">
        <v>355</v>
      </c>
      <c r="V264" s="186">
        <v>429</v>
      </c>
      <c r="W264" s="157"/>
    </row>
    <row r="265" spans="1:23" ht="13.8">
      <c r="A265" s="158">
        <v>23.45</v>
      </c>
      <c r="B265" s="153">
        <v>243</v>
      </c>
      <c r="C265" s="153">
        <v>1105336</v>
      </c>
      <c r="D265" s="153"/>
      <c r="E265" s="27"/>
      <c r="F265" s="27"/>
      <c r="G265" s="27"/>
      <c r="H265" s="27"/>
      <c r="I265" s="27"/>
      <c r="J265" s="159" t="s">
        <v>450</v>
      </c>
      <c r="K265" s="25" t="s">
        <v>120</v>
      </c>
      <c r="L265" s="27"/>
      <c r="M265" s="160" t="s">
        <v>145</v>
      </c>
      <c r="N265" s="140">
        <v>0.1</v>
      </c>
      <c r="O265" s="140">
        <f t="shared" si="4"/>
        <v>100</v>
      </c>
      <c r="P265" s="156" t="s">
        <v>346</v>
      </c>
      <c r="Q265" s="156" t="s">
        <v>346</v>
      </c>
      <c r="R265" s="185">
        <v>245</v>
      </c>
      <c r="S265" s="185">
        <v>186</v>
      </c>
      <c r="T265" s="186">
        <v>256</v>
      </c>
      <c r="U265" s="186"/>
      <c r="V265" s="186"/>
      <c r="W265" s="157"/>
    </row>
    <row r="266" spans="1:23" ht="13.8">
      <c r="A266" s="158">
        <v>24.38</v>
      </c>
      <c r="B266" s="153">
        <v>207</v>
      </c>
      <c r="C266" s="153">
        <v>679563</v>
      </c>
      <c r="D266" s="153"/>
      <c r="E266" s="27"/>
      <c r="F266" s="27"/>
      <c r="G266" s="27"/>
      <c r="H266" s="27"/>
      <c r="I266" s="27"/>
      <c r="J266" s="159" t="s">
        <v>498</v>
      </c>
      <c r="K266" s="25" t="s">
        <v>98</v>
      </c>
      <c r="L266" s="27"/>
      <c r="M266" s="160" t="s">
        <v>98</v>
      </c>
      <c r="N266" s="140">
        <v>0.12879463566532043</v>
      </c>
      <c r="O266" s="140">
        <f t="shared" si="4"/>
        <v>128.79463566532044</v>
      </c>
      <c r="P266" s="156" t="s">
        <v>346</v>
      </c>
      <c r="Q266" s="156" t="s">
        <v>346</v>
      </c>
      <c r="R266" s="185">
        <v>73</v>
      </c>
      <c r="S266" s="185">
        <v>281</v>
      </c>
      <c r="T266" s="186">
        <v>355</v>
      </c>
      <c r="U266" s="186"/>
      <c r="V266" s="186"/>
      <c r="W266" s="157"/>
    </row>
    <row r="267" spans="1:23" ht="13.8">
      <c r="A267" s="158">
        <v>25.64</v>
      </c>
      <c r="B267" s="153">
        <v>207</v>
      </c>
      <c r="C267" s="153">
        <v>707190</v>
      </c>
      <c r="D267" s="153"/>
      <c r="E267" s="27"/>
      <c r="F267" s="27"/>
      <c r="G267" s="27"/>
      <c r="H267" s="27"/>
      <c r="I267" s="27"/>
      <c r="J267" s="159" t="s">
        <v>498</v>
      </c>
      <c r="K267" s="25" t="s">
        <v>98</v>
      </c>
      <c r="L267" s="27"/>
      <c r="M267" s="160" t="s">
        <v>98</v>
      </c>
      <c r="N267" s="140">
        <v>0.13403066146355516</v>
      </c>
      <c r="O267" s="140">
        <f t="shared" si="4"/>
        <v>134.03066146355516</v>
      </c>
      <c r="P267" s="156" t="s">
        <v>346</v>
      </c>
      <c r="Q267" s="156" t="s">
        <v>346</v>
      </c>
      <c r="R267" s="185">
        <v>73</v>
      </c>
      <c r="S267" s="185">
        <v>281</v>
      </c>
      <c r="T267" s="186">
        <v>341</v>
      </c>
      <c r="U267" s="186"/>
      <c r="V267" s="186"/>
      <c r="W267" s="157"/>
    </row>
    <row r="268" spans="1:23" ht="13.8">
      <c r="A268" s="162">
        <v>26.91</v>
      </c>
      <c r="B268" s="153">
        <v>207</v>
      </c>
      <c r="C268" s="153">
        <v>896780</v>
      </c>
      <c r="D268" s="153"/>
      <c r="E268" s="27"/>
      <c r="F268" s="27"/>
      <c r="G268" s="27"/>
      <c r="H268" s="27"/>
      <c r="I268" s="27"/>
      <c r="J268" s="159" t="s">
        <v>498</v>
      </c>
      <c r="K268" s="25" t="s">
        <v>98</v>
      </c>
      <c r="L268" s="27"/>
      <c r="M268" s="160" t="s">
        <v>98</v>
      </c>
      <c r="N268" s="140">
        <v>0.1699628340153099</v>
      </c>
      <c r="O268" s="140">
        <f t="shared" si="4"/>
        <v>169.96283401530991</v>
      </c>
      <c r="P268" s="156" t="s">
        <v>346</v>
      </c>
      <c r="Q268" s="156" t="s">
        <v>346</v>
      </c>
      <c r="R268" s="185">
        <v>73</v>
      </c>
      <c r="S268" s="185">
        <v>147</v>
      </c>
      <c r="T268" s="186">
        <v>281</v>
      </c>
      <c r="U268" s="186">
        <v>355</v>
      </c>
      <c r="V268" s="186">
        <v>429</v>
      </c>
      <c r="W268" s="157"/>
    </row>
    <row r="269" spans="1:23" ht="14.4" thickBot="1">
      <c r="A269" s="158">
        <v>28.38</v>
      </c>
      <c r="B269" s="153">
        <v>207</v>
      </c>
      <c r="C269" s="153">
        <v>1292793</v>
      </c>
      <c r="D269" s="153"/>
      <c r="E269" s="27"/>
      <c r="F269" s="27"/>
      <c r="G269" s="27"/>
      <c r="H269" s="27"/>
      <c r="I269" s="27"/>
      <c r="J269" s="159" t="s">
        <v>498</v>
      </c>
      <c r="K269" s="25" t="s">
        <v>98</v>
      </c>
      <c r="L269" s="27"/>
      <c r="M269" s="160" t="s">
        <v>98</v>
      </c>
      <c r="N269" s="140">
        <v>0.24501746479086789</v>
      </c>
      <c r="O269" s="140">
        <f t="shared" si="4"/>
        <v>245.01746479086788</v>
      </c>
      <c r="P269" s="156" t="s">
        <v>346</v>
      </c>
      <c r="Q269" s="156" t="s">
        <v>346</v>
      </c>
      <c r="R269" s="187">
        <v>73</v>
      </c>
      <c r="S269" s="187">
        <v>147</v>
      </c>
      <c r="T269" s="188">
        <v>281</v>
      </c>
      <c r="U269" s="188">
        <v>355</v>
      </c>
      <c r="V269" s="188">
        <v>429</v>
      </c>
      <c r="W269" s="157"/>
    </row>
    <row r="270" spans="1:23">
      <c r="A270" s="182" t="s">
        <v>518</v>
      </c>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row>
    <row r="271" spans="1:23" ht="13.8">
      <c r="A271" s="158">
        <v>5.97</v>
      </c>
      <c r="B271" s="153">
        <v>207</v>
      </c>
      <c r="C271" s="153">
        <v>1275811</v>
      </c>
      <c r="D271" s="153"/>
      <c r="E271" s="27"/>
      <c r="F271" s="27"/>
      <c r="G271" s="27"/>
      <c r="H271" s="27"/>
      <c r="I271" s="27"/>
      <c r="J271" s="159" t="s">
        <v>71</v>
      </c>
      <c r="K271" s="25" t="s">
        <v>96</v>
      </c>
      <c r="L271" s="27"/>
      <c r="M271" s="160" t="s">
        <v>122</v>
      </c>
      <c r="N271" s="140">
        <v>0.30962378534748042</v>
      </c>
      <c r="O271" s="140">
        <f t="shared" si="4"/>
        <v>309.62378534748041</v>
      </c>
      <c r="P271" s="156" t="s">
        <v>346</v>
      </c>
      <c r="Q271" s="156" t="s">
        <v>346</v>
      </c>
      <c r="R271" s="185">
        <v>191</v>
      </c>
      <c r="S271" s="185"/>
      <c r="T271" s="186"/>
      <c r="U271" s="186"/>
      <c r="V271" s="161"/>
      <c r="W271" s="157"/>
    </row>
    <row r="272" spans="1:23" ht="13.8">
      <c r="A272" s="158">
        <v>6.5</v>
      </c>
      <c r="B272" s="153">
        <v>133</v>
      </c>
      <c r="C272" s="153">
        <v>21823</v>
      </c>
      <c r="D272" s="153"/>
      <c r="E272" s="27"/>
      <c r="F272" s="27"/>
      <c r="G272" s="27"/>
      <c r="H272" s="27"/>
      <c r="I272" s="27"/>
      <c r="J272" s="159" t="s">
        <v>491</v>
      </c>
      <c r="K272" s="25" t="s">
        <v>494</v>
      </c>
      <c r="L272" s="27"/>
      <c r="M272" s="160" t="s">
        <v>98</v>
      </c>
      <c r="N272" s="140">
        <v>5.2961762107695152E-3</v>
      </c>
      <c r="O272" s="140">
        <f t="shared" si="4"/>
        <v>5.2961762107695156</v>
      </c>
      <c r="P272" s="156" t="s">
        <v>346</v>
      </c>
      <c r="Q272" s="156" t="s">
        <v>346</v>
      </c>
      <c r="R272" s="185">
        <v>151</v>
      </c>
      <c r="S272" s="185">
        <v>121</v>
      </c>
      <c r="T272" s="186">
        <v>105</v>
      </c>
      <c r="U272" s="186"/>
      <c r="V272" s="161"/>
      <c r="W272" s="157"/>
    </row>
    <row r="273" spans="1:23" ht="13.8">
      <c r="A273" s="158">
        <v>6.8</v>
      </c>
      <c r="B273" s="153">
        <v>55</v>
      </c>
      <c r="C273" s="153">
        <v>377865</v>
      </c>
      <c r="D273" s="153"/>
      <c r="E273" s="27"/>
      <c r="F273" s="27"/>
      <c r="G273" s="27"/>
      <c r="H273" s="27"/>
      <c r="I273" s="27"/>
      <c r="J273" s="159" t="s">
        <v>467</v>
      </c>
      <c r="K273" s="25" t="s">
        <v>230</v>
      </c>
      <c r="L273" s="27"/>
      <c r="M273" s="160" t="s">
        <v>98</v>
      </c>
      <c r="N273" s="140">
        <v>9.1703231630959212E-2</v>
      </c>
      <c r="O273" s="140">
        <f t="shared" si="4"/>
        <v>91.703231630959209</v>
      </c>
      <c r="P273" s="156" t="s">
        <v>346</v>
      </c>
      <c r="Q273" s="156" t="s">
        <v>346</v>
      </c>
      <c r="R273" s="185">
        <v>69</v>
      </c>
      <c r="S273" s="185">
        <v>84</v>
      </c>
      <c r="T273" s="186">
        <v>126</v>
      </c>
      <c r="U273" s="186"/>
      <c r="V273" s="161"/>
      <c r="W273" s="157"/>
    </row>
    <row r="274" spans="1:23" ht="13.8">
      <c r="A274" s="158">
        <v>6.88</v>
      </c>
      <c r="B274" s="153">
        <v>193</v>
      </c>
      <c r="C274" s="153">
        <v>232355</v>
      </c>
      <c r="D274" s="153"/>
      <c r="E274" s="27"/>
      <c r="F274" s="27"/>
      <c r="G274" s="27"/>
      <c r="H274" s="27"/>
      <c r="I274" s="27"/>
      <c r="J274" s="159" t="s">
        <v>95</v>
      </c>
      <c r="K274" s="25" t="s">
        <v>98</v>
      </c>
      <c r="L274" s="27"/>
      <c r="M274" s="160" t="s">
        <v>98</v>
      </c>
      <c r="N274" s="140">
        <v>5.6389727510120086E-2</v>
      </c>
      <c r="O274" s="140">
        <f t="shared" si="4"/>
        <v>56.389727510120089</v>
      </c>
      <c r="P274" s="156" t="s">
        <v>346</v>
      </c>
      <c r="Q274" s="156" t="s">
        <v>346</v>
      </c>
      <c r="R274" s="185">
        <v>209</v>
      </c>
      <c r="S274" s="185">
        <v>135</v>
      </c>
      <c r="T274" s="186"/>
      <c r="U274" s="186"/>
      <c r="V274" s="161"/>
      <c r="W274" s="157"/>
    </row>
    <row r="275" spans="1:23" ht="13.8">
      <c r="A275" s="158">
        <v>7.15</v>
      </c>
      <c r="B275" s="153">
        <v>281</v>
      </c>
      <c r="C275" s="153">
        <v>18452</v>
      </c>
      <c r="D275" s="153"/>
      <c r="E275" s="27"/>
      <c r="F275" s="27"/>
      <c r="G275" s="27"/>
      <c r="H275" s="27"/>
      <c r="I275" s="27"/>
      <c r="J275" s="159" t="s">
        <v>503</v>
      </c>
      <c r="K275" s="25" t="s">
        <v>275</v>
      </c>
      <c r="L275" s="27"/>
      <c r="M275" s="160" t="s">
        <v>276</v>
      </c>
      <c r="N275" s="140">
        <v>4.4780755826934462E-3</v>
      </c>
      <c r="O275" s="140">
        <f t="shared" si="4"/>
        <v>4.478075582693446</v>
      </c>
      <c r="P275" s="27">
        <v>534</v>
      </c>
      <c r="Q275" s="156" t="s">
        <v>346</v>
      </c>
      <c r="R275" s="185">
        <v>265</v>
      </c>
      <c r="S275" s="185">
        <v>249</v>
      </c>
      <c r="T275" s="186">
        <v>133</v>
      </c>
      <c r="U275" s="186"/>
      <c r="V275" s="161"/>
      <c r="W275" s="157"/>
    </row>
    <row r="276" spans="1:23" ht="13.8">
      <c r="A276" s="158">
        <v>7.41</v>
      </c>
      <c r="B276" s="153">
        <v>55</v>
      </c>
      <c r="C276" s="153">
        <v>104001</v>
      </c>
      <c r="D276" s="153"/>
      <c r="E276" s="27"/>
      <c r="F276" s="27"/>
      <c r="G276" s="27"/>
      <c r="H276" s="27"/>
      <c r="I276" s="27"/>
      <c r="J276" s="159" t="s">
        <v>468</v>
      </c>
      <c r="K276" s="25" t="s">
        <v>231</v>
      </c>
      <c r="L276" s="27"/>
      <c r="M276" s="160" t="s">
        <v>98</v>
      </c>
      <c r="N276" s="140">
        <v>2.5239775562307672E-2</v>
      </c>
      <c r="O276" s="140">
        <f t="shared" si="4"/>
        <v>25.23977556230767</v>
      </c>
      <c r="P276" s="156" t="s">
        <v>346</v>
      </c>
      <c r="Q276" s="156" t="s">
        <v>346</v>
      </c>
      <c r="R276" s="185">
        <v>70</v>
      </c>
      <c r="S276" s="185">
        <v>83</v>
      </c>
      <c r="T276" s="186">
        <v>140</v>
      </c>
      <c r="U276" s="186"/>
      <c r="V276" s="161"/>
      <c r="W276" s="157"/>
    </row>
    <row r="277" spans="1:23" ht="13.8">
      <c r="A277" s="158">
        <v>7.78</v>
      </c>
      <c r="B277" s="153">
        <v>267</v>
      </c>
      <c r="C277" s="153">
        <v>241451</v>
      </c>
      <c r="D277" s="153"/>
      <c r="E277" s="27"/>
      <c r="F277" s="27"/>
      <c r="G277" s="27"/>
      <c r="H277" s="27"/>
      <c r="I277" s="27"/>
      <c r="J277" s="159" t="s">
        <v>95</v>
      </c>
      <c r="K277" s="25" t="s">
        <v>98</v>
      </c>
      <c r="L277" s="27"/>
      <c r="M277" s="160" t="s">
        <v>98</v>
      </c>
      <c r="N277" s="140">
        <v>5.8597215885373692E-2</v>
      </c>
      <c r="O277" s="140">
        <f t="shared" si="4"/>
        <v>58.597215885373693</v>
      </c>
      <c r="P277" s="156" t="s">
        <v>346</v>
      </c>
      <c r="Q277" s="156" t="s">
        <v>346</v>
      </c>
      <c r="R277" s="185">
        <v>126</v>
      </c>
      <c r="S277" s="185">
        <v>251</v>
      </c>
      <c r="T277" s="186"/>
      <c r="U277" s="186"/>
      <c r="V277" s="161"/>
      <c r="W277" s="157"/>
    </row>
    <row r="278" spans="1:23" ht="13.8">
      <c r="A278" s="158">
        <v>7.9</v>
      </c>
      <c r="B278" s="153">
        <v>116</v>
      </c>
      <c r="C278" s="153">
        <v>244945</v>
      </c>
      <c r="D278" s="153"/>
      <c r="E278" s="27"/>
      <c r="F278" s="27"/>
      <c r="G278" s="27"/>
      <c r="H278" s="27"/>
      <c r="I278" s="27"/>
      <c r="J278" s="159" t="s">
        <v>220</v>
      </c>
      <c r="K278" s="25" t="s">
        <v>233</v>
      </c>
      <c r="L278" s="27"/>
      <c r="M278" s="160" t="s">
        <v>243</v>
      </c>
      <c r="N278" s="140">
        <v>5.9445167114830166E-2</v>
      </c>
      <c r="O278" s="140">
        <f t="shared" si="4"/>
        <v>59.44516711483017</v>
      </c>
      <c r="P278" s="156" t="s">
        <v>346</v>
      </c>
      <c r="Q278" s="156" t="s">
        <v>346</v>
      </c>
      <c r="R278" s="185">
        <v>115</v>
      </c>
      <c r="S278" s="185">
        <v>89</v>
      </c>
      <c r="T278" s="186"/>
      <c r="U278" s="186"/>
      <c r="V278" s="161"/>
      <c r="W278" s="157"/>
    </row>
    <row r="279" spans="1:23" ht="13.8">
      <c r="A279" s="158">
        <v>7.98</v>
      </c>
      <c r="B279" s="153">
        <v>55</v>
      </c>
      <c r="C279" s="153">
        <v>98793</v>
      </c>
      <c r="D279" s="153"/>
      <c r="E279" s="27"/>
      <c r="F279" s="27"/>
      <c r="G279" s="27"/>
      <c r="H279" s="27"/>
      <c r="I279" s="27"/>
      <c r="J279" s="159" t="s">
        <v>469</v>
      </c>
      <c r="K279" s="25" t="s">
        <v>258</v>
      </c>
      <c r="L279" s="27"/>
      <c r="M279" s="160" t="s">
        <v>259</v>
      </c>
      <c r="N279" s="140">
        <v>2.3975857416054284E-2</v>
      </c>
      <c r="O279" s="140">
        <f t="shared" si="4"/>
        <v>23.975857416054286</v>
      </c>
      <c r="P279" s="156" t="s">
        <v>346</v>
      </c>
      <c r="Q279" s="156" t="s">
        <v>346</v>
      </c>
      <c r="R279" s="185">
        <v>70</v>
      </c>
      <c r="S279" s="185">
        <v>83</v>
      </c>
      <c r="T279" s="186">
        <v>154</v>
      </c>
      <c r="U279" s="186"/>
      <c r="V279" s="161"/>
      <c r="W279" s="157"/>
    </row>
    <row r="280" spans="1:23" ht="13.8">
      <c r="A280" s="158">
        <v>8.06</v>
      </c>
      <c r="B280" s="153">
        <v>57</v>
      </c>
      <c r="C280" s="153">
        <v>414201</v>
      </c>
      <c r="D280" s="153"/>
      <c r="E280" s="27"/>
      <c r="F280" s="27"/>
      <c r="G280" s="27"/>
      <c r="H280" s="27"/>
      <c r="I280" s="27"/>
      <c r="J280" s="159" t="s">
        <v>436</v>
      </c>
      <c r="K280" s="25" t="s">
        <v>451</v>
      </c>
      <c r="L280" s="27"/>
      <c r="M280" s="160" t="s">
        <v>459</v>
      </c>
      <c r="N280" s="140">
        <v>0.1005215361168008</v>
      </c>
      <c r="O280" s="140">
        <f t="shared" si="4"/>
        <v>100.5215361168008</v>
      </c>
      <c r="P280" s="156" t="s">
        <v>346</v>
      </c>
      <c r="Q280" s="156" t="s">
        <v>346</v>
      </c>
      <c r="R280" s="185">
        <v>67</v>
      </c>
      <c r="S280" s="185">
        <v>81</v>
      </c>
      <c r="T280" s="186">
        <v>124</v>
      </c>
      <c r="U280" s="186"/>
      <c r="V280" s="161"/>
      <c r="W280" s="157"/>
    </row>
    <row r="281" spans="1:23" ht="13.8">
      <c r="A281" s="158">
        <v>8.1199999999999992</v>
      </c>
      <c r="B281" s="153">
        <v>137</v>
      </c>
      <c r="C281" s="153">
        <v>68883</v>
      </c>
      <c r="D281" s="153"/>
      <c r="E281" s="27"/>
      <c r="F281" s="27"/>
      <c r="G281" s="27"/>
      <c r="H281" s="27"/>
      <c r="I281" s="27"/>
      <c r="J281" s="159" t="s">
        <v>95</v>
      </c>
      <c r="K281" s="25" t="s">
        <v>98</v>
      </c>
      <c r="L281" s="27"/>
      <c r="M281" s="160" t="s">
        <v>98</v>
      </c>
      <c r="N281" s="140">
        <v>1.671706483647695E-2</v>
      </c>
      <c r="O281" s="140">
        <f t="shared" si="4"/>
        <v>16.717064836476951</v>
      </c>
      <c r="P281" s="156" t="s">
        <v>346</v>
      </c>
      <c r="Q281" s="156" t="s">
        <v>346</v>
      </c>
      <c r="R281" s="185">
        <v>78</v>
      </c>
      <c r="S281" s="185">
        <v>155</v>
      </c>
      <c r="T281" s="186"/>
      <c r="U281" s="186"/>
      <c r="V281" s="161"/>
      <c r="W281" s="157"/>
    </row>
    <row r="282" spans="1:23" ht="13.8">
      <c r="A282" s="158">
        <v>8.5500000000000007</v>
      </c>
      <c r="B282" s="153">
        <v>55</v>
      </c>
      <c r="C282" s="153">
        <v>37040</v>
      </c>
      <c r="D282" s="153"/>
      <c r="E282" s="27"/>
      <c r="F282" s="27"/>
      <c r="G282" s="27"/>
      <c r="H282" s="27"/>
      <c r="I282" s="27"/>
      <c r="J282" s="159" t="s">
        <v>437</v>
      </c>
      <c r="K282" s="25" t="s">
        <v>107</v>
      </c>
      <c r="L282" s="27"/>
      <c r="M282" s="160" t="s">
        <v>98</v>
      </c>
      <c r="N282" s="140">
        <v>8.9891567083766125E-3</v>
      </c>
      <c r="O282" s="140">
        <f t="shared" si="4"/>
        <v>8.989156708376612</v>
      </c>
      <c r="P282" s="156" t="s">
        <v>346</v>
      </c>
      <c r="Q282" s="156" t="s">
        <v>346</v>
      </c>
      <c r="R282" s="185">
        <v>69</v>
      </c>
      <c r="S282" s="185">
        <v>129</v>
      </c>
      <c r="T282" s="186">
        <v>168</v>
      </c>
      <c r="U282" s="186"/>
      <c r="V282" s="161"/>
      <c r="W282" s="157"/>
    </row>
    <row r="283" spans="1:23" ht="13.8">
      <c r="A283" s="158">
        <v>8.56</v>
      </c>
      <c r="B283" s="153">
        <v>130</v>
      </c>
      <c r="C283" s="153">
        <v>146093</v>
      </c>
      <c r="D283" s="153"/>
      <c r="E283" s="27"/>
      <c r="F283" s="27"/>
      <c r="G283" s="27"/>
      <c r="H283" s="27"/>
      <c r="I283" s="27"/>
      <c r="J283" s="159" t="s">
        <v>471</v>
      </c>
      <c r="K283" s="25" t="s">
        <v>234</v>
      </c>
      <c r="L283" s="27"/>
      <c r="M283" s="160" t="s">
        <v>98</v>
      </c>
      <c r="N283" s="140">
        <v>3.5454991117625928E-2</v>
      </c>
      <c r="O283" s="140">
        <f t="shared" si="4"/>
        <v>35.45499111762593</v>
      </c>
      <c r="P283" s="156" t="s">
        <v>346</v>
      </c>
      <c r="Q283" s="156" t="s">
        <v>346</v>
      </c>
      <c r="R283" s="185">
        <v>129</v>
      </c>
      <c r="S283" s="185">
        <v>115</v>
      </c>
      <c r="T283" s="186">
        <v>77</v>
      </c>
      <c r="U283" s="186"/>
      <c r="V283" s="161"/>
      <c r="W283" s="157"/>
    </row>
    <row r="284" spans="1:23" ht="13.8">
      <c r="A284" s="158">
        <v>8.6</v>
      </c>
      <c r="B284" s="153">
        <v>57</v>
      </c>
      <c r="C284" s="153">
        <v>9908</v>
      </c>
      <c r="D284" s="153"/>
      <c r="E284" s="27"/>
      <c r="F284" s="27"/>
      <c r="G284" s="27"/>
      <c r="H284" s="27"/>
      <c r="I284" s="27"/>
      <c r="J284" s="159" t="s">
        <v>438</v>
      </c>
      <c r="K284" s="25" t="s">
        <v>452</v>
      </c>
      <c r="L284" s="27"/>
      <c r="M284" s="160" t="s">
        <v>460</v>
      </c>
      <c r="N284" s="140">
        <v>2.4045508819275242E-3</v>
      </c>
      <c r="O284" s="140">
        <f t="shared" si="4"/>
        <v>2.4045508819275243</v>
      </c>
      <c r="P284" s="156" t="s">
        <v>346</v>
      </c>
      <c r="Q284" s="27">
        <v>25.564</v>
      </c>
      <c r="R284" s="185">
        <v>71</v>
      </c>
      <c r="S284" s="185">
        <v>85</v>
      </c>
      <c r="T284" s="186">
        <v>170</v>
      </c>
      <c r="U284" s="186"/>
      <c r="V284" s="161"/>
      <c r="W284" s="157"/>
    </row>
    <row r="285" spans="1:23" ht="13.8">
      <c r="A285" s="158">
        <v>8.81</v>
      </c>
      <c r="B285" s="153">
        <v>121</v>
      </c>
      <c r="C285" s="153">
        <v>88858</v>
      </c>
      <c r="D285" s="153"/>
      <c r="E285" s="27"/>
      <c r="F285" s="27"/>
      <c r="G285" s="27"/>
      <c r="H285" s="27"/>
      <c r="I285" s="27"/>
      <c r="J285" s="159" t="s">
        <v>439</v>
      </c>
      <c r="K285" s="25" t="s">
        <v>453</v>
      </c>
      <c r="L285" s="27"/>
      <c r="M285" s="160" t="s">
        <v>98</v>
      </c>
      <c r="N285" s="140">
        <v>2.1564753963092039E-2</v>
      </c>
      <c r="O285" s="140">
        <f t="shared" si="4"/>
        <v>21.564753963092038</v>
      </c>
      <c r="P285" s="156" t="s">
        <v>346</v>
      </c>
      <c r="Q285" s="156" t="s">
        <v>346</v>
      </c>
      <c r="R285" s="185">
        <v>136</v>
      </c>
      <c r="S285" s="185">
        <v>77</v>
      </c>
      <c r="T285" s="186"/>
      <c r="U285" s="186"/>
      <c r="V285" s="161"/>
      <c r="W285" s="157"/>
    </row>
    <row r="286" spans="1:23" ht="13.8">
      <c r="A286" s="158">
        <v>9.0500000000000007</v>
      </c>
      <c r="B286" s="153">
        <v>73</v>
      </c>
      <c r="C286" s="153">
        <v>44244</v>
      </c>
      <c r="D286" s="153"/>
      <c r="E286" s="27"/>
      <c r="F286" s="27"/>
      <c r="G286" s="27"/>
      <c r="H286" s="27"/>
      <c r="I286" s="27"/>
      <c r="J286" s="159" t="s">
        <v>83</v>
      </c>
      <c r="K286" s="25" t="s">
        <v>109</v>
      </c>
      <c r="L286" s="27"/>
      <c r="M286" s="160" t="s">
        <v>134</v>
      </c>
      <c r="N286" s="140">
        <v>1.0737479735567356E-2</v>
      </c>
      <c r="O286" s="140">
        <f t="shared" si="4"/>
        <v>10.737479735567357</v>
      </c>
      <c r="P286" s="27">
        <v>22.984999999999999</v>
      </c>
      <c r="Q286" s="27">
        <v>22.984999999999999</v>
      </c>
      <c r="R286" s="185">
        <v>341</v>
      </c>
      <c r="S286" s="185">
        <v>429</v>
      </c>
      <c r="T286" s="186">
        <v>325</v>
      </c>
      <c r="U286" s="186"/>
      <c r="V286" s="161"/>
      <c r="W286" s="157"/>
    </row>
    <row r="287" spans="1:23" ht="13.8">
      <c r="A287" s="158">
        <v>9.15</v>
      </c>
      <c r="B287" s="153">
        <v>55</v>
      </c>
      <c r="C287" s="153">
        <v>1642326</v>
      </c>
      <c r="D287" s="153"/>
      <c r="E287" s="27"/>
      <c r="F287" s="27"/>
      <c r="G287" s="27"/>
      <c r="H287" s="27"/>
      <c r="I287" s="27"/>
      <c r="J287" s="159" t="s">
        <v>152</v>
      </c>
      <c r="K287" s="25" t="s">
        <v>163</v>
      </c>
      <c r="L287" s="27"/>
      <c r="M287" s="160" t="s">
        <v>175</v>
      </c>
      <c r="N287" s="140">
        <v>0.39857251026569462</v>
      </c>
      <c r="O287" s="140">
        <f t="shared" si="4"/>
        <v>398.57251026569463</v>
      </c>
      <c r="P287" s="156" t="s">
        <v>346</v>
      </c>
      <c r="Q287" s="27">
        <v>1013.2</v>
      </c>
      <c r="R287" s="185">
        <v>85</v>
      </c>
      <c r="S287" s="185">
        <v>113</v>
      </c>
      <c r="T287" s="186"/>
      <c r="U287" s="186"/>
      <c r="V287" s="161"/>
      <c r="W287" s="157"/>
    </row>
    <row r="288" spans="1:23" ht="13.8">
      <c r="A288" s="158">
        <v>9.23</v>
      </c>
      <c r="B288" s="153">
        <v>57</v>
      </c>
      <c r="C288" s="153">
        <v>7808</v>
      </c>
      <c r="D288" s="153"/>
      <c r="E288" s="27"/>
      <c r="F288" s="27"/>
      <c r="G288" s="27"/>
      <c r="H288" s="27"/>
      <c r="I288" s="27"/>
      <c r="J288" s="159" t="s">
        <v>519</v>
      </c>
      <c r="K288" s="25" t="s">
        <v>520</v>
      </c>
      <c r="L288" s="27"/>
      <c r="M288" s="160" t="s">
        <v>521</v>
      </c>
      <c r="N288" s="140">
        <v>1.8949064681156747E-3</v>
      </c>
      <c r="O288" s="140">
        <f t="shared" si="4"/>
        <v>1.8949064681156746</v>
      </c>
      <c r="P288" s="156" t="s">
        <v>346</v>
      </c>
      <c r="Q288" s="27">
        <v>27.838999999999999</v>
      </c>
      <c r="R288" s="185">
        <v>71</v>
      </c>
      <c r="S288" s="185">
        <v>85</v>
      </c>
      <c r="T288" s="186">
        <v>184</v>
      </c>
      <c r="U288" s="186"/>
      <c r="V288" s="161"/>
      <c r="W288" s="157"/>
    </row>
    <row r="289" spans="1:23" ht="13.8">
      <c r="A289" s="158">
        <v>9.27</v>
      </c>
      <c r="B289" s="153">
        <v>129</v>
      </c>
      <c r="C289" s="153">
        <v>55622</v>
      </c>
      <c r="D289" s="153"/>
      <c r="E289" s="27"/>
      <c r="F289" s="27"/>
      <c r="G289" s="27"/>
      <c r="H289" s="27"/>
      <c r="I289" s="27"/>
      <c r="J289" s="159" t="s">
        <v>472</v>
      </c>
      <c r="K289" s="25" t="s">
        <v>235</v>
      </c>
      <c r="L289" s="27"/>
      <c r="M289" s="160" t="s">
        <v>98</v>
      </c>
      <c r="N289" s="140">
        <v>1.3498781707163175E-2</v>
      </c>
      <c r="O289" s="140">
        <f t="shared" si="4"/>
        <v>13.498781707163175</v>
      </c>
      <c r="P289" s="156" t="s">
        <v>346</v>
      </c>
      <c r="Q289" s="156" t="s">
        <v>346</v>
      </c>
      <c r="R289" s="185">
        <v>144</v>
      </c>
      <c r="S289" s="185">
        <v>115</v>
      </c>
      <c r="T289" s="186"/>
      <c r="U289" s="186"/>
      <c r="V289" s="161"/>
      <c r="W289" s="157"/>
    </row>
    <row r="290" spans="1:23" ht="13.8">
      <c r="A290" s="158">
        <v>9.2899999999999991</v>
      </c>
      <c r="B290" s="153">
        <v>134</v>
      </c>
      <c r="C290" s="153">
        <v>74682</v>
      </c>
      <c r="D290" s="153"/>
      <c r="E290" s="27"/>
      <c r="F290" s="27"/>
      <c r="G290" s="27"/>
      <c r="H290" s="27"/>
      <c r="I290" s="27"/>
      <c r="J290" s="159" t="s">
        <v>440</v>
      </c>
      <c r="K290" s="25" t="s">
        <v>299</v>
      </c>
      <c r="L290" s="27"/>
      <c r="M290" s="160" t="s">
        <v>313</v>
      </c>
      <c r="N290" s="140">
        <v>1.8124411482045955E-2</v>
      </c>
      <c r="O290" s="140">
        <f t="shared" si="4"/>
        <v>18.124411482045954</v>
      </c>
      <c r="P290" s="156" t="s">
        <v>346</v>
      </c>
      <c r="Q290" s="156" t="s">
        <v>346</v>
      </c>
      <c r="R290" s="185">
        <v>119</v>
      </c>
      <c r="S290" s="185">
        <v>91</v>
      </c>
      <c r="T290" s="186">
        <v>65</v>
      </c>
      <c r="U290" s="186"/>
      <c r="V290" s="161"/>
      <c r="W290" s="157"/>
    </row>
    <row r="291" spans="1:23" ht="13.8">
      <c r="A291" s="158">
        <v>9.52</v>
      </c>
      <c r="B291" s="153">
        <v>73</v>
      </c>
      <c r="C291" s="153">
        <v>17143</v>
      </c>
      <c r="D291" s="153"/>
      <c r="E291" s="27"/>
      <c r="F291" s="27"/>
      <c r="G291" s="27"/>
      <c r="H291" s="27"/>
      <c r="I291" s="27"/>
      <c r="J291" s="159" t="s">
        <v>497</v>
      </c>
      <c r="K291" s="25" t="s">
        <v>190</v>
      </c>
      <c r="L291" s="27"/>
      <c r="M291" s="160" t="s">
        <v>197</v>
      </c>
      <c r="N291" s="140">
        <v>4.1603972314173945E-3</v>
      </c>
      <c r="O291" s="140">
        <f t="shared" si="4"/>
        <v>4.1603972314173943</v>
      </c>
      <c r="P291" s="156" t="s">
        <v>346</v>
      </c>
      <c r="Q291" s="27">
        <v>0.50760000000000005</v>
      </c>
      <c r="R291" s="185">
        <v>221</v>
      </c>
      <c r="S291" s="185">
        <v>147</v>
      </c>
      <c r="T291" s="186">
        <v>281</v>
      </c>
      <c r="U291" s="186"/>
      <c r="V291" s="161"/>
      <c r="W291" s="157"/>
    </row>
    <row r="292" spans="1:23" ht="13.8">
      <c r="A292" s="158">
        <v>11.01</v>
      </c>
      <c r="B292" s="153">
        <v>191</v>
      </c>
      <c r="C292" s="153">
        <v>15133</v>
      </c>
      <c r="D292" s="153"/>
      <c r="E292" s="27"/>
      <c r="F292" s="27"/>
      <c r="G292" s="27"/>
      <c r="H292" s="27"/>
      <c r="I292" s="27"/>
      <c r="J292" s="159" t="s">
        <v>443</v>
      </c>
      <c r="K292" s="25" t="s">
        <v>166</v>
      </c>
      <c r="L292" s="27"/>
      <c r="M292" s="160" t="s">
        <v>522</v>
      </c>
      <c r="N292" s="140">
        <v>3.6725947210546244E-3</v>
      </c>
      <c r="O292" s="140">
        <f t="shared" si="4"/>
        <v>3.6725947210546246</v>
      </c>
      <c r="P292" s="156" t="s">
        <v>346</v>
      </c>
      <c r="Q292" s="27">
        <v>470.07</v>
      </c>
      <c r="R292" s="185">
        <v>91</v>
      </c>
      <c r="S292" s="185">
        <v>206</v>
      </c>
      <c r="T292" s="186"/>
      <c r="U292" s="186"/>
      <c r="V292" s="161"/>
      <c r="W292" s="157"/>
    </row>
    <row r="293" spans="1:23" ht="13.8">
      <c r="A293" s="158">
        <v>11.34</v>
      </c>
      <c r="B293" s="153">
        <v>55</v>
      </c>
      <c r="C293" s="153">
        <v>359094</v>
      </c>
      <c r="D293" s="153"/>
      <c r="E293" s="27"/>
      <c r="F293" s="27"/>
      <c r="G293" s="27"/>
      <c r="H293" s="27"/>
      <c r="I293" s="27"/>
      <c r="J293" s="159" t="s">
        <v>416</v>
      </c>
      <c r="K293" s="25" t="s">
        <v>428</v>
      </c>
      <c r="L293" s="27"/>
      <c r="M293" s="160" t="s">
        <v>513</v>
      </c>
      <c r="N293" s="140">
        <v>8.7147738634929584E-2</v>
      </c>
      <c r="O293" s="140">
        <f t="shared" si="4"/>
        <v>87.147738634929581</v>
      </c>
      <c r="P293" s="156" t="s">
        <v>346</v>
      </c>
      <c r="Q293" s="156" t="s">
        <v>346</v>
      </c>
      <c r="R293" s="185">
        <v>73</v>
      </c>
      <c r="S293" s="185">
        <v>129</v>
      </c>
      <c r="T293" s="186">
        <v>157</v>
      </c>
      <c r="U293" s="186">
        <v>200</v>
      </c>
      <c r="V293" s="161"/>
      <c r="W293" s="157"/>
    </row>
    <row r="294" spans="1:23" ht="13.8">
      <c r="A294" s="158">
        <v>13.74</v>
      </c>
      <c r="B294" s="153">
        <v>55</v>
      </c>
      <c r="C294" s="153">
        <v>429026</v>
      </c>
      <c r="D294" s="153"/>
      <c r="E294" s="27"/>
      <c r="F294" s="27"/>
      <c r="G294" s="27"/>
      <c r="H294" s="27"/>
      <c r="I294" s="27"/>
      <c r="J294" s="159" t="s">
        <v>95</v>
      </c>
      <c r="K294" s="25" t="s">
        <v>98</v>
      </c>
      <c r="L294" s="27"/>
      <c r="M294" s="160" t="s">
        <v>98</v>
      </c>
      <c r="N294" s="140">
        <v>0.10411938299049635</v>
      </c>
      <c r="O294" s="140">
        <f t="shared" si="4"/>
        <v>104.11938299049635</v>
      </c>
      <c r="P294" s="156" t="s">
        <v>346</v>
      </c>
      <c r="Q294" s="156" t="s">
        <v>346</v>
      </c>
      <c r="R294" s="185">
        <v>67</v>
      </c>
      <c r="S294" s="185">
        <v>79</v>
      </c>
      <c r="T294" s="186">
        <v>207</v>
      </c>
      <c r="U294" s="186"/>
      <c r="V294" s="161"/>
      <c r="W294" s="157"/>
    </row>
    <row r="295" spans="1:23" ht="13.8">
      <c r="A295" s="158">
        <v>14.4</v>
      </c>
      <c r="B295" s="153">
        <v>57</v>
      </c>
      <c r="C295" s="153">
        <v>40746</v>
      </c>
      <c r="D295" s="153"/>
      <c r="E295" s="27"/>
      <c r="F295" s="27"/>
      <c r="G295" s="27"/>
      <c r="H295" s="27"/>
      <c r="I295" s="27"/>
      <c r="J295" s="159" t="s">
        <v>292</v>
      </c>
      <c r="K295" s="25" t="s">
        <v>304</v>
      </c>
      <c r="L295" s="27"/>
      <c r="M295" s="160" t="s">
        <v>318</v>
      </c>
      <c r="N295" s="140">
        <v>9.8885577548464762E-3</v>
      </c>
      <c r="O295" s="140">
        <f t="shared" si="4"/>
        <v>9.8885577548464756</v>
      </c>
      <c r="P295" s="156" t="s">
        <v>346</v>
      </c>
      <c r="Q295" s="156" t="s">
        <v>346</v>
      </c>
      <c r="R295" s="185">
        <v>71</v>
      </c>
      <c r="S295" s="185">
        <v>85</v>
      </c>
      <c r="T295" s="186">
        <v>254</v>
      </c>
      <c r="U295" s="186"/>
      <c r="V295" s="161"/>
      <c r="W295" s="157"/>
    </row>
    <row r="296" spans="1:23" ht="13.8">
      <c r="A296" s="158">
        <v>15.07</v>
      </c>
      <c r="B296" s="153">
        <v>188</v>
      </c>
      <c r="C296" s="153">
        <v>412052</v>
      </c>
      <c r="D296" s="153"/>
      <c r="E296" s="27"/>
      <c r="F296" s="27"/>
      <c r="G296" s="27"/>
      <c r="H296" s="27"/>
      <c r="I296" s="27"/>
      <c r="J296" s="159" t="s">
        <v>89</v>
      </c>
      <c r="K296" s="25" t="s">
        <v>115</v>
      </c>
      <c r="L296" s="27"/>
      <c r="M296" s="160" t="s">
        <v>140</v>
      </c>
      <c r="N296" s="140">
        <v>0.1</v>
      </c>
      <c r="O296" s="140">
        <f t="shared" si="4"/>
        <v>100</v>
      </c>
      <c r="P296" s="156" t="s">
        <v>346</v>
      </c>
      <c r="Q296" s="156" t="s">
        <v>346</v>
      </c>
      <c r="R296" s="185">
        <v>160</v>
      </c>
      <c r="S296" s="185">
        <v>184</v>
      </c>
      <c r="T296" s="186"/>
      <c r="U296" s="186"/>
      <c r="V296" s="161"/>
      <c r="W296" s="157"/>
    </row>
    <row r="297" spans="1:23" ht="13.8">
      <c r="A297" s="158">
        <v>15.94</v>
      </c>
      <c r="B297" s="153">
        <v>207</v>
      </c>
      <c r="C297" s="153">
        <v>65591</v>
      </c>
      <c r="D297" s="153"/>
      <c r="E297" s="27"/>
      <c r="F297" s="27"/>
      <c r="G297" s="27"/>
      <c r="H297" s="27"/>
      <c r="I297" s="27"/>
      <c r="J297" s="159" t="s">
        <v>498</v>
      </c>
      <c r="K297" s="25" t="s">
        <v>98</v>
      </c>
      <c r="L297" s="27"/>
      <c r="M297" s="160" t="s">
        <v>98</v>
      </c>
      <c r="N297" s="140">
        <v>1.5918136545872853E-2</v>
      </c>
      <c r="O297" s="140">
        <f t="shared" si="4"/>
        <v>15.918136545872853</v>
      </c>
      <c r="P297" s="156" t="s">
        <v>346</v>
      </c>
      <c r="Q297" s="156" t="s">
        <v>346</v>
      </c>
      <c r="R297" s="185">
        <v>73</v>
      </c>
      <c r="S297" s="185">
        <v>281</v>
      </c>
      <c r="T297" s="186">
        <v>503</v>
      </c>
      <c r="U297" s="186"/>
      <c r="V297" s="161"/>
      <c r="W297" s="157"/>
    </row>
    <row r="298" spans="1:23" ht="13.8">
      <c r="A298" s="158">
        <v>16.670000000000002</v>
      </c>
      <c r="B298" s="153">
        <v>55</v>
      </c>
      <c r="C298" s="153">
        <v>1508821</v>
      </c>
      <c r="D298" s="153"/>
      <c r="E298" s="27"/>
      <c r="F298" s="27"/>
      <c r="G298" s="27"/>
      <c r="H298" s="27"/>
      <c r="I298" s="27"/>
      <c r="J298" s="159" t="s">
        <v>95</v>
      </c>
      <c r="K298" s="25" t="s">
        <v>98</v>
      </c>
      <c r="L298" s="27"/>
      <c r="M298" s="160" t="s">
        <v>98</v>
      </c>
      <c r="N298" s="140">
        <v>0.36617247337714659</v>
      </c>
      <c r="O298" s="140">
        <f t="shared" si="4"/>
        <v>366.17247337714662</v>
      </c>
      <c r="P298" s="156" t="s">
        <v>346</v>
      </c>
      <c r="Q298" s="156" t="s">
        <v>346</v>
      </c>
      <c r="R298" s="185">
        <v>69</v>
      </c>
      <c r="S298" s="185">
        <v>213</v>
      </c>
      <c r="T298" s="186">
        <v>256</v>
      </c>
      <c r="U298" s="186"/>
      <c r="V298" s="161"/>
      <c r="W298" s="157"/>
    </row>
    <row r="299" spans="1:23" ht="13.8">
      <c r="A299" s="158">
        <v>18.739999999999998</v>
      </c>
      <c r="B299" s="153">
        <v>55</v>
      </c>
      <c r="C299" s="153">
        <v>253229</v>
      </c>
      <c r="D299" s="153"/>
      <c r="E299" s="27"/>
      <c r="F299" s="27"/>
      <c r="G299" s="27"/>
      <c r="H299" s="27"/>
      <c r="I299" s="27"/>
      <c r="J299" s="159" t="s">
        <v>448</v>
      </c>
      <c r="K299" s="25" t="s">
        <v>456</v>
      </c>
      <c r="L299" s="27"/>
      <c r="M299" s="160" t="s">
        <v>464</v>
      </c>
      <c r="N299" s="140">
        <v>6.1455592983409857E-2</v>
      </c>
      <c r="O299" s="140">
        <f t="shared" si="4"/>
        <v>61.455592983409858</v>
      </c>
      <c r="P299" s="156" t="s">
        <v>346</v>
      </c>
      <c r="Q299" s="156" t="s">
        <v>346</v>
      </c>
      <c r="R299" s="185">
        <v>69</v>
      </c>
      <c r="S299" s="185">
        <v>83</v>
      </c>
      <c r="T299" s="186">
        <v>252</v>
      </c>
      <c r="U299" s="186"/>
      <c r="V299" s="161"/>
      <c r="W299" s="157"/>
    </row>
    <row r="300" spans="1:23" ht="13.8">
      <c r="A300" s="158">
        <v>19.86</v>
      </c>
      <c r="B300" s="153">
        <v>55</v>
      </c>
      <c r="C300" s="153">
        <v>63185</v>
      </c>
      <c r="D300" s="153"/>
      <c r="E300" s="27"/>
      <c r="F300" s="27"/>
      <c r="G300" s="27"/>
      <c r="H300" s="27"/>
      <c r="I300" s="27"/>
      <c r="J300" s="159" t="s">
        <v>95</v>
      </c>
      <c r="K300" s="25" t="s">
        <v>98</v>
      </c>
      <c r="L300" s="27"/>
      <c r="M300" s="160" t="s">
        <v>98</v>
      </c>
      <c r="N300" s="140">
        <v>1.5334229660334134E-2</v>
      </c>
      <c r="O300" s="140">
        <f t="shared" si="4"/>
        <v>15.334229660334135</v>
      </c>
      <c r="P300" s="156" t="s">
        <v>346</v>
      </c>
      <c r="Q300" s="156" t="s">
        <v>346</v>
      </c>
      <c r="R300" s="185">
        <v>69</v>
      </c>
      <c r="S300" s="185">
        <v>83</v>
      </c>
      <c r="T300" s="186">
        <v>284</v>
      </c>
      <c r="U300" s="186"/>
      <c r="V300" s="161"/>
      <c r="W300" s="157"/>
    </row>
    <row r="301" spans="1:23" ht="13.8">
      <c r="A301" s="158">
        <v>20.260000000000002</v>
      </c>
      <c r="B301" s="153">
        <v>207</v>
      </c>
      <c r="C301" s="153">
        <v>126912</v>
      </c>
      <c r="D301" s="153"/>
      <c r="E301" s="27"/>
      <c r="F301" s="27"/>
      <c r="G301" s="27"/>
      <c r="H301" s="27"/>
      <c r="I301" s="27"/>
      <c r="J301" s="159" t="s">
        <v>498</v>
      </c>
      <c r="K301" s="25" t="s">
        <v>98</v>
      </c>
      <c r="L301" s="27"/>
      <c r="M301" s="160" t="s">
        <v>98</v>
      </c>
      <c r="N301" s="140">
        <v>3.0799996116994945E-2</v>
      </c>
      <c r="O301" s="140">
        <f t="shared" si="4"/>
        <v>30.799996116994944</v>
      </c>
      <c r="P301" s="156" t="s">
        <v>346</v>
      </c>
      <c r="Q301" s="156" t="s">
        <v>346</v>
      </c>
      <c r="R301" s="185">
        <v>73</v>
      </c>
      <c r="S301" s="185">
        <v>147</v>
      </c>
      <c r="T301" s="186">
        <v>281</v>
      </c>
      <c r="U301" s="186"/>
      <c r="V301" s="161"/>
      <c r="W301" s="157"/>
    </row>
    <row r="302" spans="1:23" ht="13.8">
      <c r="A302" s="158">
        <v>21.9</v>
      </c>
      <c r="B302" s="153">
        <v>213</v>
      </c>
      <c r="C302" s="153">
        <v>244140952</v>
      </c>
      <c r="D302" s="153"/>
      <c r="E302" s="27"/>
      <c r="F302" s="27"/>
      <c r="G302" s="27"/>
      <c r="H302" s="27"/>
      <c r="I302" s="27"/>
      <c r="J302" s="159" t="s">
        <v>95</v>
      </c>
      <c r="K302" s="25" t="s">
        <v>98</v>
      </c>
      <c r="L302" s="27"/>
      <c r="M302" s="160" t="s">
        <v>98</v>
      </c>
      <c r="N302" s="140">
        <v>0.1408470290157553</v>
      </c>
      <c r="O302" s="140">
        <f t="shared" si="4"/>
        <v>140.84702901575531</v>
      </c>
      <c r="P302" s="156" t="s">
        <v>346</v>
      </c>
      <c r="Q302" s="156" t="s">
        <v>346</v>
      </c>
      <c r="R302" s="185">
        <v>207</v>
      </c>
      <c r="S302" s="185">
        <v>228</v>
      </c>
      <c r="T302" s="186">
        <v>281</v>
      </c>
      <c r="U302" s="186"/>
      <c r="V302" s="161"/>
      <c r="W302" s="157"/>
    </row>
    <row r="303" spans="1:23" ht="13.8">
      <c r="A303" s="158">
        <v>23.23</v>
      </c>
      <c r="B303" s="153">
        <v>213</v>
      </c>
      <c r="C303" s="153">
        <v>325698820</v>
      </c>
      <c r="D303" s="153"/>
      <c r="E303" s="27"/>
      <c r="F303" s="27"/>
      <c r="G303" s="27"/>
      <c r="H303" s="27"/>
      <c r="I303" s="27"/>
      <c r="J303" s="159" t="s">
        <v>449</v>
      </c>
      <c r="K303" s="25" t="s">
        <v>457</v>
      </c>
      <c r="L303" s="27"/>
      <c r="M303" s="160" t="s">
        <v>465</v>
      </c>
      <c r="N303" s="140">
        <v>5.5116829914670963E-2</v>
      </c>
      <c r="O303" s="140">
        <f t="shared" si="4"/>
        <v>55.116829914670966</v>
      </c>
      <c r="P303" s="156" t="s">
        <v>346</v>
      </c>
      <c r="Q303" s="156" t="s">
        <v>346</v>
      </c>
      <c r="R303" s="185">
        <v>207</v>
      </c>
      <c r="S303" s="185">
        <v>228</v>
      </c>
      <c r="T303" s="186">
        <v>270</v>
      </c>
      <c r="U303" s="186"/>
      <c r="V303" s="161"/>
      <c r="W303" s="157"/>
    </row>
    <row r="304" spans="1:23" ht="13.8">
      <c r="A304" s="158">
        <v>23.45</v>
      </c>
      <c r="B304" s="153">
        <v>243</v>
      </c>
      <c r="C304" s="153">
        <v>580363</v>
      </c>
      <c r="D304" s="153"/>
      <c r="E304" s="27"/>
      <c r="F304" s="27"/>
      <c r="G304" s="27"/>
      <c r="H304" s="27"/>
      <c r="I304" s="27"/>
      <c r="J304" s="159" t="s">
        <v>450</v>
      </c>
      <c r="K304" s="25" t="s">
        <v>120</v>
      </c>
      <c r="L304" s="27"/>
      <c r="M304" s="160" t="s">
        <v>145</v>
      </c>
      <c r="N304" s="140">
        <v>3.7544088785811641E-2</v>
      </c>
      <c r="O304" s="140">
        <f t="shared" si="4"/>
        <v>37.544088785811638</v>
      </c>
      <c r="P304" s="156" t="s">
        <v>346</v>
      </c>
      <c r="Q304" s="156" t="s">
        <v>346</v>
      </c>
      <c r="R304" s="185">
        <v>245</v>
      </c>
      <c r="S304" s="185">
        <v>186</v>
      </c>
      <c r="T304" s="186">
        <v>256</v>
      </c>
      <c r="U304" s="186"/>
      <c r="V304" s="161"/>
      <c r="W304" s="157"/>
    </row>
    <row r="305" spans="1:23" ht="13.8">
      <c r="A305" s="158">
        <v>24.38</v>
      </c>
      <c r="B305" s="153">
        <v>207</v>
      </c>
      <c r="C305" s="153">
        <v>227110</v>
      </c>
      <c r="D305" s="153"/>
      <c r="E305" s="27"/>
      <c r="F305" s="27"/>
      <c r="G305" s="27"/>
      <c r="H305" s="27"/>
      <c r="I305" s="27"/>
      <c r="J305" s="159" t="s">
        <v>498</v>
      </c>
      <c r="K305" s="25" t="s">
        <v>98</v>
      </c>
      <c r="L305" s="27"/>
      <c r="M305" s="160" t="s">
        <v>98</v>
      </c>
      <c r="N305" s="140">
        <v>5.0671517187151141E-2</v>
      </c>
      <c r="O305" s="140">
        <f t="shared" si="4"/>
        <v>50.671517187151139</v>
      </c>
      <c r="P305" s="156" t="s">
        <v>346</v>
      </c>
      <c r="Q305" s="156" t="s">
        <v>346</v>
      </c>
      <c r="R305" s="185">
        <v>73</v>
      </c>
      <c r="S305" s="185">
        <v>281</v>
      </c>
      <c r="T305" s="186">
        <v>355</v>
      </c>
      <c r="U305" s="186"/>
      <c r="V305" s="161"/>
      <c r="W305" s="157"/>
    </row>
    <row r="306" spans="1:23" ht="13.8">
      <c r="A306" s="158">
        <v>24.65</v>
      </c>
      <c r="B306" s="153">
        <v>55</v>
      </c>
      <c r="C306" s="153">
        <v>217892</v>
      </c>
      <c r="D306" s="153"/>
      <c r="E306" s="27"/>
      <c r="F306" s="27"/>
      <c r="G306" s="27"/>
      <c r="H306" s="27"/>
      <c r="I306" s="27"/>
      <c r="J306" s="159" t="s">
        <v>95</v>
      </c>
      <c r="K306" s="25" t="s">
        <v>98</v>
      </c>
      <c r="L306" s="27"/>
      <c r="M306" s="160" t="s">
        <v>98</v>
      </c>
      <c r="N306" s="140">
        <v>5.2879733625853048E-2</v>
      </c>
      <c r="O306" s="140">
        <f t="shared" si="4"/>
        <v>52.879733625853049</v>
      </c>
      <c r="P306" s="156" t="s">
        <v>346</v>
      </c>
      <c r="Q306" s="156" t="s">
        <v>346</v>
      </c>
      <c r="R306" s="185">
        <v>97</v>
      </c>
      <c r="S306" s="185">
        <v>145</v>
      </c>
      <c r="T306" s="186">
        <v>224</v>
      </c>
      <c r="U306" s="186"/>
      <c r="V306" s="161"/>
      <c r="W306" s="157"/>
    </row>
    <row r="307" spans="1:23" ht="14.4" thickBot="1">
      <c r="A307" s="158">
        <v>25.64</v>
      </c>
      <c r="B307" s="153">
        <v>207</v>
      </c>
      <c r="C307" s="153">
        <v>208793</v>
      </c>
      <c r="D307" s="153"/>
      <c r="E307" s="27"/>
      <c r="F307" s="27"/>
      <c r="G307" s="27"/>
      <c r="H307" s="27"/>
      <c r="I307" s="27"/>
      <c r="J307" s="159" t="s">
        <v>498</v>
      </c>
      <c r="K307" s="25" t="s">
        <v>98</v>
      </c>
      <c r="L307" s="27"/>
      <c r="M307" s="160" t="s">
        <v>98</v>
      </c>
      <c r="N307" s="140">
        <v>5.0671517187151141E-2</v>
      </c>
      <c r="O307" s="140">
        <f t="shared" si="4"/>
        <v>50.671517187151139</v>
      </c>
      <c r="P307" s="156" t="s">
        <v>346</v>
      </c>
      <c r="Q307" s="156" t="s">
        <v>346</v>
      </c>
      <c r="R307" s="187">
        <v>73</v>
      </c>
      <c r="S307" s="187">
        <v>281</v>
      </c>
      <c r="T307" s="188">
        <v>341</v>
      </c>
      <c r="U307" s="188"/>
      <c r="V307" s="161"/>
      <c r="W307" s="157"/>
    </row>
    <row r="308" spans="1:23">
      <c r="A308" s="220" t="s">
        <v>523</v>
      </c>
      <c r="B308" s="220"/>
      <c r="C308" s="220"/>
      <c r="D308" s="220"/>
      <c r="E308" s="220"/>
      <c r="F308" s="220"/>
      <c r="G308" s="220"/>
      <c r="H308" s="220"/>
      <c r="I308" s="220"/>
      <c r="J308" s="220"/>
      <c r="K308" s="220"/>
      <c r="L308" s="220"/>
      <c r="M308" s="220"/>
      <c r="N308" s="220"/>
      <c r="O308" s="220"/>
      <c r="P308" s="133"/>
      <c r="Q308" s="133"/>
      <c r="R308" s="133"/>
      <c r="S308" s="133"/>
      <c r="T308" s="133"/>
      <c r="U308" s="133"/>
      <c r="V308" s="133"/>
      <c r="W308" s="133"/>
    </row>
    <row r="309" spans="1:23" ht="13.8">
      <c r="A309" s="158">
        <v>6.8</v>
      </c>
      <c r="B309" s="153">
        <v>55</v>
      </c>
      <c r="C309" s="153">
        <v>87758</v>
      </c>
      <c r="D309" s="153"/>
      <c r="E309" s="27"/>
      <c r="F309" s="27"/>
      <c r="G309" s="27"/>
      <c r="H309" s="27"/>
      <c r="I309" s="27"/>
      <c r="J309" s="159" t="s">
        <v>467</v>
      </c>
      <c r="K309" s="25" t="s">
        <v>230</v>
      </c>
      <c r="L309" s="27"/>
      <c r="M309" s="160" t="s">
        <v>98</v>
      </c>
      <c r="N309" s="140">
        <v>2.4261776601891556E-2</v>
      </c>
      <c r="O309" s="140">
        <f t="shared" si="4"/>
        <v>24.261776601891555</v>
      </c>
      <c r="P309" s="156" t="s">
        <v>346</v>
      </c>
      <c r="Q309" s="156" t="s">
        <v>346</v>
      </c>
      <c r="R309" s="185">
        <v>69</v>
      </c>
      <c r="S309" s="185">
        <v>84</v>
      </c>
      <c r="T309" s="186">
        <v>126</v>
      </c>
      <c r="U309" s="161"/>
      <c r="V309" s="161"/>
      <c r="W309" s="157"/>
    </row>
    <row r="310" spans="1:23" ht="13.8">
      <c r="A310" s="158">
        <v>7.11</v>
      </c>
      <c r="B310" s="153">
        <v>60</v>
      </c>
      <c r="C310" s="153">
        <v>37472</v>
      </c>
      <c r="D310" s="153"/>
      <c r="E310" s="27"/>
      <c r="F310" s="27"/>
      <c r="G310" s="27"/>
      <c r="H310" s="27"/>
      <c r="I310" s="27"/>
      <c r="J310" s="159" t="s">
        <v>73</v>
      </c>
      <c r="K310" s="25" t="s">
        <v>99</v>
      </c>
      <c r="L310" s="27"/>
      <c r="M310" s="160" t="s">
        <v>124</v>
      </c>
      <c r="N310" s="140">
        <v>1.0359594485130477E-2</v>
      </c>
      <c r="O310" s="140">
        <f t="shared" si="4"/>
        <v>10.359594485130478</v>
      </c>
      <c r="P310" s="156" t="s">
        <v>346</v>
      </c>
      <c r="Q310" s="156" t="s">
        <v>346</v>
      </c>
      <c r="R310" s="185">
        <v>73</v>
      </c>
      <c r="S310" s="185"/>
      <c r="T310" s="186"/>
      <c r="U310" s="161"/>
      <c r="V310" s="161"/>
      <c r="W310" s="157"/>
    </row>
    <row r="311" spans="1:23" ht="13.8">
      <c r="A311" s="158">
        <v>8.06</v>
      </c>
      <c r="B311" s="153">
        <v>57</v>
      </c>
      <c r="C311" s="153">
        <v>6474</v>
      </c>
      <c r="D311" s="153"/>
      <c r="E311" s="27"/>
      <c r="F311" s="27"/>
      <c r="G311" s="27"/>
      <c r="H311" s="27"/>
      <c r="I311" s="27"/>
      <c r="J311" s="159" t="s">
        <v>436</v>
      </c>
      <c r="K311" s="25" t="s">
        <v>451</v>
      </c>
      <c r="L311" s="27"/>
      <c r="M311" s="160" t="s">
        <v>459</v>
      </c>
      <c r="N311" s="140">
        <v>1.7898167884483002E-3</v>
      </c>
      <c r="O311" s="140">
        <f t="shared" si="4"/>
        <v>1.7898167884483003</v>
      </c>
      <c r="P311" s="156" t="s">
        <v>346</v>
      </c>
      <c r="Q311" s="156" t="s">
        <v>346</v>
      </c>
      <c r="R311" s="185">
        <v>67</v>
      </c>
      <c r="S311" s="185">
        <v>81</v>
      </c>
      <c r="T311" s="186">
        <v>124</v>
      </c>
      <c r="U311" s="161"/>
      <c r="V311" s="161"/>
      <c r="W311" s="157"/>
    </row>
    <row r="312" spans="1:23" ht="13.8">
      <c r="A312" s="158">
        <v>8.2899999999999991</v>
      </c>
      <c r="B312" s="153">
        <v>60</v>
      </c>
      <c r="C312" s="153">
        <v>21757</v>
      </c>
      <c r="D312" s="153"/>
      <c r="E312" s="27"/>
      <c r="F312" s="27"/>
      <c r="G312" s="27"/>
      <c r="H312" s="27"/>
      <c r="I312" s="27"/>
      <c r="J312" s="159" t="s">
        <v>524</v>
      </c>
      <c r="K312" s="25" t="s">
        <v>528</v>
      </c>
      <c r="L312" s="27"/>
      <c r="M312" s="160" t="s">
        <v>131</v>
      </c>
      <c r="N312" s="140">
        <v>6.0149897847188239E-3</v>
      </c>
      <c r="O312" s="140">
        <f t="shared" si="4"/>
        <v>6.0149897847188241</v>
      </c>
      <c r="P312" s="156" t="s">
        <v>346</v>
      </c>
      <c r="Q312" s="156" t="s">
        <v>346</v>
      </c>
      <c r="R312" s="185">
        <v>73</v>
      </c>
      <c r="S312" s="185">
        <v>115</v>
      </c>
      <c r="T312" s="186">
        <v>144</v>
      </c>
      <c r="U312" s="161"/>
      <c r="V312" s="161"/>
      <c r="W312" s="157"/>
    </row>
    <row r="313" spans="1:23" ht="13.8">
      <c r="A313" s="158">
        <v>9.15</v>
      </c>
      <c r="B313" s="153">
        <v>55</v>
      </c>
      <c r="C313" s="153">
        <v>48757</v>
      </c>
      <c r="D313" s="153"/>
      <c r="E313" s="27"/>
      <c r="F313" s="27"/>
      <c r="G313" s="27"/>
      <c r="H313" s="27"/>
      <c r="I313" s="27"/>
      <c r="J313" s="159" t="s">
        <v>152</v>
      </c>
      <c r="K313" s="25" t="s">
        <v>163</v>
      </c>
      <c r="L313" s="27"/>
      <c r="M313" s="160" t="s">
        <v>175</v>
      </c>
      <c r="N313" s="140">
        <v>1.3479471293539352E-2</v>
      </c>
      <c r="O313" s="140">
        <f t="shared" si="4"/>
        <v>13.479471293539353</v>
      </c>
      <c r="P313" s="156" t="s">
        <v>346</v>
      </c>
      <c r="Q313" s="27">
        <v>1013.2</v>
      </c>
      <c r="R313" s="185">
        <v>85</v>
      </c>
      <c r="S313" s="185">
        <v>113</v>
      </c>
      <c r="T313" s="186"/>
      <c r="U313" s="161"/>
      <c r="V313" s="161"/>
      <c r="W313" s="157"/>
    </row>
    <row r="314" spans="1:23" ht="13.8">
      <c r="A314" s="158">
        <v>9.18</v>
      </c>
      <c r="B314" s="153">
        <v>55</v>
      </c>
      <c r="C314" s="153">
        <v>10334</v>
      </c>
      <c r="D314" s="153"/>
      <c r="E314" s="27"/>
      <c r="F314" s="27"/>
      <c r="G314" s="27"/>
      <c r="H314" s="27"/>
      <c r="I314" s="27"/>
      <c r="J314" s="159" t="s">
        <v>473</v>
      </c>
      <c r="K314" s="25" t="s">
        <v>483</v>
      </c>
      <c r="L314" s="27"/>
      <c r="M314" s="160" t="s">
        <v>98</v>
      </c>
      <c r="N314" s="140">
        <v>2.8569611819315318E-3</v>
      </c>
      <c r="O314" s="140">
        <f t="shared" si="4"/>
        <v>2.8569611819315317</v>
      </c>
      <c r="P314" s="156" t="s">
        <v>346</v>
      </c>
      <c r="Q314" s="156" t="s">
        <v>346</v>
      </c>
      <c r="R314" s="185">
        <v>69</v>
      </c>
      <c r="S314" s="185">
        <v>83</v>
      </c>
      <c r="T314" s="186">
        <v>182</v>
      </c>
      <c r="U314" s="161"/>
      <c r="V314" s="161"/>
      <c r="W314" s="157"/>
    </row>
    <row r="315" spans="1:23" ht="13.8">
      <c r="A315" s="158">
        <v>9.23</v>
      </c>
      <c r="B315" s="153">
        <v>129</v>
      </c>
      <c r="C315" s="153">
        <v>20015</v>
      </c>
      <c r="D315" s="153"/>
      <c r="E315" s="27"/>
      <c r="F315" s="27"/>
      <c r="G315" s="27"/>
      <c r="H315" s="27"/>
      <c r="I315" s="27"/>
      <c r="J315" s="159" t="s">
        <v>472</v>
      </c>
      <c r="K315" s="25" t="s">
        <v>235</v>
      </c>
      <c r="L315" s="27"/>
      <c r="M315" s="160" t="s">
        <v>98</v>
      </c>
      <c r="N315" s="140">
        <v>5.5333924962608482E-3</v>
      </c>
      <c r="O315" s="140">
        <f t="shared" si="4"/>
        <v>5.5333924962608485</v>
      </c>
      <c r="P315" s="156" t="s">
        <v>346</v>
      </c>
      <c r="Q315" s="156" t="s">
        <v>346</v>
      </c>
      <c r="R315" s="185">
        <v>144</v>
      </c>
      <c r="S315" s="185">
        <v>115</v>
      </c>
      <c r="T315" s="186"/>
      <c r="U315" s="161"/>
      <c r="V315" s="161"/>
      <c r="W315" s="157"/>
    </row>
    <row r="316" spans="1:23" ht="13.8">
      <c r="A316" s="158">
        <v>9.31</v>
      </c>
      <c r="B316" s="153">
        <v>129</v>
      </c>
      <c r="C316" s="153">
        <v>5202</v>
      </c>
      <c r="D316" s="153"/>
      <c r="E316" s="27"/>
      <c r="F316" s="27"/>
      <c r="G316" s="27"/>
      <c r="H316" s="27"/>
      <c r="I316" s="27"/>
      <c r="J316" s="159" t="s">
        <v>472</v>
      </c>
      <c r="K316" s="25" t="s">
        <v>235</v>
      </c>
      <c r="L316" s="27"/>
      <c r="M316" s="160" t="s">
        <v>98</v>
      </c>
      <c r="N316" s="140">
        <v>1.4381567706994221E-3</v>
      </c>
      <c r="O316" s="140">
        <f t="shared" si="4"/>
        <v>1.438156770699422</v>
      </c>
      <c r="P316" s="156" t="s">
        <v>346</v>
      </c>
      <c r="Q316" s="156" t="s">
        <v>346</v>
      </c>
      <c r="R316" s="185">
        <v>144</v>
      </c>
      <c r="S316" s="185">
        <v>115</v>
      </c>
      <c r="T316" s="186"/>
      <c r="U316" s="161"/>
      <c r="V316" s="161"/>
      <c r="W316" s="157"/>
    </row>
    <row r="317" spans="1:23" ht="13.8">
      <c r="A317" s="158">
        <v>9.52</v>
      </c>
      <c r="B317" s="153">
        <v>73</v>
      </c>
      <c r="C317" s="153">
        <v>21439</v>
      </c>
      <c r="D317" s="153"/>
      <c r="E317" s="27"/>
      <c r="F317" s="27"/>
      <c r="G317" s="27"/>
      <c r="H317" s="27"/>
      <c r="I317" s="27"/>
      <c r="J317" s="159" t="s">
        <v>497</v>
      </c>
      <c r="K317" s="25" t="s">
        <v>190</v>
      </c>
      <c r="L317" s="27"/>
      <c r="M317" s="160" t="s">
        <v>197</v>
      </c>
      <c r="N317" s="140">
        <v>5.9270747802816041E-3</v>
      </c>
      <c r="O317" s="140">
        <f t="shared" si="4"/>
        <v>5.9270747802816039</v>
      </c>
      <c r="P317" s="156" t="s">
        <v>346</v>
      </c>
      <c r="Q317" s="27">
        <v>0.50760000000000005</v>
      </c>
      <c r="R317" s="185">
        <v>221</v>
      </c>
      <c r="S317" s="185">
        <v>147</v>
      </c>
      <c r="T317" s="186">
        <v>281</v>
      </c>
      <c r="U317" s="161"/>
      <c r="V317" s="161"/>
      <c r="W317" s="157"/>
    </row>
    <row r="318" spans="1:23" ht="13.8">
      <c r="A318" s="158">
        <v>10.02</v>
      </c>
      <c r="B318" s="153">
        <v>109</v>
      </c>
      <c r="C318" s="153">
        <v>282112</v>
      </c>
      <c r="D318" s="153"/>
      <c r="E318" s="27"/>
      <c r="F318" s="27"/>
      <c r="G318" s="27"/>
      <c r="H318" s="27"/>
      <c r="I318" s="27"/>
      <c r="J318" s="159" t="s">
        <v>95</v>
      </c>
      <c r="K318" s="25" t="s">
        <v>98</v>
      </c>
      <c r="L318" s="27"/>
      <c r="M318" s="160" t="s">
        <v>98</v>
      </c>
      <c r="N318" s="140">
        <v>7.7993326200606561E-2</v>
      </c>
      <c r="O318" s="140">
        <f t="shared" si="4"/>
        <v>77.99332620060656</v>
      </c>
      <c r="P318" s="156" t="s">
        <v>346</v>
      </c>
      <c r="Q318" s="156" t="s">
        <v>346</v>
      </c>
      <c r="R318" s="185">
        <v>91</v>
      </c>
      <c r="S318" s="185">
        <v>151</v>
      </c>
      <c r="T318" s="186">
        <v>133</v>
      </c>
      <c r="U318" s="161"/>
      <c r="V318" s="161"/>
      <c r="W318" s="157"/>
    </row>
    <row r="319" spans="1:23" ht="13.8">
      <c r="A319" s="158">
        <v>10.199999999999999</v>
      </c>
      <c r="B319" s="153">
        <v>154</v>
      </c>
      <c r="C319" s="153">
        <v>4781</v>
      </c>
      <c r="D319" s="153"/>
      <c r="E319" s="27"/>
      <c r="F319" s="27"/>
      <c r="G319" s="27"/>
      <c r="H319" s="27"/>
      <c r="I319" s="27"/>
      <c r="J319" s="159" t="s">
        <v>441</v>
      </c>
      <c r="K319" s="25" t="s">
        <v>193</v>
      </c>
      <c r="L319" s="27"/>
      <c r="M319" s="160" t="s">
        <v>461</v>
      </c>
      <c r="N319" s="140">
        <v>1.3217661516174426E-3</v>
      </c>
      <c r="O319" s="140">
        <f t="shared" si="4"/>
        <v>1.3217661516174426</v>
      </c>
      <c r="P319" s="27">
        <v>360</v>
      </c>
      <c r="Q319" s="27">
        <v>360</v>
      </c>
      <c r="R319" s="185">
        <v>128</v>
      </c>
      <c r="S319" s="185">
        <v>115</v>
      </c>
      <c r="T319" s="186"/>
      <c r="U319" s="161"/>
      <c r="V319" s="161"/>
      <c r="W319" s="157"/>
    </row>
    <row r="320" spans="1:23" ht="13.8">
      <c r="A320" s="158">
        <v>10.63</v>
      </c>
      <c r="B320" s="153">
        <v>69</v>
      </c>
      <c r="C320" s="153">
        <v>14545</v>
      </c>
      <c r="D320" s="153"/>
      <c r="E320" s="27"/>
      <c r="F320" s="27"/>
      <c r="G320" s="27"/>
      <c r="H320" s="27"/>
      <c r="I320" s="27"/>
      <c r="J320" s="159" t="s">
        <v>95</v>
      </c>
      <c r="K320" s="25" t="s">
        <v>98</v>
      </c>
      <c r="L320" s="27"/>
      <c r="M320" s="160" t="s">
        <v>98</v>
      </c>
      <c r="N320" s="140">
        <v>4.0211438350294297E-3</v>
      </c>
      <c r="O320" s="140">
        <f t="shared" ref="O320:O383" si="5">N320*1000</f>
        <v>4.02114383502943</v>
      </c>
      <c r="P320" s="156" t="s">
        <v>346</v>
      </c>
      <c r="Q320" s="156" t="s">
        <v>346</v>
      </c>
      <c r="R320" s="185">
        <v>55</v>
      </c>
      <c r="S320" s="185">
        <v>83</v>
      </c>
      <c r="T320" s="186">
        <v>158</v>
      </c>
      <c r="U320" s="161"/>
      <c r="V320" s="161"/>
      <c r="W320" s="157"/>
    </row>
    <row r="321" spans="1:23" ht="13.8">
      <c r="A321" s="158">
        <v>11.01</v>
      </c>
      <c r="B321" s="153">
        <v>191</v>
      </c>
      <c r="C321" s="153">
        <v>83719</v>
      </c>
      <c r="D321" s="153"/>
      <c r="E321" s="27"/>
      <c r="F321" s="27"/>
      <c r="G321" s="27"/>
      <c r="H321" s="27"/>
      <c r="I321" s="27"/>
      <c r="J321" s="159" t="s">
        <v>443</v>
      </c>
      <c r="K321" s="25" t="s">
        <v>166</v>
      </c>
      <c r="L321" s="27"/>
      <c r="M321" s="160" t="s">
        <v>98</v>
      </c>
      <c r="N321" s="140">
        <v>2.3145145460627625E-2</v>
      </c>
      <c r="O321" s="140">
        <f t="shared" si="5"/>
        <v>23.145145460627624</v>
      </c>
      <c r="P321" s="156" t="s">
        <v>346</v>
      </c>
      <c r="Q321" s="156" t="s">
        <v>346</v>
      </c>
      <c r="R321" s="185">
        <v>91</v>
      </c>
      <c r="S321" s="185">
        <v>206</v>
      </c>
      <c r="T321" s="186"/>
      <c r="U321" s="161"/>
      <c r="V321" s="161"/>
      <c r="W321" s="157"/>
    </row>
    <row r="322" spans="1:23" ht="13.8">
      <c r="A322" s="158">
        <v>11.07</v>
      </c>
      <c r="B322" s="153">
        <v>205</v>
      </c>
      <c r="C322" s="153">
        <v>4755</v>
      </c>
      <c r="D322" s="153"/>
      <c r="E322" s="27"/>
      <c r="F322" s="27"/>
      <c r="G322" s="27"/>
      <c r="H322" s="27"/>
      <c r="I322" s="27"/>
      <c r="J322" s="159" t="s">
        <v>505</v>
      </c>
      <c r="K322" s="25" t="s">
        <v>300</v>
      </c>
      <c r="L322" s="27"/>
      <c r="M322" s="160" t="s">
        <v>314</v>
      </c>
      <c r="N322" s="140">
        <v>1.3145781323867266E-3</v>
      </c>
      <c r="O322" s="140">
        <f t="shared" si="5"/>
        <v>1.3145781323867267</v>
      </c>
      <c r="P322" s="27">
        <v>270</v>
      </c>
      <c r="Q322" s="27">
        <v>270.60000000000002</v>
      </c>
      <c r="R322" s="185">
        <v>220</v>
      </c>
      <c r="S322" s="185">
        <v>145</v>
      </c>
      <c r="T322" s="186">
        <v>177</v>
      </c>
      <c r="U322" s="161"/>
      <c r="V322" s="161"/>
      <c r="W322" s="157"/>
    </row>
    <row r="323" spans="1:23" ht="13.8">
      <c r="A323" s="158">
        <v>11.24</v>
      </c>
      <c r="B323" s="153">
        <v>163</v>
      </c>
      <c r="C323" s="153">
        <v>33057</v>
      </c>
      <c r="D323" s="153"/>
      <c r="E323" s="27"/>
      <c r="F323" s="27"/>
      <c r="G323" s="27"/>
      <c r="H323" s="27"/>
      <c r="I323" s="27"/>
      <c r="J323" s="159" t="s">
        <v>95</v>
      </c>
      <c r="K323" s="25" t="s">
        <v>98</v>
      </c>
      <c r="L323" s="27"/>
      <c r="M323" s="160" t="s">
        <v>98</v>
      </c>
      <c r="N323" s="140">
        <v>9.1390135272992681E-3</v>
      </c>
      <c r="O323" s="140">
        <f t="shared" si="5"/>
        <v>9.1390135272992676</v>
      </c>
      <c r="P323" s="156" t="s">
        <v>346</v>
      </c>
      <c r="Q323" s="156" t="s">
        <v>346</v>
      </c>
      <c r="R323" s="185">
        <v>145</v>
      </c>
      <c r="S323" s="185">
        <v>105</v>
      </c>
      <c r="T323" s="186"/>
      <c r="U323" s="161"/>
      <c r="V323" s="161"/>
      <c r="W323" s="157"/>
    </row>
    <row r="324" spans="1:23" ht="13.8">
      <c r="A324" s="158">
        <v>12.05</v>
      </c>
      <c r="B324" s="153">
        <v>110</v>
      </c>
      <c r="C324" s="153">
        <v>53304</v>
      </c>
      <c r="D324" s="153"/>
      <c r="E324" s="27"/>
      <c r="F324" s="27"/>
      <c r="G324" s="27"/>
      <c r="H324" s="27"/>
      <c r="I324" s="27"/>
      <c r="J324" s="159" t="s">
        <v>525</v>
      </c>
      <c r="K324" s="25" t="s">
        <v>501</v>
      </c>
      <c r="L324" s="27"/>
      <c r="M324" s="160" t="s">
        <v>98</v>
      </c>
      <c r="N324" s="140">
        <v>1.4736545272080352E-2</v>
      </c>
      <c r="O324" s="140">
        <f t="shared" si="5"/>
        <v>14.736545272080351</v>
      </c>
      <c r="P324" s="156" t="s">
        <v>346</v>
      </c>
      <c r="Q324" s="156" t="s">
        <v>346</v>
      </c>
      <c r="R324" s="185">
        <v>123</v>
      </c>
      <c r="S324" s="185">
        <v>81</v>
      </c>
      <c r="T324" s="186">
        <v>55</v>
      </c>
      <c r="U324" s="161"/>
      <c r="V324" s="161"/>
      <c r="W324" s="157"/>
    </row>
    <row r="325" spans="1:23" ht="13.8">
      <c r="A325" s="158">
        <v>12.47</v>
      </c>
      <c r="B325" s="153">
        <v>73</v>
      </c>
      <c r="C325" s="153">
        <v>57116</v>
      </c>
      <c r="D325" s="153"/>
      <c r="E325" s="27"/>
      <c r="F325" s="27"/>
      <c r="G325" s="27"/>
      <c r="H325" s="27"/>
      <c r="I325" s="27"/>
      <c r="J325" s="159" t="s">
        <v>498</v>
      </c>
      <c r="K325" s="25" t="s">
        <v>98</v>
      </c>
      <c r="L325" s="27"/>
      <c r="M325" s="160" t="s">
        <v>98</v>
      </c>
      <c r="N325" s="140">
        <v>1.5790419476214568E-2</v>
      </c>
      <c r="O325" s="140">
        <f t="shared" si="5"/>
        <v>15.790419476214568</v>
      </c>
      <c r="P325" s="156" t="s">
        <v>346</v>
      </c>
      <c r="Q325" s="156" t="s">
        <v>346</v>
      </c>
      <c r="R325" s="185">
        <v>221</v>
      </c>
      <c r="S325" s="185">
        <v>207</v>
      </c>
      <c r="T325" s="186">
        <v>147</v>
      </c>
      <c r="U325" s="161"/>
      <c r="V325" s="161"/>
      <c r="W325" s="157"/>
    </row>
    <row r="326" spans="1:23" ht="13.8">
      <c r="A326" s="158">
        <v>12.6</v>
      </c>
      <c r="B326" s="153">
        <v>83</v>
      </c>
      <c r="C326" s="153">
        <v>53154</v>
      </c>
      <c r="D326" s="153"/>
      <c r="E326" s="27"/>
      <c r="F326" s="27"/>
      <c r="G326" s="27"/>
      <c r="H326" s="27"/>
      <c r="I326" s="27"/>
      <c r="J326" s="159" t="s">
        <v>526</v>
      </c>
      <c r="K326" s="25" t="s">
        <v>167</v>
      </c>
      <c r="L326" s="27"/>
      <c r="M326" s="160" t="s">
        <v>179</v>
      </c>
      <c r="N326" s="140">
        <v>1.4695075930364683E-2</v>
      </c>
      <c r="O326" s="140">
        <f t="shared" si="5"/>
        <v>14.695075930364682</v>
      </c>
      <c r="P326" s="27">
        <v>10392</v>
      </c>
      <c r="Q326" s="27">
        <v>10392</v>
      </c>
      <c r="R326" s="185">
        <v>153</v>
      </c>
      <c r="S326" s="185">
        <v>55</v>
      </c>
      <c r="T326" s="186">
        <v>226</v>
      </c>
      <c r="U326" s="161"/>
      <c r="V326" s="161"/>
      <c r="W326" s="157"/>
    </row>
    <row r="327" spans="1:23" ht="13.8">
      <c r="A327" s="158">
        <v>14.4</v>
      </c>
      <c r="B327" s="153">
        <v>57</v>
      </c>
      <c r="C327" s="153">
        <v>57720</v>
      </c>
      <c r="D327" s="153"/>
      <c r="E327" s="27"/>
      <c r="F327" s="27"/>
      <c r="G327" s="27"/>
      <c r="H327" s="27"/>
      <c r="I327" s="27"/>
      <c r="J327" s="159" t="s">
        <v>292</v>
      </c>
      <c r="K327" s="25" t="s">
        <v>304</v>
      </c>
      <c r="L327" s="27"/>
      <c r="M327" s="160" t="s">
        <v>318</v>
      </c>
      <c r="N327" s="140">
        <v>1.5957402692189666E-2</v>
      </c>
      <c r="O327" s="140">
        <f t="shared" si="5"/>
        <v>15.957402692189666</v>
      </c>
      <c r="P327" s="156" t="s">
        <v>346</v>
      </c>
      <c r="Q327" s="156" t="s">
        <v>346</v>
      </c>
      <c r="R327" s="185">
        <v>71</v>
      </c>
      <c r="S327" s="185">
        <v>85</v>
      </c>
      <c r="T327" s="186">
        <v>254</v>
      </c>
      <c r="U327" s="161"/>
      <c r="V327" s="161"/>
      <c r="W327" s="157"/>
    </row>
    <row r="328" spans="1:23" ht="13.8">
      <c r="A328" s="158">
        <v>14.5</v>
      </c>
      <c r="B328" s="153">
        <v>57</v>
      </c>
      <c r="C328" s="153">
        <v>89447</v>
      </c>
      <c r="D328" s="153"/>
      <c r="E328" s="27"/>
      <c r="F328" s="27"/>
      <c r="G328" s="27"/>
      <c r="H328" s="27"/>
      <c r="I328" s="27"/>
      <c r="J328" s="159" t="s">
        <v>95</v>
      </c>
      <c r="K328" s="25" t="s">
        <v>98</v>
      </c>
      <c r="L328" s="27"/>
      <c r="M328" s="160" t="s">
        <v>98</v>
      </c>
      <c r="N328" s="140">
        <v>2.4728721389609996E-2</v>
      </c>
      <c r="O328" s="140">
        <f t="shared" si="5"/>
        <v>24.728721389609994</v>
      </c>
      <c r="P328" s="156" t="s">
        <v>346</v>
      </c>
      <c r="Q328" s="156" t="s">
        <v>346</v>
      </c>
      <c r="R328" s="185">
        <v>71</v>
      </c>
      <c r="S328" s="185">
        <v>85</v>
      </c>
      <c r="T328" s="186">
        <v>197</v>
      </c>
      <c r="U328" s="161"/>
      <c r="V328" s="161"/>
      <c r="W328" s="157"/>
    </row>
    <row r="329" spans="1:23" ht="13.8">
      <c r="A329" s="158">
        <v>15.07</v>
      </c>
      <c r="B329" s="153">
        <v>188</v>
      </c>
      <c r="C329" s="153">
        <v>361713</v>
      </c>
      <c r="D329" s="153"/>
      <c r="E329" s="27"/>
      <c r="F329" s="27"/>
      <c r="G329" s="27"/>
      <c r="H329" s="27"/>
      <c r="I329" s="27"/>
      <c r="J329" s="159" t="s">
        <v>89</v>
      </c>
      <c r="K329" s="25" t="s">
        <v>115</v>
      </c>
      <c r="L329" s="27"/>
      <c r="M329" s="160" t="s">
        <v>140</v>
      </c>
      <c r="N329" s="140">
        <v>0.1</v>
      </c>
      <c r="O329" s="140">
        <f t="shared" si="5"/>
        <v>100</v>
      </c>
      <c r="P329" s="156" t="s">
        <v>346</v>
      </c>
      <c r="Q329" s="156" t="s">
        <v>346</v>
      </c>
      <c r="R329" s="185">
        <v>160</v>
      </c>
      <c r="S329" s="185">
        <v>184</v>
      </c>
      <c r="T329" s="186"/>
      <c r="U329" s="161"/>
      <c r="V329" s="161"/>
      <c r="W329" s="157"/>
    </row>
    <row r="330" spans="1:23" ht="13.8">
      <c r="A330" s="158">
        <v>15.44</v>
      </c>
      <c r="B330" s="153">
        <v>149</v>
      </c>
      <c r="C330" s="153">
        <v>72040</v>
      </c>
      <c r="D330" s="153"/>
      <c r="E330" s="27"/>
      <c r="F330" s="27"/>
      <c r="G330" s="27"/>
      <c r="H330" s="27"/>
      <c r="I330" s="27"/>
      <c r="J330" s="159" t="s">
        <v>527</v>
      </c>
      <c r="K330" s="25" t="s">
        <v>98</v>
      </c>
      <c r="L330" s="27"/>
      <c r="M330" s="160" t="s">
        <v>98</v>
      </c>
      <c r="N330" s="140">
        <v>1.991634251464559E-2</v>
      </c>
      <c r="O330" s="140">
        <f t="shared" si="5"/>
        <v>19.916342514645589</v>
      </c>
      <c r="P330" s="156" t="s">
        <v>346</v>
      </c>
      <c r="Q330" s="156" t="s">
        <v>346</v>
      </c>
      <c r="R330" s="185">
        <v>104</v>
      </c>
      <c r="S330" s="185">
        <v>223</v>
      </c>
      <c r="T330" s="186">
        <v>167</v>
      </c>
      <c r="U330" s="161"/>
      <c r="V330" s="161"/>
      <c r="W330" s="157"/>
    </row>
    <row r="331" spans="1:23" ht="13.8">
      <c r="A331" s="158">
        <v>15.6</v>
      </c>
      <c r="B331" s="153">
        <v>55</v>
      </c>
      <c r="C331" s="153">
        <v>93844</v>
      </c>
      <c r="D331" s="153"/>
      <c r="E331" s="27"/>
      <c r="F331" s="27"/>
      <c r="G331" s="27"/>
      <c r="H331" s="27"/>
      <c r="I331" s="27"/>
      <c r="J331" s="159" t="s">
        <v>507</v>
      </c>
      <c r="K331" s="25" t="s">
        <v>509</v>
      </c>
      <c r="L331" s="27"/>
      <c r="M331" s="160" t="s">
        <v>514</v>
      </c>
      <c r="N331" s="140">
        <v>2.5944326026435323E-2</v>
      </c>
      <c r="O331" s="140">
        <f t="shared" si="5"/>
        <v>25.944326026435323</v>
      </c>
      <c r="P331" s="156" t="s">
        <v>346</v>
      </c>
      <c r="Q331" s="156" t="s">
        <v>346</v>
      </c>
      <c r="R331" s="185">
        <v>69</v>
      </c>
      <c r="S331" s="185">
        <v>97</v>
      </c>
      <c r="T331" s="186">
        <v>224</v>
      </c>
      <c r="U331" s="161"/>
      <c r="V331" s="161"/>
      <c r="W331" s="157"/>
    </row>
    <row r="332" spans="1:23" ht="13.8">
      <c r="A332" s="158">
        <v>15.85</v>
      </c>
      <c r="B332" s="153">
        <v>57</v>
      </c>
      <c r="C332" s="153">
        <v>42662</v>
      </c>
      <c r="D332" s="153"/>
      <c r="E332" s="27"/>
      <c r="F332" s="27"/>
      <c r="G332" s="27"/>
      <c r="H332" s="27"/>
      <c r="I332" s="27"/>
      <c r="J332" s="159" t="s">
        <v>479</v>
      </c>
      <c r="K332" s="25" t="s">
        <v>484</v>
      </c>
      <c r="L332" s="27"/>
      <c r="M332" s="160" t="s">
        <v>488</v>
      </c>
      <c r="N332" s="140">
        <v>1.1794433708492646E-2</v>
      </c>
      <c r="O332" s="140">
        <f t="shared" si="5"/>
        <v>11.794433708492647</v>
      </c>
      <c r="P332" s="156" t="s">
        <v>346</v>
      </c>
      <c r="Q332" s="27">
        <v>0.12485</v>
      </c>
      <c r="R332" s="185">
        <v>71</v>
      </c>
      <c r="S332" s="185">
        <v>85</v>
      </c>
      <c r="T332" s="186">
        <v>268</v>
      </c>
      <c r="U332" s="161"/>
      <c r="V332" s="161"/>
      <c r="W332" s="157"/>
    </row>
    <row r="333" spans="1:23" ht="13.8">
      <c r="A333" s="158">
        <v>16.21</v>
      </c>
      <c r="B333" s="153">
        <v>74</v>
      </c>
      <c r="C333" s="153">
        <v>21511</v>
      </c>
      <c r="D333" s="153"/>
      <c r="E333" s="27"/>
      <c r="F333" s="27"/>
      <c r="G333" s="27"/>
      <c r="H333" s="27"/>
      <c r="I333" s="27"/>
      <c r="J333" s="159" t="s">
        <v>447</v>
      </c>
      <c r="K333" s="25" t="s">
        <v>455</v>
      </c>
      <c r="L333" s="27"/>
      <c r="M333" s="160" t="s">
        <v>463</v>
      </c>
      <c r="N333" s="140">
        <v>5.9469800643051265E-3</v>
      </c>
      <c r="O333" s="140">
        <f t="shared" si="5"/>
        <v>5.9469800643051265</v>
      </c>
      <c r="P333" s="156" t="s">
        <v>346</v>
      </c>
      <c r="Q333" s="27">
        <v>11.611000000000001</v>
      </c>
      <c r="R333" s="185">
        <v>87</v>
      </c>
      <c r="S333" s="185">
        <v>143</v>
      </c>
      <c r="T333" s="186">
        <v>227</v>
      </c>
      <c r="U333" s="161"/>
      <c r="V333" s="161"/>
      <c r="W333" s="157"/>
    </row>
    <row r="334" spans="1:23" ht="13.8">
      <c r="A334" s="158">
        <v>16.670000000000002</v>
      </c>
      <c r="B334" s="153">
        <v>55</v>
      </c>
      <c r="C334" s="153">
        <v>226237</v>
      </c>
      <c r="D334" s="153"/>
      <c r="E334" s="27"/>
      <c r="F334" s="27"/>
      <c r="G334" s="27"/>
      <c r="H334" s="27"/>
      <c r="I334" s="27"/>
      <c r="J334" s="159" t="s">
        <v>95</v>
      </c>
      <c r="K334" s="25" t="s">
        <v>98</v>
      </c>
      <c r="L334" s="27"/>
      <c r="M334" s="160" t="s">
        <v>98</v>
      </c>
      <c r="N334" s="140">
        <v>6.254599641151963E-2</v>
      </c>
      <c r="O334" s="140">
        <f t="shared" si="5"/>
        <v>62.545996411519631</v>
      </c>
      <c r="P334" s="156" t="s">
        <v>346</v>
      </c>
      <c r="Q334" s="156" t="s">
        <v>346</v>
      </c>
      <c r="R334" s="185">
        <v>69</v>
      </c>
      <c r="S334" s="185">
        <v>213</v>
      </c>
      <c r="T334" s="186">
        <v>256</v>
      </c>
      <c r="U334" s="161"/>
      <c r="V334" s="161"/>
      <c r="W334" s="157"/>
    </row>
    <row r="335" spans="1:23" ht="13.8">
      <c r="A335" s="158">
        <v>16.86</v>
      </c>
      <c r="B335" s="153">
        <v>149</v>
      </c>
      <c r="C335" s="153">
        <v>885162</v>
      </c>
      <c r="D335" s="153"/>
      <c r="E335" s="27"/>
      <c r="F335" s="27"/>
      <c r="G335" s="27"/>
      <c r="H335" s="27"/>
      <c r="I335" s="27"/>
      <c r="J335" s="159" t="s">
        <v>481</v>
      </c>
      <c r="K335" s="25" t="s">
        <v>117</v>
      </c>
      <c r="L335" s="27"/>
      <c r="M335" s="160" t="s">
        <v>142</v>
      </c>
      <c r="N335" s="140">
        <v>0.24471390301150359</v>
      </c>
      <c r="O335" s="140">
        <f t="shared" si="5"/>
        <v>244.71390301150359</v>
      </c>
      <c r="P335" s="27">
        <v>600</v>
      </c>
      <c r="Q335" s="27">
        <v>600</v>
      </c>
      <c r="R335" s="185">
        <v>104</v>
      </c>
      <c r="S335" s="185">
        <v>223</v>
      </c>
      <c r="T335" s="186">
        <v>205</v>
      </c>
      <c r="U335" s="161"/>
      <c r="V335" s="161"/>
      <c r="W335" s="157"/>
    </row>
    <row r="336" spans="1:23" ht="13.8">
      <c r="A336" s="158">
        <v>17.38</v>
      </c>
      <c r="B336" s="153">
        <v>57</v>
      </c>
      <c r="C336" s="153">
        <v>145022</v>
      </c>
      <c r="D336" s="153"/>
      <c r="E336" s="27"/>
      <c r="F336" s="27"/>
      <c r="G336" s="27"/>
      <c r="H336" s="27"/>
      <c r="I336" s="27"/>
      <c r="J336" s="159" t="s">
        <v>293</v>
      </c>
      <c r="K336" s="25" t="s">
        <v>305</v>
      </c>
      <c r="L336" s="27"/>
      <c r="M336" s="160" t="s">
        <v>319</v>
      </c>
      <c r="N336" s="140">
        <v>4.0093112495265586E-2</v>
      </c>
      <c r="O336" s="140">
        <f t="shared" si="5"/>
        <v>40.093112495265586</v>
      </c>
      <c r="P336" s="156" t="s">
        <v>346</v>
      </c>
      <c r="Q336" s="27">
        <v>5.0630000000000001E-2</v>
      </c>
      <c r="R336" s="185">
        <v>71</v>
      </c>
      <c r="S336" s="185">
        <v>85</v>
      </c>
      <c r="T336" s="186">
        <v>282</v>
      </c>
      <c r="U336" s="161"/>
      <c r="V336" s="161"/>
      <c r="W336" s="157"/>
    </row>
    <row r="337" spans="1:23" ht="13.8">
      <c r="A337" s="158">
        <v>18.739999999999998</v>
      </c>
      <c r="B337" s="153">
        <v>55</v>
      </c>
      <c r="C337" s="153">
        <v>152374</v>
      </c>
      <c r="D337" s="153"/>
      <c r="E337" s="27"/>
      <c r="F337" s="27"/>
      <c r="G337" s="27"/>
      <c r="H337" s="27"/>
      <c r="I337" s="27"/>
      <c r="J337" s="159" t="s">
        <v>448</v>
      </c>
      <c r="K337" s="25" t="s">
        <v>456</v>
      </c>
      <c r="L337" s="27"/>
      <c r="M337" s="160" t="s">
        <v>464</v>
      </c>
      <c r="N337" s="140">
        <v>4.2125663163889604E-2</v>
      </c>
      <c r="O337" s="140">
        <f t="shared" si="5"/>
        <v>42.125663163889605</v>
      </c>
      <c r="P337" s="156" t="s">
        <v>346</v>
      </c>
      <c r="Q337" s="156" t="s">
        <v>346</v>
      </c>
      <c r="R337" s="185">
        <v>69</v>
      </c>
      <c r="S337" s="185">
        <v>83</v>
      </c>
      <c r="T337" s="186">
        <v>252</v>
      </c>
      <c r="U337" s="161"/>
      <c r="V337" s="161"/>
      <c r="W337" s="157"/>
    </row>
    <row r="338" spans="1:23" ht="13.8">
      <c r="A338" s="158">
        <v>18.95</v>
      </c>
      <c r="B338" s="153">
        <v>57</v>
      </c>
      <c r="C338" s="153">
        <v>104637</v>
      </c>
      <c r="D338" s="153"/>
      <c r="E338" s="27"/>
      <c r="F338" s="27"/>
      <c r="G338" s="27"/>
      <c r="H338" s="27"/>
      <c r="I338" s="27"/>
      <c r="J338" s="159" t="s">
        <v>295</v>
      </c>
      <c r="K338" s="25" t="s">
        <v>307</v>
      </c>
      <c r="L338" s="27"/>
      <c r="M338" s="160" t="s">
        <v>321</v>
      </c>
      <c r="N338" s="140">
        <v>2.8928183394016805E-2</v>
      </c>
      <c r="O338" s="140">
        <f t="shared" si="5"/>
        <v>28.928183394016806</v>
      </c>
      <c r="P338" s="156" t="s">
        <v>346</v>
      </c>
      <c r="Q338" s="156" t="s">
        <v>346</v>
      </c>
      <c r="R338" s="185">
        <v>71</v>
      </c>
      <c r="S338" s="185">
        <v>85</v>
      </c>
      <c r="T338" s="186">
        <v>310</v>
      </c>
      <c r="U338" s="161"/>
      <c r="V338" s="161"/>
      <c r="W338" s="157"/>
    </row>
    <row r="339" spans="1:23" ht="13.8">
      <c r="A339" s="158">
        <v>20.260000000000002</v>
      </c>
      <c r="B339" s="153">
        <v>207</v>
      </c>
      <c r="C339" s="153">
        <v>419877</v>
      </c>
      <c r="D339" s="153"/>
      <c r="E339" s="27"/>
      <c r="F339" s="27"/>
      <c r="G339" s="27"/>
      <c r="H339" s="27"/>
      <c r="I339" s="27"/>
      <c r="J339" s="159" t="s">
        <v>498</v>
      </c>
      <c r="K339" s="25" t="s">
        <v>98</v>
      </c>
      <c r="L339" s="27"/>
      <c r="M339" s="160" t="s">
        <v>98</v>
      </c>
      <c r="N339" s="140">
        <v>0.11608015194366805</v>
      </c>
      <c r="O339" s="140">
        <f t="shared" si="5"/>
        <v>116.08015194366806</v>
      </c>
      <c r="P339" s="156" t="s">
        <v>346</v>
      </c>
      <c r="Q339" s="156" t="s">
        <v>346</v>
      </c>
      <c r="R339" s="185">
        <v>73</v>
      </c>
      <c r="S339" s="185">
        <v>147</v>
      </c>
      <c r="T339" s="186">
        <v>281</v>
      </c>
      <c r="U339" s="161"/>
      <c r="V339" s="161"/>
      <c r="W339" s="157"/>
    </row>
    <row r="340" spans="1:23" ht="13.8">
      <c r="A340" s="158">
        <v>20.54</v>
      </c>
      <c r="B340" s="153">
        <v>57</v>
      </c>
      <c r="C340" s="153">
        <v>78833</v>
      </c>
      <c r="D340" s="153"/>
      <c r="E340" s="27"/>
      <c r="F340" s="27"/>
      <c r="G340" s="27"/>
      <c r="H340" s="27"/>
      <c r="I340" s="27"/>
      <c r="J340" s="159" t="s">
        <v>296</v>
      </c>
      <c r="K340" s="25" t="s">
        <v>308</v>
      </c>
      <c r="L340" s="27"/>
      <c r="M340" s="160" t="s">
        <v>322</v>
      </c>
      <c r="N340" s="140">
        <v>2.1794350769809213E-2</v>
      </c>
      <c r="O340" s="140">
        <f t="shared" si="5"/>
        <v>21.794350769809213</v>
      </c>
      <c r="P340" s="156" t="s">
        <v>346</v>
      </c>
      <c r="Q340" s="27">
        <v>8.2644999999999993E-3</v>
      </c>
      <c r="R340" s="185">
        <v>71</v>
      </c>
      <c r="S340" s="185">
        <v>85</v>
      </c>
      <c r="T340" s="186">
        <v>310</v>
      </c>
      <c r="U340" s="161"/>
      <c r="V340" s="161"/>
      <c r="W340" s="157"/>
    </row>
    <row r="341" spans="1:23" ht="13.8">
      <c r="A341" s="158">
        <v>21.9</v>
      </c>
      <c r="B341" s="153">
        <v>213</v>
      </c>
      <c r="C341" s="153">
        <v>280396</v>
      </c>
      <c r="D341" s="153"/>
      <c r="E341" s="27"/>
      <c r="F341" s="27"/>
      <c r="G341" s="27"/>
      <c r="H341" s="27"/>
      <c r="I341" s="27"/>
      <c r="J341" s="159" t="s">
        <v>95</v>
      </c>
      <c r="K341" s="25" t="s">
        <v>98</v>
      </c>
      <c r="L341" s="27"/>
      <c r="M341" s="160" t="s">
        <v>98</v>
      </c>
      <c r="N341" s="140">
        <v>7.75189169313793E-2</v>
      </c>
      <c r="O341" s="140">
        <f t="shared" si="5"/>
        <v>77.518916931379295</v>
      </c>
      <c r="P341" s="156" t="s">
        <v>346</v>
      </c>
      <c r="Q341" s="156" t="s">
        <v>346</v>
      </c>
      <c r="R341" s="185">
        <v>207</v>
      </c>
      <c r="S341" s="185">
        <v>228</v>
      </c>
      <c r="T341" s="186">
        <v>281</v>
      </c>
      <c r="U341" s="161"/>
      <c r="V341" s="161"/>
      <c r="W341" s="157"/>
    </row>
    <row r="342" spans="1:23" ht="13.8">
      <c r="A342" s="158">
        <v>23.23</v>
      </c>
      <c r="B342" s="153">
        <v>213</v>
      </c>
      <c r="C342" s="153">
        <v>312119</v>
      </c>
      <c r="D342" s="153"/>
      <c r="E342" s="27"/>
      <c r="F342" s="27"/>
      <c r="G342" s="27"/>
      <c r="H342" s="27"/>
      <c r="I342" s="27"/>
      <c r="J342" s="159" t="s">
        <v>449</v>
      </c>
      <c r="K342" s="25" t="s">
        <v>457</v>
      </c>
      <c r="L342" s="27"/>
      <c r="M342" s="160" t="s">
        <v>465</v>
      </c>
      <c r="N342" s="140">
        <v>8.6289129779687224E-2</v>
      </c>
      <c r="O342" s="140">
        <f t="shared" si="5"/>
        <v>86.289129779687229</v>
      </c>
      <c r="P342" s="156" t="s">
        <v>346</v>
      </c>
      <c r="Q342" s="156" t="s">
        <v>346</v>
      </c>
      <c r="R342" s="185">
        <v>207</v>
      </c>
      <c r="S342" s="185">
        <v>228</v>
      </c>
      <c r="T342" s="186">
        <v>270</v>
      </c>
      <c r="U342" s="161"/>
      <c r="V342" s="161"/>
      <c r="W342" s="157"/>
    </row>
    <row r="343" spans="1:23" ht="13.8">
      <c r="A343" s="158">
        <v>22.36</v>
      </c>
      <c r="B343" s="153">
        <v>207</v>
      </c>
      <c r="C343" s="153">
        <v>1048364</v>
      </c>
      <c r="D343" s="153"/>
      <c r="E343" s="27"/>
      <c r="F343" s="27"/>
      <c r="G343" s="27"/>
      <c r="H343" s="27"/>
      <c r="I343" s="27"/>
      <c r="J343" s="159" t="s">
        <v>498</v>
      </c>
      <c r="K343" s="25" t="s">
        <v>120</v>
      </c>
      <c r="L343" s="27"/>
      <c r="M343" s="160" t="s">
        <v>145</v>
      </c>
      <c r="N343" s="140">
        <v>0.28983309972270832</v>
      </c>
      <c r="O343" s="140">
        <f t="shared" si="5"/>
        <v>289.83309972270831</v>
      </c>
      <c r="P343" s="156" t="s">
        <v>346</v>
      </c>
      <c r="Q343" s="156" t="s">
        <v>346</v>
      </c>
      <c r="R343" s="185">
        <v>73</v>
      </c>
      <c r="S343" s="185">
        <v>281</v>
      </c>
      <c r="T343" s="186">
        <v>355</v>
      </c>
      <c r="U343" s="161"/>
      <c r="V343" s="161"/>
      <c r="W343" s="157"/>
    </row>
    <row r="344" spans="1:23" ht="13.8">
      <c r="A344" s="158">
        <v>23.45</v>
      </c>
      <c r="B344" s="153">
        <v>243</v>
      </c>
      <c r="C344" s="153">
        <v>685202</v>
      </c>
      <c r="D344" s="153"/>
      <c r="E344" s="27"/>
      <c r="F344" s="27"/>
      <c r="G344" s="27"/>
      <c r="H344" s="27"/>
      <c r="I344" s="27"/>
      <c r="J344" s="159" t="s">
        <v>450</v>
      </c>
      <c r="K344" s="25" t="s">
        <v>120</v>
      </c>
      <c r="L344" s="27"/>
      <c r="M344" s="160" t="s">
        <v>145</v>
      </c>
      <c r="N344" s="140">
        <v>0.1</v>
      </c>
      <c r="O344" s="140">
        <f t="shared" si="5"/>
        <v>100</v>
      </c>
      <c r="P344" s="156" t="s">
        <v>346</v>
      </c>
      <c r="Q344" s="156" t="s">
        <v>346</v>
      </c>
      <c r="R344" s="185">
        <v>245</v>
      </c>
      <c r="S344" s="185">
        <v>186</v>
      </c>
      <c r="T344" s="186">
        <v>256</v>
      </c>
      <c r="U344" s="161"/>
      <c r="V344" s="161"/>
      <c r="W344" s="157"/>
    </row>
    <row r="345" spans="1:23" ht="13.8">
      <c r="A345" s="158">
        <v>24.38</v>
      </c>
      <c r="B345" s="153">
        <v>207</v>
      </c>
      <c r="C345" s="153">
        <v>1445889</v>
      </c>
      <c r="D345" s="153"/>
      <c r="E345" s="27"/>
      <c r="F345" s="27"/>
      <c r="G345" s="27"/>
      <c r="H345" s="27"/>
      <c r="I345" s="27"/>
      <c r="J345" s="159" t="s">
        <v>498</v>
      </c>
      <c r="K345" s="25" t="s">
        <v>98</v>
      </c>
      <c r="L345" s="27"/>
      <c r="M345" s="160" t="s">
        <v>98</v>
      </c>
      <c r="N345" s="140">
        <v>0.39973376682618544</v>
      </c>
      <c r="O345" s="140">
        <f t="shared" si="5"/>
        <v>399.73376682618544</v>
      </c>
      <c r="P345" s="156" t="s">
        <v>346</v>
      </c>
      <c r="Q345" s="156" t="s">
        <v>346</v>
      </c>
      <c r="R345" s="185">
        <v>73</v>
      </c>
      <c r="S345" s="185">
        <v>281</v>
      </c>
      <c r="T345" s="186">
        <v>355</v>
      </c>
      <c r="U345" s="161"/>
      <c r="V345" s="161"/>
      <c r="W345" s="157"/>
    </row>
    <row r="346" spans="1:23" ht="13.8">
      <c r="A346" s="158">
        <v>25.64</v>
      </c>
      <c r="B346" s="153">
        <v>207</v>
      </c>
      <c r="C346" s="153">
        <v>2069309</v>
      </c>
      <c r="D346" s="153"/>
      <c r="E346" s="27"/>
      <c r="F346" s="27"/>
      <c r="G346" s="27"/>
      <c r="H346" s="27"/>
      <c r="I346" s="27"/>
      <c r="J346" s="159" t="s">
        <v>95</v>
      </c>
      <c r="K346" s="25" t="s">
        <v>98</v>
      </c>
      <c r="L346" s="27"/>
      <c r="M346" s="160" t="s">
        <v>98</v>
      </c>
      <c r="N346" s="140">
        <v>0.57208588024207041</v>
      </c>
      <c r="O346" s="140">
        <f t="shared" si="5"/>
        <v>572.0858802420704</v>
      </c>
      <c r="P346" s="156" t="s">
        <v>346</v>
      </c>
      <c r="Q346" s="156" t="s">
        <v>346</v>
      </c>
      <c r="R346" s="185">
        <v>73</v>
      </c>
      <c r="S346" s="185">
        <v>281</v>
      </c>
      <c r="T346" s="186">
        <v>341</v>
      </c>
      <c r="U346" s="161"/>
      <c r="V346" s="161"/>
      <c r="W346" s="157"/>
    </row>
    <row r="347" spans="1:23" ht="13.8">
      <c r="A347" s="158">
        <v>26.91</v>
      </c>
      <c r="B347" s="153">
        <v>207</v>
      </c>
      <c r="C347" s="153">
        <v>2672733</v>
      </c>
      <c r="D347" s="153"/>
      <c r="E347" s="27"/>
      <c r="F347" s="27"/>
      <c r="G347" s="27"/>
      <c r="H347" s="27"/>
      <c r="I347" s="27"/>
      <c r="J347" s="159" t="s">
        <v>95</v>
      </c>
      <c r="K347" s="25" t="s">
        <v>98</v>
      </c>
      <c r="L347" s="27"/>
      <c r="M347" s="160" t="s">
        <v>98</v>
      </c>
      <c r="N347" s="140">
        <v>0.73890985394497855</v>
      </c>
      <c r="O347" s="140">
        <f t="shared" si="5"/>
        <v>738.90985394497852</v>
      </c>
      <c r="P347" s="156" t="s">
        <v>346</v>
      </c>
      <c r="Q347" s="156" t="s">
        <v>346</v>
      </c>
      <c r="R347" s="185">
        <v>73</v>
      </c>
      <c r="S347" s="185">
        <v>281</v>
      </c>
      <c r="T347" s="186">
        <v>355</v>
      </c>
      <c r="U347" s="161"/>
      <c r="V347" s="161"/>
      <c r="W347" s="157"/>
    </row>
    <row r="348" spans="1:23" ht="13.8">
      <c r="A348" s="158">
        <v>28.36</v>
      </c>
      <c r="B348" s="153">
        <v>207</v>
      </c>
      <c r="C348" s="153">
        <v>383818</v>
      </c>
      <c r="D348" s="153"/>
      <c r="E348" s="27"/>
      <c r="F348" s="27"/>
      <c r="G348" s="27"/>
      <c r="H348" s="27"/>
      <c r="I348" s="27"/>
      <c r="J348" s="159" t="s">
        <v>498</v>
      </c>
      <c r="K348" s="25" t="s">
        <v>98</v>
      </c>
      <c r="L348" s="27"/>
      <c r="M348" s="160" t="s">
        <v>98</v>
      </c>
      <c r="N348" s="140">
        <v>0.10611119865749918</v>
      </c>
      <c r="O348" s="140">
        <f t="shared" si="5"/>
        <v>106.11119865749919</v>
      </c>
      <c r="P348" s="156" t="s">
        <v>346</v>
      </c>
      <c r="Q348" s="156" t="s">
        <v>346</v>
      </c>
      <c r="R348" s="185">
        <v>73</v>
      </c>
      <c r="S348" s="185">
        <v>281</v>
      </c>
      <c r="T348" s="186">
        <v>355</v>
      </c>
      <c r="U348" s="161"/>
      <c r="V348" s="161"/>
      <c r="W348" s="157"/>
    </row>
    <row r="349" spans="1:23" ht="14.4" thickBot="1">
      <c r="A349" s="158">
        <v>29.45</v>
      </c>
      <c r="B349" s="153">
        <v>55</v>
      </c>
      <c r="C349" s="153">
        <v>669232</v>
      </c>
      <c r="D349" s="153"/>
      <c r="E349" s="27"/>
      <c r="F349" s="27"/>
      <c r="G349" s="27"/>
      <c r="H349" s="27"/>
      <c r="I349" s="27"/>
      <c r="J349" s="159" t="s">
        <v>95</v>
      </c>
      <c r="K349" s="25" t="s">
        <v>98</v>
      </c>
      <c r="L349" s="27"/>
      <c r="M349" s="160" t="s">
        <v>98</v>
      </c>
      <c r="N349" s="140">
        <v>0.1850174033004067</v>
      </c>
      <c r="O349" s="140">
        <f t="shared" si="5"/>
        <v>185.0174033004067</v>
      </c>
      <c r="P349" s="156" t="s">
        <v>346</v>
      </c>
      <c r="Q349" s="156" t="s">
        <v>346</v>
      </c>
      <c r="R349" s="187">
        <v>69</v>
      </c>
      <c r="S349" s="187">
        <v>83</v>
      </c>
      <c r="T349" s="188">
        <v>341</v>
      </c>
      <c r="U349" s="161"/>
      <c r="V349" s="161"/>
      <c r="W349" s="157"/>
    </row>
    <row r="350" spans="1:23">
      <c r="A350" s="192" t="s">
        <v>529</v>
      </c>
      <c r="B350" s="193"/>
      <c r="C350" s="193"/>
      <c r="D350" s="193"/>
      <c r="E350" s="193"/>
      <c r="F350" s="193"/>
      <c r="G350" s="193"/>
      <c r="H350" s="193"/>
      <c r="I350" s="193"/>
      <c r="J350" s="193"/>
      <c r="K350" s="193"/>
      <c r="L350" s="193"/>
      <c r="M350" s="193"/>
      <c r="N350" s="193"/>
      <c r="O350" s="194"/>
      <c r="P350" s="194"/>
      <c r="Q350" s="194"/>
      <c r="R350" s="194"/>
      <c r="S350" s="194"/>
      <c r="T350" s="194"/>
      <c r="U350" s="194"/>
      <c r="V350" s="194"/>
      <c r="W350" s="27"/>
    </row>
    <row r="351" spans="1:23" ht="13.8">
      <c r="A351" s="158">
        <v>6.5</v>
      </c>
      <c r="B351" s="153">
        <v>133</v>
      </c>
      <c r="C351" s="153">
        <v>359201</v>
      </c>
      <c r="D351" s="153"/>
      <c r="E351" s="27"/>
      <c r="F351" s="27"/>
      <c r="G351" s="27"/>
      <c r="H351" s="27"/>
      <c r="I351" s="27"/>
      <c r="J351" s="159" t="s">
        <v>491</v>
      </c>
      <c r="K351" s="25" t="s">
        <v>494</v>
      </c>
      <c r="L351" s="27"/>
      <c r="M351" s="160" t="s">
        <v>98</v>
      </c>
      <c r="N351" s="140">
        <v>1.2797848558328067E-3</v>
      </c>
      <c r="O351" s="140">
        <f t="shared" si="5"/>
        <v>1.2797848558328067</v>
      </c>
      <c r="P351" s="156" t="s">
        <v>346</v>
      </c>
      <c r="Q351" s="156" t="s">
        <v>346</v>
      </c>
      <c r="R351" s="185">
        <v>151</v>
      </c>
      <c r="S351" s="185">
        <v>121</v>
      </c>
      <c r="T351" s="186">
        <v>105</v>
      </c>
      <c r="U351" s="161"/>
      <c r="V351" s="161"/>
      <c r="W351" s="157"/>
    </row>
    <row r="352" spans="1:23" ht="13.8">
      <c r="A352" s="158">
        <v>6.88</v>
      </c>
      <c r="B352" s="153">
        <v>193</v>
      </c>
      <c r="C352" s="153">
        <v>359201</v>
      </c>
      <c r="D352" s="153"/>
      <c r="E352" s="27"/>
      <c r="F352" s="27"/>
      <c r="G352" s="27"/>
      <c r="H352" s="27"/>
      <c r="I352" s="27"/>
      <c r="J352" s="159" t="s">
        <v>95</v>
      </c>
      <c r="K352" s="25" t="s">
        <v>98</v>
      </c>
      <c r="L352" s="27"/>
      <c r="M352" s="160" t="s">
        <v>98</v>
      </c>
      <c r="N352" s="140">
        <v>1.2758873165720587E-2</v>
      </c>
      <c r="O352" s="140">
        <f t="shared" si="5"/>
        <v>12.758873165720587</v>
      </c>
      <c r="P352" s="156" t="s">
        <v>346</v>
      </c>
      <c r="Q352" s="156" t="s">
        <v>346</v>
      </c>
      <c r="R352" s="185">
        <v>209</v>
      </c>
      <c r="S352" s="185">
        <v>135</v>
      </c>
      <c r="T352" s="186"/>
      <c r="U352" s="161"/>
      <c r="V352" s="161"/>
      <c r="W352" s="157"/>
    </row>
    <row r="353" spans="1:23" ht="13.8">
      <c r="A353" s="158">
        <v>7.72</v>
      </c>
      <c r="B353" s="153">
        <v>60</v>
      </c>
      <c r="C353" s="153">
        <v>359201</v>
      </c>
      <c r="D353" s="153"/>
      <c r="E353" s="27"/>
      <c r="F353" s="27"/>
      <c r="G353" s="27"/>
      <c r="H353" s="27"/>
      <c r="I353" s="27"/>
      <c r="J353" s="159" t="s">
        <v>76</v>
      </c>
      <c r="K353" s="25" t="s">
        <v>102</v>
      </c>
      <c r="L353" s="27"/>
      <c r="M353" s="160" t="s">
        <v>127</v>
      </c>
      <c r="N353" s="140">
        <v>9.2608316791991108E-3</v>
      </c>
      <c r="O353" s="140">
        <f t="shared" si="5"/>
        <v>9.2608316791991108</v>
      </c>
      <c r="P353" s="156" t="s">
        <v>346</v>
      </c>
      <c r="Q353" s="27">
        <v>12215</v>
      </c>
      <c r="R353" s="185">
        <v>73</v>
      </c>
      <c r="S353" s="185"/>
      <c r="T353" s="186"/>
      <c r="U353" s="161"/>
      <c r="V353" s="161"/>
      <c r="W353" s="157"/>
    </row>
    <row r="354" spans="1:23" ht="13.8">
      <c r="A354" s="158">
        <v>7.77</v>
      </c>
      <c r="B354" s="153">
        <v>108</v>
      </c>
      <c r="C354" s="153">
        <v>359201</v>
      </c>
      <c r="D354" s="153"/>
      <c r="E354" s="27"/>
      <c r="F354" s="27"/>
      <c r="G354" s="27"/>
      <c r="H354" s="27"/>
      <c r="I354" s="27"/>
      <c r="J354" s="159" t="s">
        <v>530</v>
      </c>
      <c r="K354" s="25" t="s">
        <v>103</v>
      </c>
      <c r="L354" s="27"/>
      <c r="M354" s="160" t="s">
        <v>98</v>
      </c>
      <c r="N354" s="140">
        <v>2.2338467877316601E-3</v>
      </c>
      <c r="O354" s="140">
        <f t="shared" si="5"/>
        <v>2.2338467877316601</v>
      </c>
      <c r="P354" s="156" t="s">
        <v>346</v>
      </c>
      <c r="Q354" s="156" t="s">
        <v>346</v>
      </c>
      <c r="R354" s="185">
        <v>90</v>
      </c>
      <c r="S354" s="185">
        <v>77</v>
      </c>
      <c r="T354" s="186"/>
      <c r="U354" s="161"/>
      <c r="V354" s="161"/>
      <c r="W354" s="157"/>
    </row>
    <row r="355" spans="1:23" ht="13.8">
      <c r="A355" s="158">
        <v>7.78</v>
      </c>
      <c r="B355" s="153">
        <v>267</v>
      </c>
      <c r="C355" s="153">
        <v>359201</v>
      </c>
      <c r="D355" s="153"/>
      <c r="E355" s="27"/>
      <c r="F355" s="27"/>
      <c r="G355" s="27"/>
      <c r="H355" s="27"/>
      <c r="I355" s="27"/>
      <c r="J355" s="159" t="s">
        <v>95</v>
      </c>
      <c r="K355" s="25" t="s">
        <v>98</v>
      </c>
      <c r="L355" s="27"/>
      <c r="M355" s="160" t="s">
        <v>98</v>
      </c>
      <c r="N355" s="140">
        <v>1.6361591420959297E-2</v>
      </c>
      <c r="O355" s="140">
        <f t="shared" si="5"/>
        <v>16.361591420959297</v>
      </c>
      <c r="P355" s="156" t="s">
        <v>346</v>
      </c>
      <c r="Q355" s="156" t="s">
        <v>346</v>
      </c>
      <c r="R355" s="185">
        <v>126</v>
      </c>
      <c r="S355" s="185">
        <v>251</v>
      </c>
      <c r="T355" s="186"/>
      <c r="U355" s="161"/>
      <c r="V355" s="161"/>
      <c r="W355" s="157"/>
    </row>
    <row r="356" spans="1:23" ht="13.8">
      <c r="A356" s="158">
        <v>8.0500000000000007</v>
      </c>
      <c r="B356" s="153">
        <v>73</v>
      </c>
      <c r="C356" s="153">
        <v>359201</v>
      </c>
      <c r="D356" s="153"/>
      <c r="E356" s="27"/>
      <c r="F356" s="27"/>
      <c r="G356" s="27"/>
      <c r="H356" s="27"/>
      <c r="I356" s="27"/>
      <c r="J356" s="159" t="s">
        <v>78</v>
      </c>
      <c r="K356" s="25" t="s">
        <v>104</v>
      </c>
      <c r="L356" s="27"/>
      <c r="M356" s="160" t="s">
        <v>129</v>
      </c>
      <c r="N356" s="140">
        <v>7.3574405416465998E-3</v>
      </c>
      <c r="O356" s="140">
        <f t="shared" si="5"/>
        <v>7.3574405416466</v>
      </c>
      <c r="P356" s="156" t="s">
        <v>346</v>
      </c>
      <c r="Q356" s="156" t="s">
        <v>346</v>
      </c>
      <c r="R356" s="185">
        <v>355</v>
      </c>
      <c r="S356" s="185">
        <v>267</v>
      </c>
      <c r="T356" s="186"/>
      <c r="U356" s="161"/>
      <c r="V356" s="161"/>
      <c r="W356" s="157"/>
    </row>
    <row r="357" spans="1:23" ht="13.8">
      <c r="A357" s="158">
        <v>8.2899999999999991</v>
      </c>
      <c r="B357" s="153">
        <v>60</v>
      </c>
      <c r="C357" s="153">
        <v>359201</v>
      </c>
      <c r="D357" s="153"/>
      <c r="E357" s="27"/>
      <c r="F357" s="27"/>
      <c r="G357" s="27"/>
      <c r="H357" s="27"/>
      <c r="I357" s="27"/>
      <c r="J357" s="159" t="s">
        <v>524</v>
      </c>
      <c r="K357" s="25" t="s">
        <v>528</v>
      </c>
      <c r="L357" s="27"/>
      <c r="M357" s="160" t="s">
        <v>131</v>
      </c>
      <c r="N357" s="140">
        <v>3.9509912277527065E-3</v>
      </c>
      <c r="O357" s="140">
        <f t="shared" si="5"/>
        <v>3.9509912277527066</v>
      </c>
      <c r="P357" s="156" t="s">
        <v>346</v>
      </c>
      <c r="Q357" s="156" t="s">
        <v>346</v>
      </c>
      <c r="R357" s="185">
        <v>73</v>
      </c>
      <c r="S357" s="185">
        <v>115</v>
      </c>
      <c r="T357" s="186">
        <v>144</v>
      </c>
      <c r="U357" s="161"/>
      <c r="V357" s="161"/>
      <c r="W357" s="157"/>
    </row>
    <row r="358" spans="1:23" ht="13.8">
      <c r="A358" s="158">
        <v>9.0500000000000007</v>
      </c>
      <c r="B358" s="153">
        <v>73</v>
      </c>
      <c r="C358" s="153">
        <v>359201</v>
      </c>
      <c r="D358" s="153"/>
      <c r="E358" s="27"/>
      <c r="F358" s="27"/>
      <c r="G358" s="27"/>
      <c r="H358" s="27"/>
      <c r="I358" s="27"/>
      <c r="J358" s="159" t="s">
        <v>83</v>
      </c>
      <c r="K358" s="25" t="s">
        <v>109</v>
      </c>
      <c r="L358" s="27"/>
      <c r="M358" s="160" t="s">
        <v>134</v>
      </c>
      <c r="N358" s="140">
        <v>3.1642172488383941E-2</v>
      </c>
      <c r="O358" s="140">
        <f t="shared" si="5"/>
        <v>31.642172488383942</v>
      </c>
      <c r="P358" s="27">
        <v>22.984999999999999</v>
      </c>
      <c r="Q358" s="27">
        <v>22.984999999999999</v>
      </c>
      <c r="R358" s="185">
        <v>341</v>
      </c>
      <c r="S358" s="185">
        <v>429</v>
      </c>
      <c r="T358" s="186">
        <v>325</v>
      </c>
      <c r="U358" s="161"/>
      <c r="V358" s="161"/>
      <c r="W358" s="157"/>
    </row>
    <row r="359" spans="1:23" ht="13.8">
      <c r="A359" s="158">
        <v>9.27</v>
      </c>
      <c r="B359" s="153">
        <v>58</v>
      </c>
      <c r="C359" s="153">
        <v>359201</v>
      </c>
      <c r="D359" s="153"/>
      <c r="E359" s="27"/>
      <c r="F359" s="27"/>
      <c r="G359" s="27"/>
      <c r="H359" s="27"/>
      <c r="I359" s="27"/>
      <c r="J359" s="159" t="s">
        <v>95</v>
      </c>
      <c r="K359" s="25" t="s">
        <v>98</v>
      </c>
      <c r="L359" s="27"/>
      <c r="M359" s="160" t="s">
        <v>98</v>
      </c>
      <c r="N359" s="140">
        <v>1.5899176227237675E-3</v>
      </c>
      <c r="O359" s="140">
        <f t="shared" si="5"/>
        <v>1.5899176227237675</v>
      </c>
      <c r="P359" s="156" t="s">
        <v>346</v>
      </c>
      <c r="Q359" s="156" t="s">
        <v>346</v>
      </c>
      <c r="R359" s="185">
        <v>185</v>
      </c>
      <c r="S359" s="185"/>
      <c r="T359" s="186"/>
      <c r="U359" s="161"/>
      <c r="V359" s="161"/>
      <c r="W359" s="157"/>
    </row>
    <row r="360" spans="1:23" ht="13.8">
      <c r="A360" s="158">
        <v>9.27</v>
      </c>
      <c r="B360" s="153">
        <v>129</v>
      </c>
      <c r="C360" s="153">
        <v>359201</v>
      </c>
      <c r="D360" s="153"/>
      <c r="E360" s="27"/>
      <c r="F360" s="27"/>
      <c r="G360" s="27"/>
      <c r="H360" s="27"/>
      <c r="I360" s="27"/>
      <c r="J360" s="159" t="s">
        <v>472</v>
      </c>
      <c r="K360" s="25" t="s">
        <v>235</v>
      </c>
      <c r="L360" s="27"/>
      <c r="M360" s="160" t="s">
        <v>98</v>
      </c>
      <c r="N360" s="140">
        <v>9.3321009685385075E-3</v>
      </c>
      <c r="O360" s="140">
        <f t="shared" si="5"/>
        <v>9.3321009685385068</v>
      </c>
      <c r="P360" s="156" t="s">
        <v>346</v>
      </c>
      <c r="Q360" s="156" t="s">
        <v>346</v>
      </c>
      <c r="R360" s="185">
        <v>144</v>
      </c>
      <c r="S360" s="185">
        <v>115</v>
      </c>
      <c r="T360" s="186"/>
      <c r="U360" s="161"/>
      <c r="V360" s="161"/>
      <c r="W360" s="157"/>
    </row>
    <row r="361" spans="1:23" ht="13.8">
      <c r="A361" s="158">
        <v>9.31</v>
      </c>
      <c r="B361" s="153">
        <v>129</v>
      </c>
      <c r="C361" s="153">
        <v>359201</v>
      </c>
      <c r="D361" s="153"/>
      <c r="E361" s="27"/>
      <c r="F361" s="27"/>
      <c r="G361" s="27"/>
      <c r="H361" s="27"/>
      <c r="I361" s="27"/>
      <c r="J361" s="159" t="s">
        <v>472</v>
      </c>
      <c r="K361" s="25" t="s">
        <v>235</v>
      </c>
      <c r="L361" s="27"/>
      <c r="M361" s="160" t="s">
        <v>98</v>
      </c>
      <c r="N361" s="140">
        <v>2.4359620379676007E-3</v>
      </c>
      <c r="O361" s="140">
        <f t="shared" si="5"/>
        <v>2.4359620379676006</v>
      </c>
      <c r="P361" s="156" t="s">
        <v>346</v>
      </c>
      <c r="Q361" s="156" t="s">
        <v>346</v>
      </c>
      <c r="R361" s="185">
        <v>144</v>
      </c>
      <c r="S361" s="185">
        <v>115</v>
      </c>
      <c r="T361" s="186"/>
      <c r="U361" s="161"/>
      <c r="V361" s="161"/>
      <c r="W361" s="157"/>
    </row>
    <row r="362" spans="1:23" ht="13.8">
      <c r="A362" s="158">
        <v>10.31</v>
      </c>
      <c r="B362" s="153">
        <v>73</v>
      </c>
      <c r="C362" s="153">
        <v>359201</v>
      </c>
      <c r="D362" s="153"/>
      <c r="E362" s="27"/>
      <c r="F362" s="27"/>
      <c r="G362" s="27"/>
      <c r="H362" s="27"/>
      <c r="I362" s="27"/>
      <c r="J362" s="159" t="s">
        <v>184</v>
      </c>
      <c r="K362" s="25" t="s">
        <v>192</v>
      </c>
      <c r="L362" s="27"/>
      <c r="M362" s="160" t="s">
        <v>199</v>
      </c>
      <c r="N362" s="140">
        <v>3.858424670309938E-2</v>
      </c>
      <c r="O362" s="140">
        <f t="shared" si="5"/>
        <v>38.584246703099382</v>
      </c>
      <c r="P362" s="156" t="s">
        <v>346</v>
      </c>
      <c r="Q362" s="27">
        <v>2.6755</v>
      </c>
      <c r="R362" s="185">
        <v>281</v>
      </c>
      <c r="S362" s="185">
        <v>147</v>
      </c>
      <c r="T362" s="186">
        <v>503</v>
      </c>
      <c r="U362" s="161"/>
      <c r="V362" s="161"/>
      <c r="W362" s="157"/>
    </row>
    <row r="363" spans="1:23" ht="13.8">
      <c r="A363" s="158">
        <v>10.83</v>
      </c>
      <c r="B363" s="153">
        <v>221</v>
      </c>
      <c r="C363" s="153">
        <v>359201</v>
      </c>
      <c r="D363" s="153"/>
      <c r="E363" s="27"/>
      <c r="F363" s="27"/>
      <c r="G363" s="27"/>
      <c r="H363" s="27"/>
      <c r="I363" s="27"/>
      <c r="J363" s="159" t="s">
        <v>442</v>
      </c>
      <c r="K363" s="25" t="s">
        <v>454</v>
      </c>
      <c r="L363" s="27"/>
      <c r="M363" s="160" t="s">
        <v>462</v>
      </c>
      <c r="N363" s="140">
        <v>3.279500892258095E-2</v>
      </c>
      <c r="O363" s="140">
        <f t="shared" si="5"/>
        <v>32.795008922580948</v>
      </c>
      <c r="P363" s="156" t="s">
        <v>346</v>
      </c>
      <c r="Q363" s="27">
        <v>5.8828999999999999E-2</v>
      </c>
      <c r="R363" s="185">
        <v>73</v>
      </c>
      <c r="S363" s="185">
        <v>207</v>
      </c>
      <c r="T363" s="186">
        <v>147</v>
      </c>
      <c r="U363" s="161"/>
      <c r="V363" s="161"/>
      <c r="W363" s="157"/>
    </row>
    <row r="364" spans="1:23" ht="13.8">
      <c r="A364" s="158">
        <v>10.83</v>
      </c>
      <c r="B364" s="153">
        <v>163</v>
      </c>
      <c r="C364" s="153">
        <v>359201</v>
      </c>
      <c r="D364" s="153"/>
      <c r="E364" s="27"/>
      <c r="F364" s="27"/>
      <c r="G364" s="27"/>
      <c r="H364" s="27"/>
      <c r="I364" s="27"/>
      <c r="J364" s="159" t="s">
        <v>531</v>
      </c>
      <c r="K364" s="25" t="s">
        <v>533</v>
      </c>
      <c r="L364" s="27"/>
      <c r="M364" s="160" t="s">
        <v>534</v>
      </c>
      <c r="N364" s="140">
        <v>3.0844012126915017E-2</v>
      </c>
      <c r="O364" s="140">
        <f t="shared" si="5"/>
        <v>30.844012126915018</v>
      </c>
      <c r="P364" s="156" t="s">
        <v>346</v>
      </c>
      <c r="Q364" s="27">
        <v>1245679</v>
      </c>
      <c r="R364" s="185">
        <v>145</v>
      </c>
      <c r="S364" s="185">
        <v>91</v>
      </c>
      <c r="T364" s="186">
        <v>105</v>
      </c>
      <c r="U364" s="161"/>
      <c r="V364" s="161"/>
      <c r="W364" s="157"/>
    </row>
    <row r="365" spans="1:23" ht="13.8">
      <c r="A365" s="158">
        <v>11.01</v>
      </c>
      <c r="B365" s="153">
        <v>191</v>
      </c>
      <c r="C365" s="153">
        <v>359201</v>
      </c>
      <c r="D365" s="153"/>
      <c r="E365" s="27"/>
      <c r="F365" s="27"/>
      <c r="G365" s="27"/>
      <c r="H365" s="27"/>
      <c r="I365" s="27"/>
      <c r="J365" s="159" t="s">
        <v>443</v>
      </c>
      <c r="K365" s="25" t="s">
        <v>166</v>
      </c>
      <c r="L365" s="27"/>
      <c r="M365" s="160" t="s">
        <v>98</v>
      </c>
      <c r="N365" s="140">
        <v>1.5181472211937051E-2</v>
      </c>
      <c r="O365" s="140">
        <f t="shared" si="5"/>
        <v>15.18147221193705</v>
      </c>
      <c r="P365" s="156" t="s">
        <v>346</v>
      </c>
      <c r="Q365" s="156" t="s">
        <v>346</v>
      </c>
      <c r="R365" s="185">
        <v>91</v>
      </c>
      <c r="S365" s="185">
        <v>206</v>
      </c>
      <c r="T365" s="186"/>
      <c r="U365" s="161"/>
      <c r="V365" s="161"/>
      <c r="W365" s="157"/>
    </row>
    <row r="366" spans="1:23" ht="13.8">
      <c r="A366" s="158">
        <v>11.24</v>
      </c>
      <c r="B366" s="153">
        <v>163</v>
      </c>
      <c r="C366" s="153">
        <v>359201</v>
      </c>
      <c r="D366" s="153"/>
      <c r="E366" s="27"/>
      <c r="F366" s="27"/>
      <c r="G366" s="27"/>
      <c r="H366" s="27"/>
      <c r="I366" s="27"/>
      <c r="J366" s="159" t="s">
        <v>95</v>
      </c>
      <c r="K366" s="25" t="s">
        <v>98</v>
      </c>
      <c r="L366" s="27"/>
      <c r="M366" s="160" t="s">
        <v>98</v>
      </c>
      <c r="N366" s="140">
        <v>7.7115598230517186E-3</v>
      </c>
      <c r="O366" s="140">
        <f t="shared" si="5"/>
        <v>7.7115598230517186</v>
      </c>
      <c r="P366" s="156" t="s">
        <v>346</v>
      </c>
      <c r="Q366" s="156" t="s">
        <v>346</v>
      </c>
      <c r="R366" s="185">
        <v>145</v>
      </c>
      <c r="S366" s="185">
        <v>105</v>
      </c>
      <c r="T366" s="186"/>
      <c r="U366" s="161"/>
      <c r="V366" s="161"/>
      <c r="W366" s="157"/>
    </row>
    <row r="367" spans="1:23" ht="13.8">
      <c r="A367" s="158">
        <v>12.47</v>
      </c>
      <c r="B367" s="153">
        <v>73</v>
      </c>
      <c r="C367" s="153">
        <v>359201</v>
      </c>
      <c r="D367" s="153"/>
      <c r="E367" s="27"/>
      <c r="F367" s="27"/>
      <c r="G367" s="27"/>
      <c r="H367" s="27"/>
      <c r="I367" s="27"/>
      <c r="J367" s="159" t="s">
        <v>498</v>
      </c>
      <c r="K367" s="25" t="s">
        <v>98</v>
      </c>
      <c r="L367" s="27"/>
      <c r="M367" s="160" t="s">
        <v>98</v>
      </c>
      <c r="N367" s="140">
        <v>1.2670343345369307E-2</v>
      </c>
      <c r="O367" s="140">
        <f t="shared" si="5"/>
        <v>12.670343345369307</v>
      </c>
      <c r="P367" s="156" t="s">
        <v>346</v>
      </c>
      <c r="Q367" s="156" t="s">
        <v>346</v>
      </c>
      <c r="R367" s="185">
        <v>221</v>
      </c>
      <c r="S367" s="185">
        <v>207</v>
      </c>
      <c r="T367" s="186">
        <v>147</v>
      </c>
      <c r="U367" s="161"/>
      <c r="V367" s="161"/>
      <c r="W367" s="157"/>
    </row>
    <row r="368" spans="1:23" ht="13.8">
      <c r="A368" s="158">
        <v>13.74</v>
      </c>
      <c r="B368" s="153">
        <v>55</v>
      </c>
      <c r="C368" s="153">
        <v>359201</v>
      </c>
      <c r="D368" s="153"/>
      <c r="E368" s="27"/>
      <c r="F368" s="27"/>
      <c r="G368" s="27"/>
      <c r="H368" s="27"/>
      <c r="I368" s="27"/>
      <c r="J368" s="159" t="s">
        <v>95</v>
      </c>
      <c r="K368" s="25" t="s">
        <v>98</v>
      </c>
      <c r="L368" s="27"/>
      <c r="M368" s="160" t="s">
        <v>98</v>
      </c>
      <c r="N368" s="140">
        <v>3.9785802378055742E-2</v>
      </c>
      <c r="O368" s="140">
        <f t="shared" si="5"/>
        <v>39.785802378055742</v>
      </c>
      <c r="P368" s="156" t="s">
        <v>346</v>
      </c>
      <c r="Q368" s="156" t="s">
        <v>346</v>
      </c>
      <c r="R368" s="185">
        <v>67</v>
      </c>
      <c r="S368" s="185">
        <v>79</v>
      </c>
      <c r="T368" s="186">
        <v>207</v>
      </c>
      <c r="U368" s="161"/>
      <c r="V368" s="161"/>
      <c r="W368" s="157"/>
    </row>
    <row r="369" spans="1:23" ht="13.8">
      <c r="A369" s="158">
        <v>13.84</v>
      </c>
      <c r="B369" s="153">
        <v>73</v>
      </c>
      <c r="C369" s="153">
        <v>359201</v>
      </c>
      <c r="D369" s="153"/>
      <c r="E369" s="27"/>
      <c r="F369" s="27"/>
      <c r="G369" s="27"/>
      <c r="H369" s="27"/>
      <c r="I369" s="27"/>
      <c r="J369" s="159" t="s">
        <v>95</v>
      </c>
      <c r="K369" s="25" t="s">
        <v>98</v>
      </c>
      <c r="L369" s="27"/>
      <c r="M369" s="160" t="s">
        <v>98</v>
      </c>
      <c r="N369" s="140">
        <v>2.947040793316277E-2</v>
      </c>
      <c r="O369" s="140">
        <f t="shared" si="5"/>
        <v>29.470407933162768</v>
      </c>
      <c r="P369" s="156" t="s">
        <v>346</v>
      </c>
      <c r="Q369" s="156" t="s">
        <v>346</v>
      </c>
      <c r="R369" s="185">
        <v>207</v>
      </c>
      <c r="S369" s="185">
        <v>281</v>
      </c>
      <c r="T369" s="186">
        <v>429</v>
      </c>
      <c r="U369" s="161"/>
      <c r="V369" s="161"/>
      <c r="W369" s="157"/>
    </row>
    <row r="370" spans="1:23" ht="13.8">
      <c r="A370" s="158">
        <v>14.4</v>
      </c>
      <c r="B370" s="153">
        <v>57</v>
      </c>
      <c r="C370" s="153">
        <v>359201</v>
      </c>
      <c r="D370" s="153"/>
      <c r="E370" s="27"/>
      <c r="F370" s="27"/>
      <c r="G370" s="27"/>
      <c r="H370" s="27"/>
      <c r="I370" s="27"/>
      <c r="J370" s="159" t="s">
        <v>292</v>
      </c>
      <c r="K370" s="25" t="s">
        <v>304</v>
      </c>
      <c r="L370" s="27"/>
      <c r="M370" s="160" t="s">
        <v>318</v>
      </c>
      <c r="N370" s="140">
        <v>1.1043955890991395E-3</v>
      </c>
      <c r="O370" s="140">
        <f t="shared" si="5"/>
        <v>1.1043955890991395</v>
      </c>
      <c r="P370" s="156" t="s">
        <v>346</v>
      </c>
      <c r="Q370" s="156" t="s">
        <v>346</v>
      </c>
      <c r="R370" s="185">
        <v>71</v>
      </c>
      <c r="S370" s="185">
        <v>85</v>
      </c>
      <c r="T370" s="186">
        <v>254</v>
      </c>
      <c r="U370" s="161"/>
      <c r="V370" s="161"/>
      <c r="W370" s="157"/>
    </row>
    <row r="371" spans="1:23" ht="13.8">
      <c r="A371" s="158">
        <v>14.5</v>
      </c>
      <c r="B371" s="153">
        <v>57</v>
      </c>
      <c r="C371" s="153">
        <v>359201</v>
      </c>
      <c r="D371" s="153"/>
      <c r="E371" s="27"/>
      <c r="F371" s="27"/>
      <c r="G371" s="27"/>
      <c r="H371" s="27"/>
      <c r="I371" s="27"/>
      <c r="J371" s="159" t="s">
        <v>95</v>
      </c>
      <c r="K371" s="25" t="s">
        <v>98</v>
      </c>
      <c r="L371" s="27"/>
      <c r="M371" s="160" t="s">
        <v>98</v>
      </c>
      <c r="N371" s="140">
        <v>8.0690198523946204E-3</v>
      </c>
      <c r="O371" s="140">
        <f t="shared" si="5"/>
        <v>8.0690198523946197</v>
      </c>
      <c r="P371" s="156" t="s">
        <v>346</v>
      </c>
      <c r="Q371" s="156" t="s">
        <v>346</v>
      </c>
      <c r="R371" s="185">
        <v>71</v>
      </c>
      <c r="S371" s="185">
        <v>85</v>
      </c>
      <c r="T371" s="186">
        <v>197</v>
      </c>
      <c r="U371" s="161"/>
      <c r="V371" s="161"/>
      <c r="W371" s="157"/>
    </row>
    <row r="372" spans="1:23" ht="13.8">
      <c r="A372" s="158">
        <v>15.07</v>
      </c>
      <c r="B372" s="153">
        <v>188</v>
      </c>
      <c r="C372" s="153">
        <v>359201</v>
      </c>
      <c r="D372" s="153"/>
      <c r="E372" s="27"/>
      <c r="F372" s="27"/>
      <c r="G372" s="27"/>
      <c r="H372" s="27"/>
      <c r="I372" s="27"/>
      <c r="J372" s="159" t="s">
        <v>89</v>
      </c>
      <c r="K372" s="25" t="s">
        <v>115</v>
      </c>
      <c r="L372" s="27"/>
      <c r="M372" s="160" t="s">
        <v>140</v>
      </c>
      <c r="N372" s="140">
        <v>0.1</v>
      </c>
      <c r="O372" s="140">
        <f t="shared" si="5"/>
        <v>100</v>
      </c>
      <c r="P372" s="156" t="s">
        <v>346</v>
      </c>
      <c r="Q372" s="156" t="s">
        <v>346</v>
      </c>
      <c r="R372" s="185">
        <v>160</v>
      </c>
      <c r="S372" s="185">
        <v>184</v>
      </c>
      <c r="T372" s="186"/>
      <c r="U372" s="161"/>
      <c r="V372" s="161"/>
      <c r="W372" s="157"/>
    </row>
    <row r="373" spans="1:23" ht="13.8">
      <c r="A373" s="158">
        <v>15.44</v>
      </c>
      <c r="B373" s="153">
        <v>149</v>
      </c>
      <c r="C373" s="153">
        <v>359201</v>
      </c>
      <c r="D373" s="153"/>
      <c r="E373" s="27"/>
      <c r="F373" s="27"/>
      <c r="G373" s="27"/>
      <c r="H373" s="27"/>
      <c r="I373" s="27"/>
      <c r="J373" s="159" t="s">
        <v>446</v>
      </c>
      <c r="K373" s="25" t="s">
        <v>98</v>
      </c>
      <c r="L373" s="27"/>
      <c r="M373" s="160" t="s">
        <v>98</v>
      </c>
      <c r="N373" s="140">
        <v>2.6546975091940168E-2</v>
      </c>
      <c r="O373" s="140">
        <f t="shared" si="5"/>
        <v>26.546975091940169</v>
      </c>
      <c r="P373" s="156" t="s">
        <v>346</v>
      </c>
      <c r="Q373" s="156" t="s">
        <v>346</v>
      </c>
      <c r="R373" s="185">
        <v>104</v>
      </c>
      <c r="S373" s="185">
        <v>223</v>
      </c>
      <c r="T373" s="186">
        <v>167</v>
      </c>
      <c r="U373" s="161"/>
      <c r="V373" s="161"/>
      <c r="W373" s="157"/>
    </row>
    <row r="374" spans="1:23" ht="13.8">
      <c r="A374" s="158">
        <v>15.6</v>
      </c>
      <c r="B374" s="153">
        <v>55</v>
      </c>
      <c r="C374" s="153">
        <v>359201</v>
      </c>
      <c r="D374" s="153"/>
      <c r="E374" s="27"/>
      <c r="F374" s="27"/>
      <c r="G374" s="27"/>
      <c r="H374" s="27"/>
      <c r="I374" s="27"/>
      <c r="J374" s="159" t="s">
        <v>507</v>
      </c>
      <c r="K374" s="25" t="s">
        <v>509</v>
      </c>
      <c r="L374" s="27"/>
      <c r="M374" s="160" t="s">
        <v>514</v>
      </c>
      <c r="N374" s="140">
        <v>1.2183986124760232E-2</v>
      </c>
      <c r="O374" s="140">
        <f t="shared" si="5"/>
        <v>12.183986124760233</v>
      </c>
      <c r="P374" s="156" t="s">
        <v>346</v>
      </c>
      <c r="Q374" s="156" t="s">
        <v>346</v>
      </c>
      <c r="R374" s="185">
        <v>69</v>
      </c>
      <c r="S374" s="185">
        <v>97</v>
      </c>
      <c r="T374" s="186">
        <v>224</v>
      </c>
      <c r="U374" s="161"/>
      <c r="V374" s="161"/>
      <c r="W374" s="157"/>
    </row>
    <row r="375" spans="1:23" ht="13.8">
      <c r="A375" s="158">
        <v>15.94</v>
      </c>
      <c r="B375" s="153">
        <v>207</v>
      </c>
      <c r="C375" s="153">
        <v>359201</v>
      </c>
      <c r="D375" s="153"/>
      <c r="E375" s="27"/>
      <c r="F375" s="27"/>
      <c r="G375" s="27"/>
      <c r="H375" s="27"/>
      <c r="I375" s="27"/>
      <c r="J375" s="159" t="s">
        <v>498</v>
      </c>
      <c r="K375" s="25" t="s">
        <v>98</v>
      </c>
      <c r="L375" s="27"/>
      <c r="M375" s="160" t="s">
        <v>98</v>
      </c>
      <c r="N375" s="140">
        <v>2.8752982313523631E-2</v>
      </c>
      <c r="O375" s="140">
        <f t="shared" si="5"/>
        <v>28.752982313523631</v>
      </c>
      <c r="P375" s="156" t="s">
        <v>346</v>
      </c>
      <c r="Q375" s="156" t="s">
        <v>346</v>
      </c>
      <c r="R375" s="185">
        <v>73</v>
      </c>
      <c r="S375" s="185">
        <v>281</v>
      </c>
      <c r="T375" s="186">
        <v>503</v>
      </c>
      <c r="U375" s="161"/>
      <c r="V375" s="161"/>
      <c r="W375" s="157"/>
    </row>
    <row r="376" spans="1:23" ht="13.8">
      <c r="A376" s="158">
        <v>16.86</v>
      </c>
      <c r="B376" s="153">
        <v>149</v>
      </c>
      <c r="C376" s="153">
        <v>359201</v>
      </c>
      <c r="D376" s="153"/>
      <c r="E376" s="27"/>
      <c r="F376" s="27"/>
      <c r="G376" s="27"/>
      <c r="H376" s="27"/>
      <c r="I376" s="27"/>
      <c r="J376" s="159" t="s">
        <v>481</v>
      </c>
      <c r="K376" s="25" t="s">
        <v>117</v>
      </c>
      <c r="L376" s="27"/>
      <c r="M376" s="160" t="s">
        <v>142</v>
      </c>
      <c r="N376" s="140">
        <v>0.26396641434739881</v>
      </c>
      <c r="O376" s="140">
        <f t="shared" si="5"/>
        <v>263.96641434739882</v>
      </c>
      <c r="P376" s="27">
        <v>600</v>
      </c>
      <c r="Q376" s="27">
        <v>600</v>
      </c>
      <c r="R376" s="185">
        <v>104</v>
      </c>
      <c r="S376" s="185">
        <v>223</v>
      </c>
      <c r="T376" s="186">
        <v>205</v>
      </c>
      <c r="U376" s="161"/>
      <c r="V376" s="161"/>
      <c r="W376" s="157"/>
    </row>
    <row r="377" spans="1:23" ht="13.8">
      <c r="A377" s="158">
        <v>17.38</v>
      </c>
      <c r="B377" s="153">
        <v>57</v>
      </c>
      <c r="C377" s="153">
        <v>359201</v>
      </c>
      <c r="D377" s="153"/>
      <c r="E377" s="27"/>
      <c r="F377" s="27"/>
      <c r="G377" s="27"/>
      <c r="H377" s="27"/>
      <c r="I377" s="27"/>
      <c r="J377" s="159" t="s">
        <v>293</v>
      </c>
      <c r="K377" s="25" t="s">
        <v>305</v>
      </c>
      <c r="L377" s="27"/>
      <c r="M377" s="160" t="s">
        <v>319</v>
      </c>
      <c r="N377" s="140">
        <v>1.176694942386018E-2</v>
      </c>
      <c r="O377" s="140">
        <f t="shared" si="5"/>
        <v>11.766949423860179</v>
      </c>
      <c r="P377" s="156" t="s">
        <v>346</v>
      </c>
      <c r="Q377" s="27">
        <v>5.0630000000000001E-2</v>
      </c>
      <c r="R377" s="185">
        <v>71</v>
      </c>
      <c r="S377" s="185">
        <v>85</v>
      </c>
      <c r="T377" s="186">
        <v>282</v>
      </c>
      <c r="U377" s="161"/>
      <c r="V377" s="161"/>
      <c r="W377" s="157"/>
    </row>
    <row r="378" spans="1:23" ht="13.8">
      <c r="A378" s="158">
        <v>18.11</v>
      </c>
      <c r="B378" s="153">
        <v>207</v>
      </c>
      <c r="C378" s="153">
        <v>359201</v>
      </c>
      <c r="D378" s="153"/>
      <c r="E378" s="27"/>
      <c r="F378" s="27"/>
      <c r="G378" s="27"/>
      <c r="H378" s="27"/>
      <c r="I378" s="27"/>
      <c r="J378" s="159" t="s">
        <v>498</v>
      </c>
      <c r="K378" s="25" t="s">
        <v>98</v>
      </c>
      <c r="L378" s="27"/>
      <c r="M378" s="160" t="s">
        <v>98</v>
      </c>
      <c r="N378" s="140">
        <v>5.3166889847188627E-2</v>
      </c>
      <c r="O378" s="140">
        <f t="shared" si="5"/>
        <v>53.166889847188628</v>
      </c>
      <c r="P378" s="156" t="s">
        <v>346</v>
      </c>
      <c r="Q378" s="156" t="s">
        <v>346</v>
      </c>
      <c r="R378" s="185">
        <v>73</v>
      </c>
      <c r="S378" s="185">
        <v>281</v>
      </c>
      <c r="T378" s="186">
        <v>355</v>
      </c>
      <c r="U378" s="161"/>
      <c r="V378" s="161"/>
      <c r="W378" s="157"/>
    </row>
    <row r="379" spans="1:23" ht="13.8">
      <c r="A379" s="158">
        <v>18.95</v>
      </c>
      <c r="B379" s="153">
        <v>57</v>
      </c>
      <c r="C379" s="153">
        <v>359201</v>
      </c>
      <c r="D379" s="153"/>
      <c r="E379" s="27"/>
      <c r="F379" s="27"/>
      <c r="G379" s="27"/>
      <c r="H379" s="27"/>
      <c r="I379" s="27"/>
      <c r="J379" s="159" t="s">
        <v>295</v>
      </c>
      <c r="K379" s="25" t="s">
        <v>307</v>
      </c>
      <c r="L379" s="27"/>
      <c r="M379" s="160" t="s">
        <v>321</v>
      </c>
      <c r="N379" s="140">
        <v>3.0643010459325006E-3</v>
      </c>
      <c r="O379" s="140">
        <f t="shared" si="5"/>
        <v>3.0643010459325004</v>
      </c>
      <c r="P379" s="156" t="s">
        <v>346</v>
      </c>
      <c r="Q379" s="156" t="s">
        <v>346</v>
      </c>
      <c r="R379" s="185">
        <v>71</v>
      </c>
      <c r="S379" s="185">
        <v>85</v>
      </c>
      <c r="T379" s="186">
        <v>310</v>
      </c>
      <c r="U379" s="161"/>
      <c r="V379" s="161"/>
      <c r="W379" s="157"/>
    </row>
    <row r="380" spans="1:23" ht="13.8">
      <c r="A380" s="158">
        <v>20.260000000000002</v>
      </c>
      <c r="B380" s="153">
        <v>207</v>
      </c>
      <c r="C380" s="153">
        <v>359201</v>
      </c>
      <c r="D380" s="153"/>
      <c r="E380" s="27"/>
      <c r="F380" s="27"/>
      <c r="G380" s="27"/>
      <c r="H380" s="27"/>
      <c r="I380" s="27"/>
      <c r="J380" s="159" t="s">
        <v>498</v>
      </c>
      <c r="K380" s="25" t="s">
        <v>98</v>
      </c>
      <c r="L380" s="27"/>
      <c r="M380" s="160" t="s">
        <v>98</v>
      </c>
      <c r="N380" s="140">
        <v>1.7235475402351329E-2</v>
      </c>
      <c r="O380" s="140">
        <f t="shared" si="5"/>
        <v>17.23547540235133</v>
      </c>
      <c r="P380" s="156" t="s">
        <v>346</v>
      </c>
      <c r="Q380" s="156" t="s">
        <v>346</v>
      </c>
      <c r="R380" s="185">
        <v>73</v>
      </c>
      <c r="S380" s="185">
        <v>147</v>
      </c>
      <c r="T380" s="186">
        <v>281</v>
      </c>
      <c r="U380" s="161"/>
      <c r="V380" s="161"/>
      <c r="W380" s="157"/>
    </row>
    <row r="381" spans="1:23" ht="13.8">
      <c r="A381" s="158">
        <v>20.54</v>
      </c>
      <c r="B381" s="153">
        <v>57</v>
      </c>
      <c r="C381" s="153">
        <v>359201</v>
      </c>
      <c r="D381" s="153"/>
      <c r="E381" s="27"/>
      <c r="F381" s="27"/>
      <c r="G381" s="27"/>
      <c r="H381" s="27"/>
      <c r="I381" s="27"/>
      <c r="J381" s="159" t="s">
        <v>296</v>
      </c>
      <c r="K381" s="25" t="s">
        <v>308</v>
      </c>
      <c r="L381" s="27"/>
      <c r="M381" s="160" t="s">
        <v>322</v>
      </c>
      <c r="N381" s="140">
        <v>1.0451808319019158E-2</v>
      </c>
      <c r="O381" s="140">
        <f t="shared" si="5"/>
        <v>10.451808319019158</v>
      </c>
      <c r="P381" s="156" t="s">
        <v>346</v>
      </c>
      <c r="Q381" s="27">
        <v>8.2644999999999993E-3</v>
      </c>
      <c r="R381" s="185">
        <v>71</v>
      </c>
      <c r="S381" s="185">
        <v>85</v>
      </c>
      <c r="T381" s="186">
        <v>310</v>
      </c>
      <c r="U381" s="161"/>
      <c r="V381" s="161"/>
      <c r="W381" s="157"/>
    </row>
    <row r="382" spans="1:23" ht="13.8">
      <c r="A382" s="158">
        <v>22.12</v>
      </c>
      <c r="B382" s="153">
        <v>57</v>
      </c>
      <c r="C382" s="153">
        <v>359201</v>
      </c>
      <c r="D382" s="153"/>
      <c r="E382" s="27"/>
      <c r="F382" s="27"/>
      <c r="G382" s="27"/>
      <c r="H382" s="27"/>
      <c r="I382" s="27"/>
      <c r="J382" s="159" t="s">
        <v>328</v>
      </c>
      <c r="K382" s="25" t="s">
        <v>342</v>
      </c>
      <c r="L382" s="27"/>
      <c r="M382" s="160" t="s">
        <v>335</v>
      </c>
      <c r="N382" s="140">
        <v>3.2852636824507724E-2</v>
      </c>
      <c r="O382" s="140">
        <f t="shared" si="5"/>
        <v>32.852636824507726</v>
      </c>
      <c r="P382" s="156" t="s">
        <v>346</v>
      </c>
      <c r="Q382" s="156" t="s">
        <v>346</v>
      </c>
      <c r="R382" s="185">
        <v>71</v>
      </c>
      <c r="S382" s="185">
        <v>113</v>
      </c>
      <c r="T382" s="186">
        <v>325</v>
      </c>
      <c r="U382" s="161"/>
      <c r="V382" s="161"/>
      <c r="W382" s="157"/>
    </row>
    <row r="383" spans="1:23" ht="13.8">
      <c r="A383" s="158">
        <v>22.12</v>
      </c>
      <c r="B383" s="153">
        <v>186</v>
      </c>
      <c r="C383" s="153">
        <v>359201</v>
      </c>
      <c r="D383" s="153"/>
      <c r="E383" s="27"/>
      <c r="F383" s="27"/>
      <c r="G383" s="27"/>
      <c r="H383" s="27"/>
      <c r="I383" s="27"/>
      <c r="J383" s="159" t="s">
        <v>95</v>
      </c>
      <c r="K383" s="25" t="s">
        <v>98</v>
      </c>
      <c r="L383" s="27"/>
      <c r="M383" s="160" t="s">
        <v>98</v>
      </c>
      <c r="N383" s="140">
        <v>9.6168997302346054E-3</v>
      </c>
      <c r="O383" s="140">
        <f t="shared" si="5"/>
        <v>9.6168997302346053</v>
      </c>
      <c r="P383" s="156" t="s">
        <v>346</v>
      </c>
      <c r="Q383" s="156" t="s">
        <v>346</v>
      </c>
      <c r="R383" s="185">
        <v>243</v>
      </c>
      <c r="S383" s="185">
        <v>256</v>
      </c>
      <c r="T383" s="186"/>
      <c r="U383" s="161"/>
      <c r="V383" s="161"/>
      <c r="W383" s="157"/>
    </row>
    <row r="384" spans="1:23" ht="13.8">
      <c r="A384" s="158">
        <v>22.36</v>
      </c>
      <c r="B384" s="153">
        <v>207</v>
      </c>
      <c r="C384" s="153">
        <v>359201</v>
      </c>
      <c r="D384" s="153"/>
      <c r="E384" s="27"/>
      <c r="F384" s="27"/>
      <c r="G384" s="27"/>
      <c r="H384" s="27"/>
      <c r="I384" s="27"/>
      <c r="J384" s="159" t="s">
        <v>498</v>
      </c>
      <c r="K384" s="25" t="s">
        <v>98</v>
      </c>
      <c r="L384" s="27"/>
      <c r="M384" s="160" t="s">
        <v>98</v>
      </c>
      <c r="N384" s="140">
        <v>2.7500201836854577E-2</v>
      </c>
      <c r="O384" s="140">
        <f t="shared" ref="O384:O447" si="6">N384*1000</f>
        <v>27.500201836854576</v>
      </c>
      <c r="P384" s="156" t="s">
        <v>346</v>
      </c>
      <c r="Q384" s="156" t="s">
        <v>346</v>
      </c>
      <c r="R384" s="185">
        <v>73</v>
      </c>
      <c r="S384" s="185">
        <v>281</v>
      </c>
      <c r="T384" s="186">
        <v>355</v>
      </c>
      <c r="U384" s="161"/>
      <c r="V384" s="161"/>
      <c r="W384" s="157"/>
    </row>
    <row r="385" spans="1:23" ht="13.8">
      <c r="A385" s="158">
        <v>23.45</v>
      </c>
      <c r="B385" s="153">
        <v>243</v>
      </c>
      <c r="C385" s="153">
        <v>683175</v>
      </c>
      <c r="D385" s="153"/>
      <c r="E385" s="27"/>
      <c r="F385" s="27"/>
      <c r="G385" s="27"/>
      <c r="H385" s="27"/>
      <c r="I385" s="27"/>
      <c r="J385" s="159" t="s">
        <v>450</v>
      </c>
      <c r="K385" s="25" t="s">
        <v>120</v>
      </c>
      <c r="L385" s="27"/>
      <c r="M385" s="160" t="s">
        <v>145</v>
      </c>
      <c r="N385" s="140">
        <v>0.1</v>
      </c>
      <c r="O385" s="140">
        <f t="shared" si="6"/>
        <v>100</v>
      </c>
      <c r="P385" s="156" t="s">
        <v>346</v>
      </c>
      <c r="Q385" s="156" t="s">
        <v>346</v>
      </c>
      <c r="R385" s="185">
        <v>245</v>
      </c>
      <c r="S385" s="185">
        <v>186</v>
      </c>
      <c r="T385" s="186">
        <v>256</v>
      </c>
      <c r="U385" s="161"/>
      <c r="V385" s="161"/>
      <c r="W385" s="157"/>
    </row>
    <row r="386" spans="1:23" ht="13.8">
      <c r="A386" s="158">
        <v>23.68</v>
      </c>
      <c r="B386" s="153">
        <v>57</v>
      </c>
      <c r="C386" s="153">
        <v>359201</v>
      </c>
      <c r="D386" s="153"/>
      <c r="E386" s="27"/>
      <c r="F386" s="27"/>
      <c r="G386" s="27"/>
      <c r="H386" s="27"/>
      <c r="I386" s="27"/>
      <c r="J386" s="159" t="s">
        <v>353</v>
      </c>
      <c r="K386" s="25" t="s">
        <v>355</v>
      </c>
      <c r="L386" s="27"/>
      <c r="M386" s="160" t="s">
        <v>357</v>
      </c>
      <c r="N386" s="140">
        <v>4.1951163833062827E-2</v>
      </c>
      <c r="O386" s="140">
        <f t="shared" si="6"/>
        <v>41.951163833062829</v>
      </c>
      <c r="P386" s="156" t="s">
        <v>346</v>
      </c>
      <c r="Q386" s="27">
        <v>1.3389000000000001E-3</v>
      </c>
      <c r="R386" s="185">
        <v>71</v>
      </c>
      <c r="S386" s="185">
        <v>113</v>
      </c>
      <c r="T386" s="186">
        <v>338</v>
      </c>
      <c r="U386" s="161"/>
      <c r="V386" s="161"/>
      <c r="W386" s="157"/>
    </row>
    <row r="387" spans="1:23" ht="13.8">
      <c r="A387" s="158">
        <v>24.38</v>
      </c>
      <c r="B387" s="153">
        <v>207</v>
      </c>
      <c r="C387" s="153">
        <v>359201</v>
      </c>
      <c r="D387" s="153"/>
      <c r="E387" s="27"/>
      <c r="F387" s="27"/>
      <c r="G387" s="27"/>
      <c r="H387" s="27"/>
      <c r="I387" s="27"/>
      <c r="J387" s="159" t="s">
        <v>498</v>
      </c>
      <c r="K387" s="25" t="s">
        <v>98</v>
      </c>
      <c r="L387" s="27"/>
      <c r="M387" s="160" t="s">
        <v>98</v>
      </c>
      <c r="N387" s="140">
        <v>2.411407540624887E-2</v>
      </c>
      <c r="O387" s="140">
        <f t="shared" si="6"/>
        <v>24.114075406248869</v>
      </c>
      <c r="P387" s="156" t="s">
        <v>346</v>
      </c>
      <c r="Q387" s="156" t="s">
        <v>346</v>
      </c>
      <c r="R387" s="185">
        <v>73</v>
      </c>
      <c r="S387" s="185">
        <v>281</v>
      </c>
      <c r="T387" s="186">
        <v>355</v>
      </c>
      <c r="U387" s="161"/>
      <c r="V387" s="161"/>
      <c r="W387" s="157"/>
    </row>
    <row r="388" spans="1:23" ht="13.8">
      <c r="A388" s="158">
        <v>24.65</v>
      </c>
      <c r="B388" s="153">
        <v>55</v>
      </c>
      <c r="C388" s="153">
        <v>359201</v>
      </c>
      <c r="D388" s="153"/>
      <c r="E388" s="27"/>
      <c r="F388" s="27"/>
      <c r="G388" s="27"/>
      <c r="H388" s="27"/>
      <c r="I388" s="27"/>
      <c r="J388" s="159" t="s">
        <v>95</v>
      </c>
      <c r="K388" s="25" t="s">
        <v>98</v>
      </c>
      <c r="L388" s="27"/>
      <c r="M388" s="160" t="s">
        <v>98</v>
      </c>
      <c r="N388" s="140">
        <v>1.2973516220723217E-2</v>
      </c>
      <c r="O388" s="140">
        <f t="shared" si="6"/>
        <v>12.973516220723218</v>
      </c>
      <c r="P388" s="156" t="s">
        <v>346</v>
      </c>
      <c r="Q388" s="156" t="s">
        <v>346</v>
      </c>
      <c r="R388" s="185">
        <v>97</v>
      </c>
      <c r="S388" s="185">
        <v>145</v>
      </c>
      <c r="T388" s="186">
        <v>224</v>
      </c>
      <c r="U388" s="161"/>
      <c r="V388" s="161"/>
      <c r="W388" s="157"/>
    </row>
    <row r="389" spans="1:23" ht="13.8">
      <c r="A389" s="158">
        <v>24.94</v>
      </c>
      <c r="B389" s="153">
        <v>57</v>
      </c>
      <c r="C389" s="153">
        <v>359201</v>
      </c>
      <c r="D389" s="153"/>
      <c r="E389" s="27"/>
      <c r="F389" s="27"/>
      <c r="G389" s="27"/>
      <c r="H389" s="27"/>
      <c r="I389" s="27"/>
      <c r="J389" s="159" t="s">
        <v>354</v>
      </c>
      <c r="K389" s="25" t="s">
        <v>356</v>
      </c>
      <c r="L389" s="27"/>
      <c r="M389" s="160" t="s">
        <v>358</v>
      </c>
      <c r="N389" s="140">
        <v>7.4174626462621213E-2</v>
      </c>
      <c r="O389" s="140">
        <f t="shared" si="6"/>
        <v>74.17462646262122</v>
      </c>
      <c r="P389" s="156" t="s">
        <v>346</v>
      </c>
      <c r="Q389" s="27">
        <v>5.3751999999999999E-4</v>
      </c>
      <c r="R389" s="185">
        <v>71</v>
      </c>
      <c r="S389" s="185">
        <v>85</v>
      </c>
      <c r="T389" s="186">
        <v>352</v>
      </c>
      <c r="U389" s="161"/>
      <c r="V389" s="161"/>
      <c r="W389" s="157"/>
    </row>
    <row r="390" spans="1:23" ht="13.8">
      <c r="A390" s="158">
        <v>25.28</v>
      </c>
      <c r="B390" s="153">
        <v>55</v>
      </c>
      <c r="C390" s="153">
        <v>359201</v>
      </c>
      <c r="D390" s="153"/>
      <c r="E390" s="27"/>
      <c r="F390" s="27"/>
      <c r="G390" s="27"/>
      <c r="H390" s="27"/>
      <c r="I390" s="27"/>
      <c r="J390" s="159" t="s">
        <v>94</v>
      </c>
      <c r="K390" s="25" t="s">
        <v>121</v>
      </c>
      <c r="L390" s="27"/>
      <c r="M390" s="160" t="s">
        <v>146</v>
      </c>
      <c r="N390" s="140">
        <v>0.13244757113705138</v>
      </c>
      <c r="O390" s="140">
        <f t="shared" si="6"/>
        <v>132.4475711370514</v>
      </c>
      <c r="P390" s="156" t="s">
        <v>346</v>
      </c>
      <c r="Q390" s="27">
        <v>1300</v>
      </c>
      <c r="R390" s="185">
        <v>149</v>
      </c>
      <c r="S390" s="185">
        <v>167</v>
      </c>
      <c r="T390" s="186">
        <v>279</v>
      </c>
      <c r="U390" s="161"/>
      <c r="V390" s="161"/>
      <c r="W390" s="157"/>
    </row>
    <row r="391" spans="1:23" ht="13.8">
      <c r="A391" s="158">
        <v>25.64</v>
      </c>
      <c r="B391" s="153">
        <v>207</v>
      </c>
      <c r="C391" s="153">
        <v>359201</v>
      </c>
      <c r="D391" s="153"/>
      <c r="E391" s="27"/>
      <c r="F391" s="27"/>
      <c r="G391" s="27"/>
      <c r="H391" s="27"/>
      <c r="I391" s="27"/>
      <c r="J391" s="159" t="s">
        <v>498</v>
      </c>
      <c r="K391" s="25" t="s">
        <v>98</v>
      </c>
      <c r="L391" s="27"/>
      <c r="M391" s="160" t="s">
        <v>98</v>
      </c>
      <c r="N391" s="140">
        <v>6.7387897027012741E-2</v>
      </c>
      <c r="O391" s="140">
        <f t="shared" si="6"/>
        <v>67.387897027012741</v>
      </c>
      <c r="P391" s="156" t="s">
        <v>346</v>
      </c>
      <c r="Q391" s="156" t="s">
        <v>346</v>
      </c>
      <c r="R391" s="185">
        <v>73</v>
      </c>
      <c r="S391" s="185">
        <v>281</v>
      </c>
      <c r="T391" s="186">
        <v>341</v>
      </c>
      <c r="U391" s="161"/>
      <c r="V391" s="161"/>
      <c r="W391" s="157"/>
    </row>
    <row r="392" spans="1:23" ht="13.8">
      <c r="A392" s="158">
        <v>26.89</v>
      </c>
      <c r="B392" s="153">
        <v>57</v>
      </c>
      <c r="C392" s="153">
        <v>359201</v>
      </c>
      <c r="D392" s="153"/>
      <c r="E392" s="27"/>
      <c r="F392" s="27"/>
      <c r="G392" s="27"/>
      <c r="H392" s="27"/>
      <c r="I392" s="27"/>
      <c r="J392" s="159" t="s">
        <v>330</v>
      </c>
      <c r="K392" s="25" t="s">
        <v>344</v>
      </c>
      <c r="L392" s="27"/>
      <c r="M392" s="160" t="s">
        <v>337</v>
      </c>
      <c r="N392" s="140">
        <v>0.10644124041970932</v>
      </c>
      <c r="O392" s="140">
        <f t="shared" si="6"/>
        <v>106.44124041970932</v>
      </c>
      <c r="P392" s="156" t="s">
        <v>346</v>
      </c>
      <c r="Q392" s="27">
        <v>8.6225999999999997E-5</v>
      </c>
      <c r="R392" s="185">
        <v>71</v>
      </c>
      <c r="S392" s="185">
        <v>85</v>
      </c>
      <c r="T392" s="186">
        <v>380</v>
      </c>
      <c r="U392" s="161"/>
      <c r="V392" s="161"/>
      <c r="W392" s="157"/>
    </row>
    <row r="393" spans="1:23" ht="13.8">
      <c r="A393" s="158">
        <v>28.03</v>
      </c>
      <c r="B393" s="153">
        <v>57</v>
      </c>
      <c r="C393" s="153">
        <v>359201</v>
      </c>
      <c r="D393" s="153"/>
      <c r="E393" s="27"/>
      <c r="F393" s="27"/>
      <c r="G393" s="27"/>
      <c r="H393" s="27"/>
      <c r="I393" s="27"/>
      <c r="J393" s="159" t="s">
        <v>532</v>
      </c>
      <c r="K393" s="25" t="s">
        <v>253</v>
      </c>
      <c r="L393" s="27"/>
      <c r="M393" s="160" t="s">
        <v>254</v>
      </c>
      <c r="N393" s="140">
        <v>8.5247813898068223E-2</v>
      </c>
      <c r="O393" s="140">
        <f t="shared" si="6"/>
        <v>85.247813898068216</v>
      </c>
      <c r="P393" s="156" t="s">
        <v>346</v>
      </c>
      <c r="Q393" s="156" t="s">
        <v>346</v>
      </c>
      <c r="R393" s="185">
        <v>71</v>
      </c>
      <c r="S393" s="185">
        <v>85</v>
      </c>
      <c r="T393" s="186">
        <v>394</v>
      </c>
      <c r="U393" s="161"/>
      <c r="V393" s="161"/>
      <c r="W393" s="157"/>
    </row>
    <row r="394" spans="1:23" ht="14.4" thickBot="1">
      <c r="A394" s="158">
        <v>29.38</v>
      </c>
      <c r="B394" s="153">
        <v>57</v>
      </c>
      <c r="C394" s="153">
        <v>359201</v>
      </c>
      <c r="D394" s="153"/>
      <c r="E394" s="27"/>
      <c r="F394" s="27"/>
      <c r="G394" s="27"/>
      <c r="H394" s="27"/>
      <c r="I394" s="27"/>
      <c r="J394" s="159" t="s">
        <v>158</v>
      </c>
      <c r="K394" s="25" t="s">
        <v>169</v>
      </c>
      <c r="L394" s="27"/>
      <c r="M394" s="160" t="s">
        <v>181</v>
      </c>
      <c r="N394" s="140">
        <v>0.11637578959969488</v>
      </c>
      <c r="O394" s="140">
        <f t="shared" si="6"/>
        <v>116.37578959969488</v>
      </c>
      <c r="P394" s="156" t="s">
        <v>346</v>
      </c>
      <c r="Q394" s="156" t="s">
        <v>346</v>
      </c>
      <c r="R394" s="187">
        <v>71</v>
      </c>
      <c r="S394" s="187">
        <v>85</v>
      </c>
      <c r="T394" s="188">
        <v>408</v>
      </c>
      <c r="U394" s="161"/>
      <c r="V394" s="161"/>
      <c r="W394" s="157"/>
    </row>
    <row r="395" spans="1:23">
      <c r="A395" s="220" t="s">
        <v>535</v>
      </c>
      <c r="B395" s="220"/>
      <c r="C395" s="220"/>
      <c r="D395" s="220"/>
      <c r="E395" s="220"/>
      <c r="F395" s="220"/>
      <c r="G395" s="220"/>
      <c r="H395" s="220"/>
      <c r="I395" s="220"/>
      <c r="J395" s="220"/>
      <c r="K395" s="220"/>
      <c r="L395" s="220"/>
      <c r="M395" s="220"/>
      <c r="N395" s="220"/>
      <c r="O395" s="220"/>
      <c r="P395" s="220"/>
      <c r="Q395" s="220"/>
      <c r="R395" s="220"/>
      <c r="S395" s="220"/>
      <c r="T395" s="220"/>
      <c r="U395" s="220"/>
      <c r="V395" s="220"/>
      <c r="W395" s="220"/>
    </row>
    <row r="396" spans="1:23" ht="13.8">
      <c r="A396" s="158">
        <v>5.89</v>
      </c>
      <c r="B396" s="153">
        <v>91</v>
      </c>
      <c r="C396" s="153">
        <v>17737476</v>
      </c>
      <c r="D396" s="153"/>
      <c r="E396" s="27"/>
      <c r="F396" s="27"/>
      <c r="G396" s="27"/>
      <c r="H396" s="27"/>
      <c r="I396" s="27"/>
      <c r="J396" s="159" t="s">
        <v>215</v>
      </c>
      <c r="K396" s="25" t="s">
        <v>229</v>
      </c>
      <c r="L396" s="27"/>
      <c r="M396" s="160" t="s">
        <v>238</v>
      </c>
      <c r="N396" s="140">
        <v>2.9986975618167868</v>
      </c>
      <c r="O396" s="140">
        <f t="shared" si="6"/>
        <v>2998.6975618167867</v>
      </c>
      <c r="P396" s="27">
        <v>4300</v>
      </c>
      <c r="Q396" s="156" t="s">
        <v>346</v>
      </c>
      <c r="R396" s="185">
        <v>65</v>
      </c>
      <c r="S396" s="185"/>
      <c r="T396" s="186"/>
      <c r="U396" s="186"/>
      <c r="V396" s="161"/>
      <c r="W396" s="157"/>
    </row>
    <row r="397" spans="1:23" ht="13.8">
      <c r="A397" s="158">
        <v>6.5</v>
      </c>
      <c r="B397" s="153">
        <v>133</v>
      </c>
      <c r="C397" s="153">
        <v>8323</v>
      </c>
      <c r="D397" s="153"/>
      <c r="E397" s="27"/>
      <c r="F397" s="27"/>
      <c r="G397" s="27"/>
      <c r="H397" s="27"/>
      <c r="I397" s="27"/>
      <c r="J397" s="159" t="s">
        <v>491</v>
      </c>
      <c r="K397" s="25" t="s">
        <v>494</v>
      </c>
      <c r="L397" s="27"/>
      <c r="M397" s="160" t="s">
        <v>98</v>
      </c>
      <c r="N397" s="140">
        <v>1.4070863186510366E-3</v>
      </c>
      <c r="O397" s="140">
        <f t="shared" si="6"/>
        <v>1.4070863186510367</v>
      </c>
      <c r="P397" s="156" t="s">
        <v>346</v>
      </c>
      <c r="Q397" s="156" t="s">
        <v>346</v>
      </c>
      <c r="R397" s="185">
        <v>151</v>
      </c>
      <c r="S397" s="185">
        <v>121</v>
      </c>
      <c r="T397" s="186">
        <v>105</v>
      </c>
      <c r="U397" s="186"/>
      <c r="V397" s="161"/>
      <c r="W397" s="157"/>
    </row>
    <row r="398" spans="1:23" ht="13.8">
      <c r="A398" s="158">
        <v>6.69</v>
      </c>
      <c r="B398" s="153">
        <v>91</v>
      </c>
      <c r="C398" s="153">
        <v>6579287</v>
      </c>
      <c r="D398" s="153"/>
      <c r="E398" s="27"/>
      <c r="F398" s="27"/>
      <c r="G398" s="27"/>
      <c r="H398" s="27"/>
      <c r="I398" s="27"/>
      <c r="J398" s="159" t="s">
        <v>536</v>
      </c>
      <c r="K398" s="25" t="s">
        <v>562</v>
      </c>
      <c r="L398" s="27"/>
      <c r="M398" s="160" t="s">
        <v>98</v>
      </c>
      <c r="N398" s="140">
        <v>1.1122942117239725</v>
      </c>
      <c r="O398" s="140">
        <f t="shared" si="6"/>
        <v>1112.2942117239725</v>
      </c>
      <c r="P398" s="156" t="s">
        <v>346</v>
      </c>
      <c r="Q398" s="156" t="s">
        <v>346</v>
      </c>
      <c r="R398" s="185">
        <v>106</v>
      </c>
      <c r="S398" s="185"/>
      <c r="T398" s="186"/>
      <c r="U398" s="186"/>
      <c r="V398" s="161"/>
      <c r="W398" s="157"/>
    </row>
    <row r="399" spans="1:23" ht="13.8">
      <c r="A399" s="158">
        <v>6.8</v>
      </c>
      <c r="B399" s="153">
        <v>55</v>
      </c>
      <c r="C399" s="153">
        <v>4536826</v>
      </c>
      <c r="D399" s="153"/>
      <c r="E399" s="27"/>
      <c r="F399" s="27"/>
      <c r="G399" s="27"/>
      <c r="H399" s="27"/>
      <c r="I399" s="27"/>
      <c r="J399" s="159" t="s">
        <v>467</v>
      </c>
      <c r="K399" s="25" t="s">
        <v>230</v>
      </c>
      <c r="L399" s="27"/>
      <c r="M399" s="160" t="s">
        <v>98</v>
      </c>
      <c r="N399" s="140">
        <v>0.76699577011898445</v>
      </c>
      <c r="O399" s="140">
        <f t="shared" si="6"/>
        <v>766.99577011898441</v>
      </c>
      <c r="P399" s="156" t="s">
        <v>346</v>
      </c>
      <c r="Q399" s="156" t="s">
        <v>346</v>
      </c>
      <c r="R399" s="185">
        <v>69</v>
      </c>
      <c r="S399" s="185">
        <v>84</v>
      </c>
      <c r="T399" s="186">
        <v>126</v>
      </c>
      <c r="U399" s="186"/>
      <c r="V399" s="161"/>
      <c r="W399" s="157"/>
    </row>
    <row r="400" spans="1:23" ht="13.8">
      <c r="A400" s="158">
        <v>6.84</v>
      </c>
      <c r="B400" s="153">
        <v>104</v>
      </c>
      <c r="C400" s="153">
        <v>2234761</v>
      </c>
      <c r="D400" s="153"/>
      <c r="E400" s="27"/>
      <c r="F400" s="27"/>
      <c r="G400" s="27"/>
      <c r="H400" s="27"/>
      <c r="I400" s="27"/>
      <c r="J400" s="159" t="s">
        <v>537</v>
      </c>
      <c r="K400" s="25" t="s">
        <v>563</v>
      </c>
      <c r="L400" s="27"/>
      <c r="M400" s="160" t="s">
        <v>577</v>
      </c>
      <c r="N400" s="140">
        <v>0.37780867818754166</v>
      </c>
      <c r="O400" s="140">
        <f t="shared" si="6"/>
        <v>377.80867818754166</v>
      </c>
      <c r="P400" s="27">
        <v>1.2</v>
      </c>
      <c r="Q400" s="156" t="s">
        <v>346</v>
      </c>
      <c r="R400" s="185">
        <v>78</v>
      </c>
      <c r="S400" s="185"/>
      <c r="T400" s="186"/>
      <c r="U400" s="186"/>
      <c r="V400" s="161"/>
      <c r="W400" s="157"/>
    </row>
    <row r="401" spans="1:23" ht="13.8">
      <c r="A401" s="158">
        <v>6.88</v>
      </c>
      <c r="B401" s="153">
        <v>91</v>
      </c>
      <c r="C401" s="153">
        <v>3413227</v>
      </c>
      <c r="D401" s="153"/>
      <c r="E401" s="27"/>
      <c r="F401" s="27"/>
      <c r="G401" s="27"/>
      <c r="H401" s="27"/>
      <c r="I401" s="27"/>
      <c r="J401" s="159" t="s">
        <v>536</v>
      </c>
      <c r="K401" s="25" t="s">
        <v>562</v>
      </c>
      <c r="L401" s="27"/>
      <c r="M401" s="160" t="s">
        <v>98</v>
      </c>
      <c r="N401" s="140">
        <v>0.57704013146105027</v>
      </c>
      <c r="O401" s="140">
        <f t="shared" si="6"/>
        <v>577.04013146105024</v>
      </c>
      <c r="P401" s="156" t="s">
        <v>346</v>
      </c>
      <c r="Q401" s="156" t="s">
        <v>346</v>
      </c>
      <c r="R401" s="185">
        <v>106</v>
      </c>
      <c r="S401" s="185"/>
      <c r="T401" s="186"/>
      <c r="U401" s="186"/>
      <c r="V401" s="161"/>
      <c r="W401" s="157"/>
    </row>
    <row r="402" spans="1:23" ht="13.8">
      <c r="A402" s="158">
        <v>6.88</v>
      </c>
      <c r="B402" s="153">
        <v>193</v>
      </c>
      <c r="C402" s="153">
        <v>366082</v>
      </c>
      <c r="D402" s="153"/>
      <c r="E402" s="27"/>
      <c r="F402" s="27"/>
      <c r="G402" s="27"/>
      <c r="H402" s="27"/>
      <c r="I402" s="27"/>
      <c r="J402" s="159" t="s">
        <v>95</v>
      </c>
      <c r="K402" s="25" t="s">
        <v>98</v>
      </c>
      <c r="L402" s="27"/>
      <c r="M402" s="160" t="s">
        <v>98</v>
      </c>
      <c r="N402" s="140">
        <v>6.1889820221603845E-2</v>
      </c>
      <c r="O402" s="140">
        <f t="shared" si="6"/>
        <v>61.889820221603841</v>
      </c>
      <c r="P402" s="156" t="s">
        <v>346</v>
      </c>
      <c r="Q402" s="156" t="s">
        <v>346</v>
      </c>
      <c r="R402" s="185">
        <v>209</v>
      </c>
      <c r="S402" s="185">
        <v>135</v>
      </c>
      <c r="T402" s="186"/>
      <c r="U402" s="186"/>
      <c r="V402" s="161"/>
      <c r="W402" s="157"/>
    </row>
    <row r="403" spans="1:23" ht="13.8">
      <c r="A403" s="158">
        <v>7.11</v>
      </c>
      <c r="B403" s="153">
        <v>60</v>
      </c>
      <c r="C403" s="153">
        <v>91752</v>
      </c>
      <c r="D403" s="153"/>
      <c r="E403" s="27"/>
      <c r="F403" s="27"/>
      <c r="G403" s="27"/>
      <c r="H403" s="27"/>
      <c r="I403" s="27"/>
      <c r="J403" s="159" t="s">
        <v>73</v>
      </c>
      <c r="K403" s="25" t="s">
        <v>99</v>
      </c>
      <c r="L403" s="27"/>
      <c r="M403" s="160" t="s">
        <v>124</v>
      </c>
      <c r="N403" s="140">
        <v>1.551159244369457E-2</v>
      </c>
      <c r="O403" s="140">
        <f t="shared" si="6"/>
        <v>15.511592443694569</v>
      </c>
      <c r="P403" s="156" t="s">
        <v>346</v>
      </c>
      <c r="Q403" s="156" t="s">
        <v>346</v>
      </c>
      <c r="R403" s="185">
        <v>73</v>
      </c>
      <c r="S403" s="185"/>
      <c r="T403" s="186"/>
      <c r="U403" s="186"/>
      <c r="V403" s="161"/>
      <c r="W403" s="157"/>
    </row>
    <row r="404" spans="1:23" ht="13.8">
      <c r="A404" s="158">
        <v>7.2</v>
      </c>
      <c r="B404" s="153">
        <v>117</v>
      </c>
      <c r="C404" s="153">
        <v>490948</v>
      </c>
      <c r="D404" s="153"/>
      <c r="E404" s="27"/>
      <c r="F404" s="27"/>
      <c r="G404" s="27"/>
      <c r="H404" s="27"/>
      <c r="I404" s="27"/>
      <c r="J404" s="159" t="s">
        <v>538</v>
      </c>
      <c r="K404" s="25" t="s">
        <v>210</v>
      </c>
      <c r="L404" s="27"/>
      <c r="M404" s="160" t="s">
        <v>98</v>
      </c>
      <c r="N404" s="140">
        <v>8.2999665261214606E-2</v>
      </c>
      <c r="O404" s="140">
        <f t="shared" si="6"/>
        <v>82.999665261214602</v>
      </c>
      <c r="P404" s="156" t="s">
        <v>346</v>
      </c>
      <c r="Q404" s="156" t="s">
        <v>346</v>
      </c>
      <c r="R404" s="185">
        <v>118</v>
      </c>
      <c r="S404" s="185">
        <v>107</v>
      </c>
      <c r="T404" s="186"/>
      <c r="U404" s="186"/>
      <c r="V404" s="161"/>
      <c r="W404" s="157"/>
    </row>
    <row r="405" spans="1:23" ht="13.8">
      <c r="A405" s="158">
        <v>7.27</v>
      </c>
      <c r="B405" s="153">
        <v>94</v>
      </c>
      <c r="C405" s="153">
        <v>637439</v>
      </c>
      <c r="D405" s="153"/>
      <c r="E405" s="27"/>
      <c r="F405" s="27"/>
      <c r="G405" s="27"/>
      <c r="H405" s="27"/>
      <c r="I405" s="27"/>
      <c r="J405" s="159" t="s">
        <v>74</v>
      </c>
      <c r="K405" s="25" t="s">
        <v>100</v>
      </c>
      <c r="L405" s="27"/>
      <c r="M405" s="160" t="s">
        <v>125</v>
      </c>
      <c r="N405" s="140">
        <v>0.10776543264142713</v>
      </c>
      <c r="O405" s="140">
        <f t="shared" si="6"/>
        <v>107.76543264142713</v>
      </c>
      <c r="P405" s="156" t="s">
        <v>346</v>
      </c>
      <c r="Q405" s="156" t="s">
        <v>346</v>
      </c>
      <c r="R405" s="185">
        <v>66</v>
      </c>
      <c r="S405" s="185">
        <v>55</v>
      </c>
      <c r="T405" s="186"/>
      <c r="U405" s="186"/>
      <c r="V405" s="161"/>
      <c r="W405" s="157"/>
    </row>
    <row r="406" spans="1:23" ht="13.8">
      <c r="A406" s="158">
        <v>7.32</v>
      </c>
      <c r="B406" s="153">
        <v>105</v>
      </c>
      <c r="C406" s="153">
        <v>1718917</v>
      </c>
      <c r="D406" s="153"/>
      <c r="E406" s="27"/>
      <c r="F406" s="27"/>
      <c r="G406" s="27"/>
      <c r="H406" s="27"/>
      <c r="I406" s="27"/>
      <c r="J406" s="159" t="s">
        <v>538</v>
      </c>
      <c r="K406" s="25" t="s">
        <v>564</v>
      </c>
      <c r="L406" s="27"/>
      <c r="M406" s="160" t="s">
        <v>98</v>
      </c>
      <c r="N406" s="140">
        <v>0.29060009534983589</v>
      </c>
      <c r="O406" s="140">
        <f t="shared" si="6"/>
        <v>290.6000953498359</v>
      </c>
      <c r="P406" s="156" t="s">
        <v>346</v>
      </c>
      <c r="Q406" s="156" t="s">
        <v>346</v>
      </c>
      <c r="R406" s="185">
        <v>120</v>
      </c>
      <c r="S406" s="185"/>
      <c r="T406" s="186"/>
      <c r="U406" s="186"/>
      <c r="V406" s="161"/>
      <c r="W406" s="157"/>
    </row>
    <row r="407" spans="1:23" ht="13.8">
      <c r="A407" s="158">
        <v>7.41</v>
      </c>
      <c r="B407" s="153">
        <v>55</v>
      </c>
      <c r="C407" s="153">
        <v>3000424</v>
      </c>
      <c r="D407" s="153"/>
      <c r="E407" s="27"/>
      <c r="F407" s="27"/>
      <c r="G407" s="27"/>
      <c r="H407" s="27"/>
      <c r="I407" s="27"/>
      <c r="J407" s="159" t="s">
        <v>468</v>
      </c>
      <c r="K407" s="25" t="s">
        <v>231</v>
      </c>
      <c r="L407" s="27"/>
      <c r="M407" s="160" t="s">
        <v>98</v>
      </c>
      <c r="N407" s="140">
        <v>0.50725165932382765</v>
      </c>
      <c r="O407" s="140">
        <f t="shared" si="6"/>
        <v>507.25165932382765</v>
      </c>
      <c r="P407" s="156" t="s">
        <v>346</v>
      </c>
      <c r="Q407" s="156" t="s">
        <v>346</v>
      </c>
      <c r="R407" s="185">
        <v>70</v>
      </c>
      <c r="S407" s="185">
        <v>83</v>
      </c>
      <c r="T407" s="186">
        <v>140</v>
      </c>
      <c r="U407" s="186"/>
      <c r="V407" s="161"/>
      <c r="W407" s="157"/>
    </row>
    <row r="408" spans="1:23" ht="13.8">
      <c r="A408" s="158">
        <v>7.42</v>
      </c>
      <c r="B408" s="153">
        <v>105</v>
      </c>
      <c r="C408" s="153">
        <v>928742</v>
      </c>
      <c r="D408" s="153"/>
      <c r="E408" s="27"/>
      <c r="F408" s="27"/>
      <c r="G408" s="27"/>
      <c r="H408" s="27"/>
      <c r="I408" s="27"/>
      <c r="J408" s="159" t="s">
        <v>538</v>
      </c>
      <c r="K408" s="25" t="s">
        <v>564</v>
      </c>
      <c r="L408" s="27"/>
      <c r="M408" s="160" t="s">
        <v>98</v>
      </c>
      <c r="N408" s="140">
        <v>0.15701311567422815</v>
      </c>
      <c r="O408" s="140">
        <f t="shared" si="6"/>
        <v>157.01311567422815</v>
      </c>
      <c r="P408" s="156" t="s">
        <v>346</v>
      </c>
      <c r="Q408" s="156" t="s">
        <v>346</v>
      </c>
      <c r="R408" s="185">
        <v>120</v>
      </c>
      <c r="S408" s="185"/>
      <c r="T408" s="186"/>
      <c r="U408" s="186"/>
      <c r="V408" s="161"/>
      <c r="W408" s="157"/>
    </row>
    <row r="409" spans="1:23" ht="13.8">
      <c r="A409" s="158">
        <v>7.46</v>
      </c>
      <c r="B409" s="153">
        <v>57</v>
      </c>
      <c r="C409" s="153">
        <v>592296</v>
      </c>
      <c r="D409" s="153"/>
      <c r="E409" s="27"/>
      <c r="F409" s="27"/>
      <c r="G409" s="27"/>
      <c r="H409" s="27"/>
      <c r="I409" s="27"/>
      <c r="J409" s="159" t="s">
        <v>218</v>
      </c>
      <c r="K409" s="25" t="s">
        <v>232</v>
      </c>
      <c r="L409" s="27"/>
      <c r="M409" s="160" t="s">
        <v>241</v>
      </c>
      <c r="N409" s="140">
        <v>0.10013355739417691</v>
      </c>
      <c r="O409" s="140">
        <f t="shared" si="6"/>
        <v>100.13355739417692</v>
      </c>
      <c r="P409" s="156" t="s">
        <v>346</v>
      </c>
      <c r="Q409" s="27">
        <v>28.457999999999998</v>
      </c>
      <c r="R409" s="185">
        <v>71</v>
      </c>
      <c r="S409" s="185">
        <v>85</v>
      </c>
      <c r="T409" s="186">
        <v>142</v>
      </c>
      <c r="U409" s="186"/>
      <c r="V409" s="161"/>
      <c r="W409" s="157"/>
    </row>
    <row r="410" spans="1:23" ht="13.8">
      <c r="A410" s="158">
        <v>7.54</v>
      </c>
      <c r="B410" s="153">
        <v>105</v>
      </c>
      <c r="C410" s="153">
        <v>1640460</v>
      </c>
      <c r="D410" s="153"/>
      <c r="E410" s="27"/>
      <c r="F410" s="27"/>
      <c r="G410" s="27"/>
      <c r="H410" s="27"/>
      <c r="I410" s="27"/>
      <c r="J410" s="159" t="s">
        <v>538</v>
      </c>
      <c r="K410" s="25" t="s">
        <v>564</v>
      </c>
      <c r="L410" s="27"/>
      <c r="M410" s="160" t="s">
        <v>98</v>
      </c>
      <c r="N410" s="140">
        <v>0.27733615550814367</v>
      </c>
      <c r="O410" s="140">
        <f t="shared" si="6"/>
        <v>277.33615550814369</v>
      </c>
      <c r="P410" s="156" t="s">
        <v>346</v>
      </c>
      <c r="Q410" s="156" t="s">
        <v>346</v>
      </c>
      <c r="R410" s="185">
        <v>120</v>
      </c>
      <c r="S410" s="185"/>
      <c r="T410" s="186"/>
      <c r="U410" s="186"/>
      <c r="V410" s="161"/>
      <c r="W410" s="157"/>
    </row>
    <row r="411" spans="1:23" ht="13.8">
      <c r="A411" s="158">
        <v>7.55</v>
      </c>
      <c r="B411" s="153">
        <v>118</v>
      </c>
      <c r="C411" s="153">
        <v>2328228</v>
      </c>
      <c r="D411" s="153"/>
      <c r="E411" s="27"/>
      <c r="F411" s="27"/>
      <c r="G411" s="27"/>
      <c r="H411" s="27"/>
      <c r="I411" s="27"/>
      <c r="J411" s="159" t="s">
        <v>219</v>
      </c>
      <c r="K411" s="25" t="s">
        <v>210</v>
      </c>
      <c r="L411" s="27"/>
      <c r="M411" s="160" t="s">
        <v>242</v>
      </c>
      <c r="N411" s="140">
        <v>0.39361020851859491</v>
      </c>
      <c r="O411" s="140">
        <f t="shared" si="6"/>
        <v>393.6102085185949</v>
      </c>
      <c r="P411" s="156" t="s">
        <v>346</v>
      </c>
      <c r="Q411" s="156" t="s">
        <v>346</v>
      </c>
      <c r="R411" s="185">
        <v>117</v>
      </c>
      <c r="S411" s="185">
        <v>91</v>
      </c>
      <c r="T411" s="186">
        <v>115</v>
      </c>
      <c r="U411" s="186"/>
      <c r="V411" s="161"/>
      <c r="W411" s="157"/>
    </row>
    <row r="412" spans="1:23" ht="13.8">
      <c r="A412" s="158">
        <v>7.59</v>
      </c>
      <c r="B412" s="153">
        <v>57</v>
      </c>
      <c r="C412" s="153">
        <v>16016</v>
      </c>
      <c r="D412" s="153"/>
      <c r="E412" s="27"/>
      <c r="F412" s="27"/>
      <c r="G412" s="27"/>
      <c r="H412" s="27"/>
      <c r="I412" s="27"/>
      <c r="J412" s="159" t="s">
        <v>95</v>
      </c>
      <c r="K412" s="25" t="s">
        <v>98</v>
      </c>
      <c r="L412" s="27"/>
      <c r="M412" s="160" t="s">
        <v>98</v>
      </c>
      <c r="N412" s="140">
        <v>2.7076648419458132E-3</v>
      </c>
      <c r="O412" s="140">
        <f t="shared" si="6"/>
        <v>2.7076648419458134</v>
      </c>
      <c r="P412" s="156" t="s">
        <v>346</v>
      </c>
      <c r="Q412" s="156" t="s">
        <v>346</v>
      </c>
      <c r="R412" s="185">
        <v>70</v>
      </c>
      <c r="S412" s="185">
        <v>83</v>
      </c>
      <c r="T412" s="186">
        <v>207</v>
      </c>
      <c r="U412" s="186"/>
      <c r="V412" s="161"/>
      <c r="W412" s="157"/>
    </row>
    <row r="413" spans="1:23" ht="13.8">
      <c r="A413" s="158">
        <v>7.71</v>
      </c>
      <c r="B413" s="153">
        <v>117</v>
      </c>
      <c r="C413" s="153">
        <v>428597</v>
      </c>
      <c r="D413" s="153"/>
      <c r="E413" s="27"/>
      <c r="F413" s="27"/>
      <c r="G413" s="27"/>
      <c r="H413" s="27"/>
      <c r="I413" s="27"/>
      <c r="J413" s="159" t="s">
        <v>538</v>
      </c>
      <c r="K413" s="25" t="s">
        <v>210</v>
      </c>
      <c r="L413" s="27"/>
      <c r="M413" s="160" t="s">
        <v>98</v>
      </c>
      <c r="N413" s="140">
        <v>7.2458605660804795E-2</v>
      </c>
      <c r="O413" s="140">
        <f t="shared" si="6"/>
        <v>72.458605660804793</v>
      </c>
      <c r="P413" s="156" t="s">
        <v>346</v>
      </c>
      <c r="Q413" s="156" t="s">
        <v>346</v>
      </c>
      <c r="R413" s="185">
        <v>118</v>
      </c>
      <c r="S413" s="185">
        <v>115</v>
      </c>
      <c r="T413" s="186">
        <v>80</v>
      </c>
      <c r="U413" s="186"/>
      <c r="V413" s="161"/>
      <c r="W413" s="157"/>
    </row>
    <row r="414" spans="1:23" ht="13.8">
      <c r="A414" s="158">
        <v>7.72</v>
      </c>
      <c r="B414" s="153">
        <v>60</v>
      </c>
      <c r="C414" s="153">
        <v>49526</v>
      </c>
      <c r="D414" s="153"/>
      <c r="E414" s="27"/>
      <c r="F414" s="27"/>
      <c r="G414" s="27"/>
      <c r="H414" s="27"/>
      <c r="I414" s="27"/>
      <c r="J414" s="159" t="s">
        <v>76</v>
      </c>
      <c r="K414" s="25" t="s">
        <v>102</v>
      </c>
      <c r="L414" s="27"/>
      <c r="M414" s="160" t="s">
        <v>127</v>
      </c>
      <c r="N414" s="140">
        <v>8.3728651949430775E-3</v>
      </c>
      <c r="O414" s="140">
        <f t="shared" si="6"/>
        <v>8.3728651949430777</v>
      </c>
      <c r="P414" s="156" t="s">
        <v>346</v>
      </c>
      <c r="Q414" s="27">
        <v>12215</v>
      </c>
      <c r="R414" s="185">
        <v>73</v>
      </c>
      <c r="S414" s="185"/>
      <c r="T414" s="186"/>
      <c r="U414" s="186"/>
      <c r="V414" s="161"/>
      <c r="W414" s="157"/>
    </row>
    <row r="415" spans="1:23" ht="13.8">
      <c r="A415" s="158">
        <v>7.77</v>
      </c>
      <c r="B415" s="153">
        <v>108</v>
      </c>
      <c r="C415" s="153">
        <v>79220</v>
      </c>
      <c r="D415" s="153"/>
      <c r="E415" s="27"/>
      <c r="F415" s="27"/>
      <c r="G415" s="27"/>
      <c r="H415" s="27"/>
      <c r="I415" s="27"/>
      <c r="J415" s="159" t="s">
        <v>539</v>
      </c>
      <c r="K415" s="25" t="s">
        <v>103</v>
      </c>
      <c r="L415" s="27"/>
      <c r="M415" s="160" t="s">
        <v>98</v>
      </c>
      <c r="N415" s="140">
        <v>1.3392932616068137E-2</v>
      </c>
      <c r="O415" s="140">
        <f t="shared" si="6"/>
        <v>13.392932616068137</v>
      </c>
      <c r="P415" s="156" t="s">
        <v>346</v>
      </c>
      <c r="Q415" s="156" t="s">
        <v>346</v>
      </c>
      <c r="R415" s="185">
        <v>90</v>
      </c>
      <c r="S415" s="185">
        <v>77</v>
      </c>
      <c r="T415" s="186"/>
      <c r="U415" s="186"/>
      <c r="V415" s="161"/>
      <c r="W415" s="157"/>
    </row>
    <row r="416" spans="1:23" ht="13.8">
      <c r="A416" s="158">
        <v>7.78</v>
      </c>
      <c r="B416" s="153">
        <v>267</v>
      </c>
      <c r="C416" s="153">
        <v>688313</v>
      </c>
      <c r="D416" s="153"/>
      <c r="E416" s="27"/>
      <c r="F416" s="27"/>
      <c r="G416" s="27"/>
      <c r="H416" s="27"/>
      <c r="I416" s="27"/>
      <c r="J416" s="159" t="s">
        <v>95</v>
      </c>
      <c r="K416" s="25" t="s">
        <v>98</v>
      </c>
      <c r="L416" s="27"/>
      <c r="M416" s="160" t="s">
        <v>98</v>
      </c>
      <c r="N416" s="140">
        <v>0.11636619070643409</v>
      </c>
      <c r="O416" s="140">
        <f t="shared" si="6"/>
        <v>116.36619070643408</v>
      </c>
      <c r="P416" s="156" t="s">
        <v>346</v>
      </c>
      <c r="Q416" s="156" t="s">
        <v>346</v>
      </c>
      <c r="R416" s="185">
        <v>126</v>
      </c>
      <c r="S416" s="185">
        <v>251</v>
      </c>
      <c r="T416" s="186"/>
      <c r="U416" s="186"/>
      <c r="V416" s="161"/>
      <c r="W416" s="157"/>
    </row>
    <row r="417" spans="1:23" ht="13.8">
      <c r="A417" s="158">
        <v>7.83</v>
      </c>
      <c r="B417" s="153">
        <v>117</v>
      </c>
      <c r="C417" s="153">
        <v>1509525</v>
      </c>
      <c r="D417" s="153"/>
      <c r="E417" s="27"/>
      <c r="F417" s="27"/>
      <c r="G417" s="27"/>
      <c r="H417" s="27"/>
      <c r="I417" s="27"/>
      <c r="J417" s="159" t="s">
        <v>538</v>
      </c>
      <c r="K417" s="25" t="s">
        <v>565</v>
      </c>
      <c r="L417" s="27"/>
      <c r="M417" s="160" t="s">
        <v>98</v>
      </c>
      <c r="N417" s="140">
        <v>0.25520028537326755</v>
      </c>
      <c r="O417" s="140">
        <f t="shared" si="6"/>
        <v>255.20028537326755</v>
      </c>
      <c r="P417" s="156" t="s">
        <v>346</v>
      </c>
      <c r="Q417" s="156" t="s">
        <v>346</v>
      </c>
      <c r="R417" s="185">
        <v>91</v>
      </c>
      <c r="S417" s="185">
        <v>134</v>
      </c>
      <c r="T417" s="186">
        <v>105</v>
      </c>
      <c r="U417" s="186"/>
      <c r="V417" s="161"/>
      <c r="W417" s="157"/>
    </row>
    <row r="418" spans="1:23" ht="13.8">
      <c r="A418" s="158">
        <v>7.88</v>
      </c>
      <c r="B418" s="153">
        <v>108</v>
      </c>
      <c r="C418" s="153">
        <v>74726</v>
      </c>
      <c r="D418" s="153"/>
      <c r="E418" s="27"/>
      <c r="F418" s="27"/>
      <c r="G418" s="27"/>
      <c r="H418" s="27"/>
      <c r="I418" s="27"/>
      <c r="J418" s="159" t="s">
        <v>539</v>
      </c>
      <c r="K418" s="25" t="s">
        <v>103</v>
      </c>
      <c r="L418" s="27"/>
      <c r="M418" s="160" t="s">
        <v>98</v>
      </c>
      <c r="N418" s="140">
        <v>1.2633177009193483E-2</v>
      </c>
      <c r="O418" s="140">
        <f t="shared" si="6"/>
        <v>12.633177009193483</v>
      </c>
      <c r="P418" s="156" t="s">
        <v>346</v>
      </c>
      <c r="Q418" s="156" t="s">
        <v>346</v>
      </c>
      <c r="R418" s="185">
        <v>94</v>
      </c>
      <c r="S418" s="185">
        <v>77</v>
      </c>
      <c r="T418" s="186"/>
      <c r="U418" s="186"/>
      <c r="V418" s="161"/>
      <c r="W418" s="157"/>
    </row>
    <row r="419" spans="1:23" ht="13.8">
      <c r="A419" s="158">
        <v>7.9</v>
      </c>
      <c r="B419" s="153">
        <v>116</v>
      </c>
      <c r="C419" s="153">
        <v>5037746</v>
      </c>
      <c r="D419" s="153"/>
      <c r="E419" s="27"/>
      <c r="F419" s="27"/>
      <c r="G419" s="27"/>
      <c r="H419" s="27"/>
      <c r="I419" s="27"/>
      <c r="J419" s="159" t="s">
        <v>220</v>
      </c>
      <c r="K419" s="25" t="s">
        <v>233</v>
      </c>
      <c r="L419" s="27"/>
      <c r="M419" s="160" t="s">
        <v>243</v>
      </c>
      <c r="N419" s="140">
        <v>0.85168130162669531</v>
      </c>
      <c r="O419" s="140">
        <f t="shared" si="6"/>
        <v>851.68130162669536</v>
      </c>
      <c r="P419" s="156" t="s">
        <v>346</v>
      </c>
      <c r="Q419" s="156" t="s">
        <v>346</v>
      </c>
      <c r="R419" s="185">
        <v>115</v>
      </c>
      <c r="S419" s="185">
        <v>89</v>
      </c>
      <c r="T419" s="186"/>
      <c r="U419" s="186"/>
      <c r="V419" s="161"/>
      <c r="W419" s="157"/>
    </row>
    <row r="420" spans="1:23" ht="13.8">
      <c r="A420" s="158">
        <v>7.95</v>
      </c>
      <c r="B420" s="153">
        <v>105</v>
      </c>
      <c r="C420" s="153">
        <v>348665</v>
      </c>
      <c r="D420" s="153"/>
      <c r="E420" s="27"/>
      <c r="F420" s="27"/>
      <c r="G420" s="27"/>
      <c r="H420" s="27"/>
      <c r="I420" s="27"/>
      <c r="J420" s="159" t="s">
        <v>540</v>
      </c>
      <c r="K420" s="25" t="s">
        <v>566</v>
      </c>
      <c r="L420" s="27"/>
      <c r="M420" s="160" t="s">
        <v>98</v>
      </c>
      <c r="N420" s="140">
        <v>5.8945302329984822E-2</v>
      </c>
      <c r="O420" s="140">
        <f t="shared" si="6"/>
        <v>58.94530232998482</v>
      </c>
      <c r="P420" s="156" t="s">
        <v>346</v>
      </c>
      <c r="Q420" s="156" t="s">
        <v>346</v>
      </c>
      <c r="R420" s="185">
        <v>77</v>
      </c>
      <c r="S420" s="185">
        <v>120</v>
      </c>
      <c r="T420" s="186">
        <v>91</v>
      </c>
      <c r="U420" s="186"/>
      <c r="V420" s="161"/>
      <c r="W420" s="157"/>
    </row>
    <row r="421" spans="1:23" ht="13.8">
      <c r="A421" s="158">
        <v>7.98</v>
      </c>
      <c r="B421" s="153">
        <v>55</v>
      </c>
      <c r="C421" s="153">
        <v>1434744</v>
      </c>
      <c r="D421" s="153"/>
      <c r="E421" s="27"/>
      <c r="F421" s="27"/>
      <c r="G421" s="27"/>
      <c r="H421" s="27"/>
      <c r="I421" s="27"/>
      <c r="J421" s="159" t="s">
        <v>469</v>
      </c>
      <c r="K421" s="25" t="s">
        <v>258</v>
      </c>
      <c r="L421" s="27"/>
      <c r="M421" s="160" t="s">
        <v>259</v>
      </c>
      <c r="N421" s="140">
        <v>0.24255781006447952</v>
      </c>
      <c r="O421" s="140">
        <f t="shared" si="6"/>
        <v>242.55781006447953</v>
      </c>
      <c r="P421" s="156" t="s">
        <v>346</v>
      </c>
      <c r="Q421" s="156" t="s">
        <v>346</v>
      </c>
      <c r="R421" s="185">
        <v>70</v>
      </c>
      <c r="S421" s="185">
        <v>83</v>
      </c>
      <c r="T421" s="186">
        <v>154</v>
      </c>
      <c r="U421" s="186"/>
      <c r="V421" s="161"/>
      <c r="W421" s="157"/>
    </row>
    <row r="422" spans="1:23" ht="13.8">
      <c r="A422" s="158">
        <v>8.02</v>
      </c>
      <c r="B422" s="153">
        <v>57</v>
      </c>
      <c r="C422" s="153">
        <v>550992</v>
      </c>
      <c r="D422" s="153"/>
      <c r="E422" s="27"/>
      <c r="F422" s="27"/>
      <c r="G422" s="27"/>
      <c r="H422" s="27"/>
      <c r="I422" s="27"/>
      <c r="J422" s="159" t="s">
        <v>541</v>
      </c>
      <c r="K422" s="25" t="s">
        <v>567</v>
      </c>
      <c r="L422" s="27"/>
      <c r="M422" s="160" t="s">
        <v>578</v>
      </c>
      <c r="N422" s="140">
        <v>9.315070345862933E-2</v>
      </c>
      <c r="O422" s="140">
        <f t="shared" si="6"/>
        <v>93.150703458629337</v>
      </c>
      <c r="P422" s="156" t="s">
        <v>346</v>
      </c>
      <c r="Q422" s="27">
        <v>11.528</v>
      </c>
      <c r="R422" s="185">
        <v>71</v>
      </c>
      <c r="S422" s="185">
        <v>85</v>
      </c>
      <c r="T422" s="186">
        <v>156</v>
      </c>
      <c r="U422" s="186"/>
      <c r="V422" s="161"/>
      <c r="W422" s="157"/>
    </row>
    <row r="423" spans="1:23" ht="13.8">
      <c r="A423" s="158">
        <v>8.0399999999999991</v>
      </c>
      <c r="B423" s="153">
        <v>117</v>
      </c>
      <c r="C423" s="153">
        <v>601121</v>
      </c>
      <c r="D423" s="153"/>
      <c r="E423" s="27"/>
      <c r="F423" s="27"/>
      <c r="G423" s="27"/>
      <c r="H423" s="27"/>
      <c r="I423" s="27"/>
      <c r="J423" s="159" t="s">
        <v>542</v>
      </c>
      <c r="K423" s="25" t="s">
        <v>565</v>
      </c>
      <c r="L423" s="27"/>
      <c r="M423" s="160" t="s">
        <v>98</v>
      </c>
      <c r="N423" s="140">
        <v>0.1016255118291277</v>
      </c>
      <c r="O423" s="140">
        <f t="shared" si="6"/>
        <v>101.6255118291277</v>
      </c>
      <c r="P423" s="156" t="s">
        <v>346</v>
      </c>
      <c r="Q423" s="156" t="s">
        <v>346</v>
      </c>
      <c r="R423" s="185">
        <v>115</v>
      </c>
      <c r="S423" s="185">
        <v>118</v>
      </c>
      <c r="T423" s="186">
        <v>132</v>
      </c>
      <c r="U423" s="186"/>
      <c r="V423" s="161"/>
      <c r="W423" s="157"/>
    </row>
    <row r="424" spans="1:23" ht="13.8">
      <c r="A424" s="158">
        <v>8.0500000000000007</v>
      </c>
      <c r="B424" s="153">
        <v>73</v>
      </c>
      <c r="C424" s="153">
        <v>82321</v>
      </c>
      <c r="D424" s="153"/>
      <c r="E424" s="27"/>
      <c r="F424" s="27"/>
      <c r="G424" s="27"/>
      <c r="H424" s="27"/>
      <c r="I424" s="27"/>
      <c r="J424" s="159" t="s">
        <v>78</v>
      </c>
      <c r="K424" s="25" t="s">
        <v>104</v>
      </c>
      <c r="L424" s="27"/>
      <c r="M424" s="160" t="s">
        <v>129</v>
      </c>
      <c r="N424" s="140">
        <v>1.391718765321062E-2</v>
      </c>
      <c r="O424" s="140">
        <f t="shared" si="6"/>
        <v>13.91718765321062</v>
      </c>
      <c r="P424" s="156" t="s">
        <v>346</v>
      </c>
      <c r="Q424" s="156" t="s">
        <v>346</v>
      </c>
      <c r="R424" s="185">
        <v>355</v>
      </c>
      <c r="S424" s="185">
        <v>267</v>
      </c>
      <c r="T424" s="186"/>
      <c r="U424" s="186"/>
      <c r="V424" s="161"/>
      <c r="W424" s="157"/>
    </row>
    <row r="425" spans="1:23" ht="13.8">
      <c r="A425" s="158">
        <v>8.06</v>
      </c>
      <c r="B425" s="153">
        <v>57</v>
      </c>
      <c r="C425" s="153">
        <v>26526</v>
      </c>
      <c r="D425" s="153"/>
      <c r="E425" s="27"/>
      <c r="F425" s="27"/>
      <c r="G425" s="27"/>
      <c r="H425" s="27"/>
      <c r="I425" s="27"/>
      <c r="J425" s="159" t="s">
        <v>436</v>
      </c>
      <c r="K425" s="25" t="s">
        <v>568</v>
      </c>
      <c r="L425" s="27"/>
      <c r="M425" s="160" t="s">
        <v>579</v>
      </c>
      <c r="N425" s="140">
        <v>4.4844853644764376E-3</v>
      </c>
      <c r="O425" s="140">
        <f t="shared" si="6"/>
        <v>4.4844853644764378</v>
      </c>
      <c r="P425" s="156" t="s">
        <v>346</v>
      </c>
      <c r="Q425" s="156" t="s">
        <v>346</v>
      </c>
      <c r="R425" s="185">
        <v>67</v>
      </c>
      <c r="S425" s="185">
        <v>81</v>
      </c>
      <c r="T425" s="186">
        <v>124</v>
      </c>
      <c r="U425" s="186"/>
      <c r="V425" s="161"/>
      <c r="W425" s="157"/>
    </row>
    <row r="426" spans="1:23" ht="13.8">
      <c r="A426" s="158">
        <v>8.1199999999999992</v>
      </c>
      <c r="B426" s="153">
        <v>137</v>
      </c>
      <c r="C426" s="153">
        <v>51696</v>
      </c>
      <c r="D426" s="153"/>
      <c r="E426" s="27"/>
      <c r="F426" s="27"/>
      <c r="G426" s="27"/>
      <c r="H426" s="27"/>
      <c r="I426" s="27"/>
      <c r="J426" s="159" t="s">
        <v>95</v>
      </c>
      <c r="K426" s="25" t="s">
        <v>98</v>
      </c>
      <c r="L426" s="27"/>
      <c r="M426" s="160" t="s">
        <v>98</v>
      </c>
      <c r="N426" s="140">
        <v>8.739725378947974E-3</v>
      </c>
      <c r="O426" s="140">
        <f t="shared" si="6"/>
        <v>8.7397253789479734</v>
      </c>
      <c r="P426" s="156" t="s">
        <v>346</v>
      </c>
      <c r="Q426" s="156" t="s">
        <v>346</v>
      </c>
      <c r="R426" s="185">
        <v>78</v>
      </c>
      <c r="S426" s="185">
        <v>155</v>
      </c>
      <c r="T426" s="186"/>
      <c r="U426" s="186"/>
      <c r="V426" s="161"/>
      <c r="W426" s="157"/>
    </row>
    <row r="427" spans="1:23" ht="13.8">
      <c r="A427" s="158">
        <v>8.1199999999999992</v>
      </c>
      <c r="B427" s="153">
        <v>117</v>
      </c>
      <c r="C427" s="153">
        <v>1514950</v>
      </c>
      <c r="D427" s="153"/>
      <c r="E427" s="27"/>
      <c r="F427" s="27"/>
      <c r="G427" s="27"/>
      <c r="H427" s="27"/>
      <c r="I427" s="27"/>
      <c r="J427" s="159" t="s">
        <v>543</v>
      </c>
      <c r="K427" s="25" t="s">
        <v>565</v>
      </c>
      <c r="L427" s="27"/>
      <c r="M427" s="160" t="s">
        <v>98</v>
      </c>
      <c r="N427" s="140">
        <v>0.25611743583327978</v>
      </c>
      <c r="O427" s="140">
        <f t="shared" si="6"/>
        <v>256.11743583327979</v>
      </c>
      <c r="P427" s="156" t="s">
        <v>346</v>
      </c>
      <c r="Q427" s="156" t="s">
        <v>346</v>
      </c>
      <c r="R427" s="185">
        <v>115</v>
      </c>
      <c r="S427" s="185">
        <v>132</v>
      </c>
      <c r="T427" s="186">
        <v>91</v>
      </c>
      <c r="U427" s="186"/>
      <c r="V427" s="161"/>
      <c r="W427" s="157"/>
    </row>
    <row r="428" spans="1:23" ht="13.8">
      <c r="A428" s="158">
        <v>8.2899999999999991</v>
      </c>
      <c r="B428" s="153">
        <v>60</v>
      </c>
      <c r="C428" s="153">
        <v>75844</v>
      </c>
      <c r="D428" s="153"/>
      <c r="E428" s="27"/>
      <c r="F428" s="27"/>
      <c r="G428" s="27"/>
      <c r="H428" s="27"/>
      <c r="I428" s="27"/>
      <c r="J428" s="159" t="s">
        <v>524</v>
      </c>
      <c r="K428" s="25" t="s">
        <v>528</v>
      </c>
      <c r="L428" s="27"/>
      <c r="M428" s="160" t="s">
        <v>131</v>
      </c>
      <c r="N428" s="140">
        <v>1.2822186080952687E-2</v>
      </c>
      <c r="O428" s="140">
        <f t="shared" si="6"/>
        <v>12.822186080952687</v>
      </c>
      <c r="P428" s="156" t="s">
        <v>346</v>
      </c>
      <c r="Q428" s="156" t="s">
        <v>346</v>
      </c>
      <c r="R428" s="185">
        <v>73</v>
      </c>
      <c r="S428" s="185">
        <v>115</v>
      </c>
      <c r="T428" s="186">
        <v>144</v>
      </c>
      <c r="U428" s="186"/>
      <c r="V428" s="161"/>
      <c r="W428" s="157"/>
    </row>
    <row r="429" spans="1:23" ht="13.8">
      <c r="A429" s="158">
        <v>8.2899999999999991</v>
      </c>
      <c r="B429" s="153">
        <v>117</v>
      </c>
      <c r="C429" s="153">
        <v>516978</v>
      </c>
      <c r="D429" s="153"/>
      <c r="E429" s="27"/>
      <c r="F429" s="27"/>
      <c r="G429" s="27"/>
      <c r="H429" s="27"/>
      <c r="I429" s="27"/>
      <c r="J429" s="159" t="s">
        <v>538</v>
      </c>
      <c r="K429" s="25" t="s">
        <v>569</v>
      </c>
      <c r="L429" s="27"/>
      <c r="M429" s="160" t="s">
        <v>98</v>
      </c>
      <c r="N429" s="140">
        <v>8.7400296869347069E-2</v>
      </c>
      <c r="O429" s="140">
        <f t="shared" si="6"/>
        <v>87.400296869347073</v>
      </c>
      <c r="P429" s="156" t="s">
        <v>346</v>
      </c>
      <c r="Q429" s="156" t="s">
        <v>346</v>
      </c>
      <c r="R429" s="185">
        <v>115</v>
      </c>
      <c r="S429" s="185">
        <v>132</v>
      </c>
      <c r="T429" s="186">
        <v>146</v>
      </c>
      <c r="U429" s="186"/>
      <c r="V429" s="161"/>
      <c r="W429" s="157"/>
    </row>
    <row r="430" spans="1:23" ht="13.8">
      <c r="A430" s="158">
        <v>8.33</v>
      </c>
      <c r="B430" s="153">
        <v>105</v>
      </c>
      <c r="C430" s="153">
        <v>445164</v>
      </c>
      <c r="D430" s="153"/>
      <c r="E430" s="27"/>
      <c r="F430" s="27"/>
      <c r="G430" s="27"/>
      <c r="H430" s="27"/>
      <c r="I430" s="27"/>
      <c r="J430" s="159" t="s">
        <v>544</v>
      </c>
      <c r="K430" s="25" t="s">
        <v>298</v>
      </c>
      <c r="L430" s="27"/>
      <c r="M430" s="160" t="s">
        <v>311</v>
      </c>
      <c r="N430" s="140">
        <v>7.5259422558689185E-2</v>
      </c>
      <c r="O430" s="140">
        <f t="shared" si="6"/>
        <v>75.259422558689181</v>
      </c>
      <c r="P430" s="156" t="s">
        <v>346</v>
      </c>
      <c r="Q430" s="156" t="s">
        <v>346</v>
      </c>
      <c r="R430" s="185">
        <v>77</v>
      </c>
      <c r="S430" s="185">
        <v>122</v>
      </c>
      <c r="T430" s="186">
        <v>51</v>
      </c>
      <c r="U430" s="186"/>
      <c r="V430" s="161"/>
      <c r="W430" s="157"/>
    </row>
    <row r="431" spans="1:23" ht="13.8">
      <c r="A431" s="158">
        <v>8.4499999999999993</v>
      </c>
      <c r="B431" s="153">
        <v>117</v>
      </c>
      <c r="C431" s="153">
        <v>191606</v>
      </c>
      <c r="D431" s="153"/>
      <c r="E431" s="27"/>
      <c r="F431" s="27"/>
      <c r="G431" s="27"/>
      <c r="H431" s="27"/>
      <c r="I431" s="27"/>
      <c r="J431" s="159" t="s">
        <v>538</v>
      </c>
      <c r="K431" s="25" t="s">
        <v>569</v>
      </c>
      <c r="L431" s="27"/>
      <c r="M431" s="160" t="s">
        <v>98</v>
      </c>
      <c r="N431" s="140">
        <v>3.239290894766917E-2</v>
      </c>
      <c r="O431" s="140">
        <f t="shared" si="6"/>
        <v>32.39290894766917</v>
      </c>
      <c r="P431" s="156" t="s">
        <v>346</v>
      </c>
      <c r="Q431" s="156" t="s">
        <v>346</v>
      </c>
      <c r="R431" s="185">
        <v>132</v>
      </c>
      <c r="S431" s="185">
        <v>115</v>
      </c>
      <c r="T431" s="186">
        <v>146</v>
      </c>
      <c r="U431" s="186"/>
      <c r="V431" s="161"/>
      <c r="W431" s="157"/>
    </row>
    <row r="432" spans="1:23" ht="13.8">
      <c r="A432" s="158">
        <v>8.42</v>
      </c>
      <c r="B432" s="153">
        <v>107</v>
      </c>
      <c r="C432" s="153">
        <v>44400</v>
      </c>
      <c r="D432" s="153"/>
      <c r="E432" s="27"/>
      <c r="F432" s="27"/>
      <c r="G432" s="27"/>
      <c r="H432" s="27"/>
      <c r="I432" s="27"/>
      <c r="J432" s="159" t="s">
        <v>545</v>
      </c>
      <c r="K432" s="25" t="s">
        <v>482</v>
      </c>
      <c r="L432" s="27"/>
      <c r="M432" s="160" t="s">
        <v>98</v>
      </c>
      <c r="N432" s="140">
        <v>7.5062636727269046E-3</v>
      </c>
      <c r="O432" s="140">
        <f t="shared" si="6"/>
        <v>7.506263672726905</v>
      </c>
      <c r="P432" s="156" t="s">
        <v>346</v>
      </c>
      <c r="Q432" s="156" t="s">
        <v>346</v>
      </c>
      <c r="R432" s="185">
        <v>51</v>
      </c>
      <c r="S432" s="185">
        <v>77</v>
      </c>
      <c r="T432" s="186">
        <v>122</v>
      </c>
      <c r="U432" s="186"/>
      <c r="V432" s="161"/>
      <c r="W432" s="157"/>
    </row>
    <row r="433" spans="1:23" ht="13.8">
      <c r="A433" s="158">
        <v>8.52</v>
      </c>
      <c r="B433" s="153">
        <v>130</v>
      </c>
      <c r="C433" s="153">
        <v>1941736</v>
      </c>
      <c r="D433" s="153"/>
      <c r="E433" s="27"/>
      <c r="F433" s="27"/>
      <c r="G433" s="27"/>
      <c r="H433" s="27"/>
      <c r="I433" s="27"/>
      <c r="J433" s="159" t="s">
        <v>471</v>
      </c>
      <c r="K433" s="25" t="s">
        <v>234</v>
      </c>
      <c r="L433" s="27"/>
      <c r="M433" s="160" t="s">
        <v>98</v>
      </c>
      <c r="N433" s="140">
        <v>0.3282698738474335</v>
      </c>
      <c r="O433" s="140">
        <f t="shared" si="6"/>
        <v>328.26987384743353</v>
      </c>
      <c r="P433" s="156" t="s">
        <v>346</v>
      </c>
      <c r="Q433" s="156" t="s">
        <v>346</v>
      </c>
      <c r="R433" s="185">
        <v>129</v>
      </c>
      <c r="S433" s="185">
        <v>115</v>
      </c>
      <c r="T433" s="186">
        <v>77</v>
      </c>
      <c r="U433" s="186"/>
      <c r="V433" s="161"/>
      <c r="W433" s="157"/>
    </row>
    <row r="434" spans="1:23" ht="13.8">
      <c r="A434" s="158">
        <v>8.5500000000000007</v>
      </c>
      <c r="B434" s="153">
        <v>55</v>
      </c>
      <c r="C434" s="153">
        <v>905159</v>
      </c>
      <c r="D434" s="153"/>
      <c r="E434" s="27"/>
      <c r="F434" s="27"/>
      <c r="G434" s="27"/>
      <c r="H434" s="27"/>
      <c r="I434" s="27"/>
      <c r="J434" s="159" t="s">
        <v>437</v>
      </c>
      <c r="K434" s="25" t="s">
        <v>107</v>
      </c>
      <c r="L434" s="27"/>
      <c r="M434" s="160" t="s">
        <v>98</v>
      </c>
      <c r="N434" s="140">
        <v>0.15302617386805883</v>
      </c>
      <c r="O434" s="140">
        <f t="shared" si="6"/>
        <v>153.02617386805883</v>
      </c>
      <c r="P434" s="156" t="s">
        <v>346</v>
      </c>
      <c r="Q434" s="156" t="s">
        <v>346</v>
      </c>
      <c r="R434" s="185">
        <v>69</v>
      </c>
      <c r="S434" s="185">
        <v>129</v>
      </c>
      <c r="T434" s="186">
        <v>168</v>
      </c>
      <c r="U434" s="186"/>
      <c r="V434" s="161"/>
      <c r="W434" s="157"/>
    </row>
    <row r="435" spans="1:23" ht="13.8">
      <c r="A435" s="158">
        <v>8.56</v>
      </c>
      <c r="B435" s="153">
        <v>130</v>
      </c>
      <c r="C435" s="153">
        <v>3754002</v>
      </c>
      <c r="D435" s="153"/>
      <c r="E435" s="27"/>
      <c r="F435" s="27"/>
      <c r="G435" s="27"/>
      <c r="H435" s="27"/>
      <c r="I435" s="27"/>
      <c r="J435" s="159" t="s">
        <v>471</v>
      </c>
      <c r="K435" s="25" t="s">
        <v>234</v>
      </c>
      <c r="L435" s="27"/>
      <c r="M435" s="160" t="s">
        <v>98</v>
      </c>
      <c r="N435" s="140">
        <v>0.63465155044919241</v>
      </c>
      <c r="O435" s="140">
        <f t="shared" si="6"/>
        <v>634.65155044919243</v>
      </c>
      <c r="P435" s="156" t="s">
        <v>346</v>
      </c>
      <c r="Q435" s="156" t="s">
        <v>346</v>
      </c>
      <c r="R435" s="185">
        <v>129</v>
      </c>
      <c r="S435" s="185">
        <v>115</v>
      </c>
      <c r="T435" s="186">
        <v>77</v>
      </c>
      <c r="U435" s="186"/>
      <c r="V435" s="161"/>
      <c r="W435" s="157"/>
    </row>
    <row r="436" spans="1:23" ht="13.8">
      <c r="A436" s="158">
        <v>8.6</v>
      </c>
      <c r="B436" s="153">
        <v>57</v>
      </c>
      <c r="C436" s="153">
        <v>326583</v>
      </c>
      <c r="D436" s="153"/>
      <c r="E436" s="27"/>
      <c r="F436" s="27"/>
      <c r="G436" s="27"/>
      <c r="H436" s="27"/>
      <c r="I436" s="27"/>
      <c r="J436" s="159" t="s">
        <v>438</v>
      </c>
      <c r="K436" s="25" t="s">
        <v>452</v>
      </c>
      <c r="L436" s="27"/>
      <c r="M436" s="160" t="s">
        <v>460</v>
      </c>
      <c r="N436" s="140">
        <v>5.5212119572751586E-2</v>
      </c>
      <c r="O436" s="140">
        <f t="shared" si="6"/>
        <v>55.21211957275159</v>
      </c>
      <c r="P436" s="156" t="s">
        <v>346</v>
      </c>
      <c r="Q436" s="27">
        <v>25.564</v>
      </c>
      <c r="R436" s="185">
        <v>71</v>
      </c>
      <c r="S436" s="185">
        <v>85</v>
      </c>
      <c r="T436" s="186">
        <v>170</v>
      </c>
      <c r="U436" s="186"/>
      <c r="V436" s="161"/>
      <c r="W436" s="157"/>
    </row>
    <row r="437" spans="1:23" ht="13.8">
      <c r="A437" s="158">
        <v>8.6999999999999993</v>
      </c>
      <c r="B437" s="153">
        <v>117</v>
      </c>
      <c r="C437" s="153">
        <v>113790</v>
      </c>
      <c r="D437" s="153"/>
      <c r="E437" s="27"/>
      <c r="F437" s="27"/>
      <c r="G437" s="27"/>
      <c r="H437" s="27"/>
      <c r="I437" s="27"/>
      <c r="J437" s="159" t="s">
        <v>538</v>
      </c>
      <c r="K437" s="25" t="s">
        <v>569</v>
      </c>
      <c r="L437" s="27"/>
      <c r="M437" s="160" t="s">
        <v>98</v>
      </c>
      <c r="N437" s="140">
        <v>1.9237336561252125E-2</v>
      </c>
      <c r="O437" s="140">
        <f t="shared" si="6"/>
        <v>19.237336561252125</v>
      </c>
      <c r="P437" s="156" t="s">
        <v>346</v>
      </c>
      <c r="Q437" s="156" t="s">
        <v>346</v>
      </c>
      <c r="R437" s="185">
        <v>115</v>
      </c>
      <c r="S437" s="185">
        <v>132</v>
      </c>
      <c r="T437" s="186">
        <v>146</v>
      </c>
      <c r="U437" s="186"/>
      <c r="V437" s="161"/>
      <c r="W437" s="157"/>
    </row>
    <row r="438" spans="1:23" ht="13.8">
      <c r="A438" s="158">
        <v>8.7799999999999994</v>
      </c>
      <c r="B438" s="153">
        <v>117</v>
      </c>
      <c r="C438" s="153">
        <v>217957</v>
      </c>
      <c r="D438" s="153"/>
      <c r="E438" s="27"/>
      <c r="F438" s="27"/>
      <c r="G438" s="27"/>
      <c r="H438" s="27"/>
      <c r="I438" s="27"/>
      <c r="J438" s="159" t="s">
        <v>538</v>
      </c>
      <c r="K438" s="25" t="s">
        <v>569</v>
      </c>
      <c r="L438" s="27"/>
      <c r="M438" s="160" t="s">
        <v>98</v>
      </c>
      <c r="N438" s="140">
        <v>3.6847808813435537E-2</v>
      </c>
      <c r="O438" s="140">
        <f t="shared" si="6"/>
        <v>36.847808813435535</v>
      </c>
      <c r="P438" s="156" t="s">
        <v>346</v>
      </c>
      <c r="Q438" s="156" t="s">
        <v>346</v>
      </c>
      <c r="R438" s="185">
        <v>146</v>
      </c>
      <c r="S438" s="185">
        <v>107</v>
      </c>
      <c r="T438" s="186">
        <v>132</v>
      </c>
      <c r="U438" s="186"/>
      <c r="V438" s="161"/>
      <c r="W438" s="157"/>
    </row>
    <row r="439" spans="1:23" ht="13.8">
      <c r="A439" s="158">
        <v>8.81</v>
      </c>
      <c r="B439" s="153">
        <v>121</v>
      </c>
      <c r="C439" s="153">
        <v>177197</v>
      </c>
      <c r="D439" s="153"/>
      <c r="E439" s="27"/>
      <c r="F439" s="27"/>
      <c r="G439" s="27"/>
      <c r="H439" s="27"/>
      <c r="I439" s="27"/>
      <c r="J439" s="159" t="s">
        <v>439</v>
      </c>
      <c r="K439" s="25" t="s">
        <v>453</v>
      </c>
      <c r="L439" s="27"/>
      <c r="M439" s="160" t="s">
        <v>98</v>
      </c>
      <c r="N439" s="140">
        <v>2.9956923513878138E-2</v>
      </c>
      <c r="O439" s="140">
        <f t="shared" si="6"/>
        <v>29.956923513878138</v>
      </c>
      <c r="P439" s="156" t="s">
        <v>346</v>
      </c>
      <c r="Q439" s="156" t="s">
        <v>346</v>
      </c>
      <c r="R439" s="185">
        <v>136</v>
      </c>
      <c r="S439" s="185">
        <v>77</v>
      </c>
      <c r="T439" s="186"/>
      <c r="U439" s="186"/>
      <c r="V439" s="161"/>
      <c r="W439" s="157"/>
    </row>
    <row r="440" spans="1:23" ht="13.8">
      <c r="A440" s="158">
        <v>8.82</v>
      </c>
      <c r="B440" s="153">
        <v>128</v>
      </c>
      <c r="C440" s="153">
        <v>647627</v>
      </c>
      <c r="D440" s="153"/>
      <c r="E440" s="27"/>
      <c r="F440" s="27"/>
      <c r="G440" s="27"/>
      <c r="H440" s="27"/>
      <c r="I440" s="27"/>
      <c r="J440" s="159" t="s">
        <v>365</v>
      </c>
      <c r="K440" s="25" t="s">
        <v>377</v>
      </c>
      <c r="L440" s="27"/>
      <c r="M440" s="160" t="s">
        <v>372</v>
      </c>
      <c r="N440" s="140">
        <v>0.10948781584633123</v>
      </c>
      <c r="O440" s="140">
        <f t="shared" si="6"/>
        <v>109.48781584633123</v>
      </c>
      <c r="P440" s="156" t="s">
        <v>346</v>
      </c>
      <c r="Q440" s="27">
        <v>2000</v>
      </c>
      <c r="R440" s="185">
        <v>102</v>
      </c>
      <c r="S440" s="185">
        <v>64</v>
      </c>
      <c r="T440" s="186"/>
      <c r="U440" s="186"/>
      <c r="V440" s="161"/>
      <c r="W440" s="157"/>
    </row>
    <row r="441" spans="1:23" ht="13.8">
      <c r="A441" s="158">
        <v>8.89</v>
      </c>
      <c r="B441" s="153">
        <v>60</v>
      </c>
      <c r="C441" s="153">
        <v>70167</v>
      </c>
      <c r="D441" s="153"/>
      <c r="E441" s="27"/>
      <c r="F441" s="27"/>
      <c r="G441" s="27"/>
      <c r="H441" s="27"/>
      <c r="I441" s="27"/>
      <c r="J441" s="159" t="s">
        <v>82</v>
      </c>
      <c r="K441" s="25" t="s">
        <v>108</v>
      </c>
      <c r="L441" s="27"/>
      <c r="M441" s="160" t="s">
        <v>133</v>
      </c>
      <c r="N441" s="140">
        <v>1.1862432502797943E-2</v>
      </c>
      <c r="O441" s="140">
        <f t="shared" si="6"/>
        <v>11.862432502797944</v>
      </c>
      <c r="P441" s="156" t="s">
        <v>346</v>
      </c>
      <c r="Q441" s="27">
        <v>500</v>
      </c>
      <c r="R441" s="185">
        <v>73</v>
      </c>
      <c r="S441" s="185">
        <v>129</v>
      </c>
      <c r="T441" s="186">
        <v>158</v>
      </c>
      <c r="U441" s="186"/>
      <c r="V441" s="161"/>
      <c r="W441" s="157"/>
    </row>
    <row r="442" spans="1:23" ht="13.8">
      <c r="A442" s="158">
        <v>9.0500000000000007</v>
      </c>
      <c r="B442" s="153">
        <v>73</v>
      </c>
      <c r="C442" s="153">
        <v>109975</v>
      </c>
      <c r="D442" s="153"/>
      <c r="E442" s="27"/>
      <c r="F442" s="27"/>
      <c r="G442" s="27"/>
      <c r="H442" s="27"/>
      <c r="I442" s="27"/>
      <c r="J442" s="159" t="s">
        <v>83</v>
      </c>
      <c r="K442" s="25" t="s">
        <v>109</v>
      </c>
      <c r="L442" s="27"/>
      <c r="M442" s="160" t="s">
        <v>134</v>
      </c>
      <c r="N442" s="140">
        <v>1.8592372689372551E-2</v>
      </c>
      <c r="O442" s="140">
        <f t="shared" si="6"/>
        <v>18.592372689372553</v>
      </c>
      <c r="P442" s="27">
        <v>22.984999999999999</v>
      </c>
      <c r="Q442" s="27">
        <v>22.984999999999999</v>
      </c>
      <c r="R442" s="185">
        <v>341</v>
      </c>
      <c r="S442" s="185">
        <v>429</v>
      </c>
      <c r="T442" s="186">
        <v>325</v>
      </c>
      <c r="U442" s="186"/>
      <c r="V442" s="161"/>
      <c r="W442" s="157"/>
    </row>
    <row r="443" spans="1:23" ht="13.8">
      <c r="A443" s="158">
        <v>9.1300000000000008</v>
      </c>
      <c r="B443" s="153">
        <v>129</v>
      </c>
      <c r="C443" s="153">
        <v>312358</v>
      </c>
      <c r="D443" s="153"/>
      <c r="E443" s="27"/>
      <c r="F443" s="27"/>
      <c r="G443" s="27"/>
      <c r="H443" s="27"/>
      <c r="I443" s="27"/>
      <c r="J443" s="159" t="s">
        <v>472</v>
      </c>
      <c r="K443" s="25" t="s">
        <v>235</v>
      </c>
      <c r="L443" s="27"/>
      <c r="M443" s="160" t="s">
        <v>98</v>
      </c>
      <c r="N443" s="140">
        <v>5.2807241177604283E-2</v>
      </c>
      <c r="O443" s="140">
        <f t="shared" si="6"/>
        <v>52.807241177604283</v>
      </c>
      <c r="P443" s="156" t="s">
        <v>346</v>
      </c>
      <c r="Q443" s="156" t="s">
        <v>346</v>
      </c>
      <c r="R443" s="185">
        <v>144</v>
      </c>
      <c r="S443" s="185">
        <v>115</v>
      </c>
      <c r="T443" s="186"/>
      <c r="U443" s="186"/>
      <c r="V443" s="161"/>
      <c r="W443" s="157"/>
    </row>
    <row r="444" spans="1:23" ht="13.8">
      <c r="A444" s="158">
        <v>9.17</v>
      </c>
      <c r="B444" s="153">
        <v>129</v>
      </c>
      <c r="C444" s="153">
        <v>247608</v>
      </c>
      <c r="D444" s="153"/>
      <c r="E444" s="27"/>
      <c r="F444" s="27"/>
      <c r="G444" s="27"/>
      <c r="H444" s="27"/>
      <c r="I444" s="27"/>
      <c r="J444" s="159" t="s">
        <v>472</v>
      </c>
      <c r="K444" s="25" t="s">
        <v>235</v>
      </c>
      <c r="L444" s="27"/>
      <c r="M444" s="160" t="s">
        <v>98</v>
      </c>
      <c r="N444" s="140">
        <v>4.1860606654877557E-2</v>
      </c>
      <c r="O444" s="140">
        <f t="shared" si="6"/>
        <v>41.860606654877557</v>
      </c>
      <c r="P444" s="156" t="s">
        <v>346</v>
      </c>
      <c r="Q444" s="156" t="s">
        <v>346</v>
      </c>
      <c r="R444" s="185">
        <v>144</v>
      </c>
      <c r="S444" s="185">
        <v>115</v>
      </c>
      <c r="T444" s="186"/>
      <c r="U444" s="186"/>
      <c r="V444" s="161"/>
      <c r="W444" s="157"/>
    </row>
    <row r="445" spans="1:23" ht="13.8">
      <c r="A445" s="158">
        <v>9.18</v>
      </c>
      <c r="B445" s="153">
        <v>55</v>
      </c>
      <c r="C445" s="153">
        <v>576555</v>
      </c>
      <c r="D445" s="153"/>
      <c r="E445" s="27"/>
      <c r="F445" s="27"/>
      <c r="G445" s="27"/>
      <c r="H445" s="27"/>
      <c r="I445" s="27"/>
      <c r="J445" s="159" t="s">
        <v>473</v>
      </c>
      <c r="K445" s="25" t="s">
        <v>483</v>
      </c>
      <c r="L445" s="27"/>
      <c r="M445" s="160" t="s">
        <v>98</v>
      </c>
      <c r="N445" s="140">
        <v>9.7472384050204058E-2</v>
      </c>
      <c r="O445" s="140">
        <f t="shared" si="6"/>
        <v>97.472384050204056</v>
      </c>
      <c r="P445" s="156" t="s">
        <v>346</v>
      </c>
      <c r="Q445" s="156" t="s">
        <v>346</v>
      </c>
      <c r="R445" s="185">
        <v>69</v>
      </c>
      <c r="S445" s="185">
        <v>83</v>
      </c>
      <c r="T445" s="186">
        <v>182</v>
      </c>
      <c r="U445" s="186"/>
      <c r="V445" s="161"/>
      <c r="W445" s="157"/>
    </row>
    <row r="446" spans="1:23" ht="13.8">
      <c r="A446" s="158">
        <v>9.1999999999999993</v>
      </c>
      <c r="B446" s="153">
        <v>129</v>
      </c>
      <c r="C446" s="153">
        <v>328387</v>
      </c>
      <c r="D446" s="153"/>
      <c r="E446" s="27"/>
      <c r="F446" s="27"/>
      <c r="G446" s="27"/>
      <c r="H446" s="27"/>
      <c r="I446" s="27"/>
      <c r="J446" s="159" t="s">
        <v>472</v>
      </c>
      <c r="K446" s="25" t="s">
        <v>235</v>
      </c>
      <c r="L446" s="27"/>
      <c r="M446" s="160" t="s">
        <v>98</v>
      </c>
      <c r="N446" s="140">
        <v>5.5517103799454272E-2</v>
      </c>
      <c r="O446" s="140">
        <f t="shared" si="6"/>
        <v>55.517103799454269</v>
      </c>
      <c r="P446" s="156" t="s">
        <v>346</v>
      </c>
      <c r="Q446" s="156" t="s">
        <v>346</v>
      </c>
      <c r="R446" s="185">
        <v>144</v>
      </c>
      <c r="S446" s="185">
        <v>115</v>
      </c>
      <c r="T446" s="186"/>
      <c r="U446" s="186"/>
      <c r="V446" s="161"/>
      <c r="W446" s="157"/>
    </row>
    <row r="447" spans="1:23" ht="13.8">
      <c r="A447" s="158">
        <v>9.23</v>
      </c>
      <c r="B447" s="153">
        <v>57</v>
      </c>
      <c r="C447" s="153">
        <v>264799</v>
      </c>
      <c r="D447" s="153"/>
      <c r="E447" s="27"/>
      <c r="F447" s="27"/>
      <c r="G447" s="27"/>
      <c r="H447" s="27"/>
      <c r="I447" s="27"/>
      <c r="J447" s="159" t="s">
        <v>519</v>
      </c>
      <c r="K447" s="25" t="s">
        <v>520</v>
      </c>
      <c r="L447" s="27"/>
      <c r="M447" s="160" t="s">
        <v>521</v>
      </c>
      <c r="N447" s="140">
        <v>4.4766916988162424E-2</v>
      </c>
      <c r="O447" s="140">
        <f t="shared" si="6"/>
        <v>44.766916988162421</v>
      </c>
      <c r="P447" s="156" t="s">
        <v>346</v>
      </c>
      <c r="Q447" s="27">
        <v>27.838999999999999</v>
      </c>
      <c r="R447" s="185">
        <v>71</v>
      </c>
      <c r="S447" s="185">
        <v>85</v>
      </c>
      <c r="T447" s="186">
        <v>184</v>
      </c>
      <c r="U447" s="186"/>
      <c r="V447" s="161"/>
      <c r="W447" s="157"/>
    </row>
    <row r="448" spans="1:23" ht="13.8">
      <c r="A448" s="158">
        <v>9.23</v>
      </c>
      <c r="B448" s="153">
        <v>129</v>
      </c>
      <c r="C448" s="153">
        <v>377193</v>
      </c>
      <c r="D448" s="153"/>
      <c r="E448" s="27"/>
      <c r="F448" s="27"/>
      <c r="G448" s="27"/>
      <c r="H448" s="27"/>
      <c r="I448" s="27"/>
      <c r="J448" s="159" t="s">
        <v>472</v>
      </c>
      <c r="K448" s="25" t="s">
        <v>235</v>
      </c>
      <c r="L448" s="27"/>
      <c r="M448" s="160" t="s">
        <v>98</v>
      </c>
      <c r="N448" s="140">
        <v>6.3768245799704484E-2</v>
      </c>
      <c r="O448" s="140">
        <f t="shared" ref="O448:O513" si="7">N448*1000</f>
        <v>63.768245799704488</v>
      </c>
      <c r="P448" s="156" t="s">
        <v>346</v>
      </c>
      <c r="Q448" s="156" t="s">
        <v>346</v>
      </c>
      <c r="R448" s="185">
        <v>144</v>
      </c>
      <c r="S448" s="185">
        <v>115</v>
      </c>
      <c r="T448" s="186"/>
      <c r="U448" s="186"/>
      <c r="V448" s="161"/>
      <c r="W448" s="157"/>
    </row>
    <row r="449" spans="1:23" ht="13.8">
      <c r="A449" s="158">
        <v>9.26</v>
      </c>
      <c r="B449" s="153">
        <v>135</v>
      </c>
      <c r="C449" s="153">
        <v>65026</v>
      </c>
      <c r="D449" s="153"/>
      <c r="E449" s="27"/>
      <c r="F449" s="27"/>
      <c r="G449" s="27"/>
      <c r="H449" s="27"/>
      <c r="I449" s="27"/>
      <c r="J449" s="159" t="s">
        <v>546</v>
      </c>
      <c r="K449" s="25" t="s">
        <v>110</v>
      </c>
      <c r="L449" s="27"/>
      <c r="M449" s="160" t="s">
        <v>98</v>
      </c>
      <c r="N449" s="140">
        <v>1.0993295080692335E-2</v>
      </c>
      <c r="O449" s="140">
        <f t="shared" si="7"/>
        <v>10.993295080692334</v>
      </c>
      <c r="P449" s="156" t="s">
        <v>346</v>
      </c>
      <c r="Q449" s="156" t="s">
        <v>346</v>
      </c>
      <c r="R449" s="185">
        <v>150</v>
      </c>
      <c r="S449" s="185">
        <v>107</v>
      </c>
      <c r="T449" s="186"/>
      <c r="U449" s="186"/>
      <c r="V449" s="161"/>
      <c r="W449" s="157"/>
    </row>
    <row r="450" spans="1:23" ht="13.8">
      <c r="A450" s="158">
        <v>9.26</v>
      </c>
      <c r="B450" s="153">
        <v>58</v>
      </c>
      <c r="C450" s="153">
        <v>161298</v>
      </c>
      <c r="D450" s="153"/>
      <c r="E450" s="27"/>
      <c r="F450" s="27"/>
      <c r="G450" s="27"/>
      <c r="H450" s="27"/>
      <c r="I450" s="27"/>
      <c r="J450" s="159" t="s">
        <v>95</v>
      </c>
      <c r="K450" s="25" t="s">
        <v>98</v>
      </c>
      <c r="L450" s="27"/>
      <c r="M450" s="160" t="s">
        <v>98</v>
      </c>
      <c r="N450" s="140">
        <v>2.7269038691069915E-2</v>
      </c>
      <c r="O450" s="140">
        <f t="shared" si="7"/>
        <v>27.269038691069916</v>
      </c>
      <c r="P450" s="156" t="s">
        <v>346</v>
      </c>
      <c r="Q450" s="156" t="s">
        <v>346</v>
      </c>
      <c r="R450" s="185">
        <v>185</v>
      </c>
      <c r="S450" s="185"/>
      <c r="T450" s="186"/>
      <c r="U450" s="186"/>
      <c r="V450" s="161"/>
      <c r="W450" s="157"/>
    </row>
    <row r="451" spans="1:23" ht="13.8">
      <c r="A451" s="158">
        <v>9.27</v>
      </c>
      <c r="B451" s="153">
        <v>129</v>
      </c>
      <c r="C451" s="153">
        <v>1751857</v>
      </c>
      <c r="D451" s="153"/>
      <c r="E451" s="27"/>
      <c r="F451" s="27"/>
      <c r="G451" s="27"/>
      <c r="H451" s="27"/>
      <c r="I451" s="27"/>
      <c r="J451" s="159" t="s">
        <v>472</v>
      </c>
      <c r="K451" s="25" t="s">
        <v>235</v>
      </c>
      <c r="L451" s="27"/>
      <c r="M451" s="160" t="s">
        <v>98</v>
      </c>
      <c r="N451" s="140">
        <v>0.29616893150703461</v>
      </c>
      <c r="O451" s="140">
        <f t="shared" si="7"/>
        <v>296.16893150703459</v>
      </c>
      <c r="P451" s="156" t="s">
        <v>346</v>
      </c>
      <c r="Q451" s="156" t="s">
        <v>346</v>
      </c>
      <c r="R451" s="185">
        <v>144</v>
      </c>
      <c r="S451" s="185">
        <v>115</v>
      </c>
      <c r="T451" s="186"/>
      <c r="U451" s="186"/>
      <c r="V451" s="161"/>
      <c r="W451" s="157"/>
    </row>
    <row r="452" spans="1:23" ht="13.8">
      <c r="A452" s="158">
        <v>9.2899999999999991</v>
      </c>
      <c r="B452" s="153">
        <v>134</v>
      </c>
      <c r="C452" s="153">
        <v>96300</v>
      </c>
      <c r="D452" s="153"/>
      <c r="E452" s="27"/>
      <c r="F452" s="27"/>
      <c r="G452" s="27"/>
      <c r="H452" s="27"/>
      <c r="I452" s="27"/>
      <c r="J452" s="159" t="s">
        <v>440</v>
      </c>
      <c r="K452" s="25" t="s">
        <v>299</v>
      </c>
      <c r="L452" s="27"/>
      <c r="M452" s="160" t="s">
        <v>313</v>
      </c>
      <c r="N452" s="140">
        <v>1.6280477290171191E-2</v>
      </c>
      <c r="O452" s="140">
        <f t="shared" si="7"/>
        <v>16.280477290171191</v>
      </c>
      <c r="P452" s="156" t="s">
        <v>346</v>
      </c>
      <c r="Q452" s="156" t="s">
        <v>346</v>
      </c>
      <c r="R452" s="185">
        <v>119</v>
      </c>
      <c r="S452" s="185">
        <v>91</v>
      </c>
      <c r="T452" s="186">
        <v>65</v>
      </c>
      <c r="U452" s="186"/>
      <c r="V452" s="161"/>
      <c r="W452" s="157"/>
    </row>
    <row r="453" spans="1:23" ht="13.8">
      <c r="A453" s="158">
        <v>9.31</v>
      </c>
      <c r="B453" s="153">
        <v>129</v>
      </c>
      <c r="C453" s="153">
        <v>664018</v>
      </c>
      <c r="D453" s="153"/>
      <c r="E453" s="27"/>
      <c r="F453" s="27"/>
      <c r="G453" s="27"/>
      <c r="H453" s="27"/>
      <c r="I453" s="27"/>
      <c r="J453" s="159" t="s">
        <v>472</v>
      </c>
      <c r="K453" s="25" t="s">
        <v>235</v>
      </c>
      <c r="L453" s="27"/>
      <c r="M453" s="160" t="s">
        <v>98</v>
      </c>
      <c r="N453" s="140">
        <v>0.1122588781855129</v>
      </c>
      <c r="O453" s="140">
        <f t="shared" si="7"/>
        <v>112.2588781855129</v>
      </c>
      <c r="P453" s="156" t="s">
        <v>346</v>
      </c>
      <c r="Q453" s="156" t="s">
        <v>346</v>
      </c>
      <c r="R453" s="185">
        <v>144</v>
      </c>
      <c r="S453" s="185">
        <v>115</v>
      </c>
      <c r="T453" s="186"/>
      <c r="U453" s="186"/>
      <c r="V453" s="161"/>
      <c r="W453" s="157"/>
    </row>
    <row r="454" spans="1:23" ht="13.8">
      <c r="A454" s="158">
        <v>9.36</v>
      </c>
      <c r="B454" s="153">
        <v>141</v>
      </c>
      <c r="C454" s="153">
        <v>243363</v>
      </c>
      <c r="D454" s="153"/>
      <c r="E454" s="27"/>
      <c r="F454" s="27"/>
      <c r="G454" s="27"/>
      <c r="H454" s="27"/>
      <c r="I454" s="27"/>
      <c r="J454" s="159" t="s">
        <v>547</v>
      </c>
      <c r="K454" s="25" t="s">
        <v>191</v>
      </c>
      <c r="L454" s="27"/>
      <c r="M454" s="160" t="s">
        <v>98</v>
      </c>
      <c r="N454" s="140">
        <v>4.1142946986167515E-2</v>
      </c>
      <c r="O454" s="140">
        <f t="shared" si="7"/>
        <v>41.142946986167516</v>
      </c>
      <c r="P454" s="156" t="s">
        <v>346</v>
      </c>
      <c r="Q454" s="156" t="s">
        <v>346</v>
      </c>
      <c r="R454" s="185">
        <v>142</v>
      </c>
      <c r="S454" s="185">
        <v>115</v>
      </c>
      <c r="T454" s="186"/>
      <c r="U454" s="186"/>
      <c r="V454" s="161"/>
      <c r="W454" s="157"/>
    </row>
    <row r="455" spans="1:23" ht="13.8">
      <c r="A455" s="158">
        <v>9.44</v>
      </c>
      <c r="B455" s="153">
        <v>141</v>
      </c>
      <c r="C455" s="153">
        <v>589938</v>
      </c>
      <c r="D455" s="153"/>
      <c r="E455" s="27"/>
      <c r="F455" s="27"/>
      <c r="G455" s="27"/>
      <c r="H455" s="27"/>
      <c r="I455" s="27"/>
      <c r="J455" s="159" t="s">
        <v>547</v>
      </c>
      <c r="K455" s="25" t="s">
        <v>191</v>
      </c>
      <c r="L455" s="27"/>
      <c r="M455" s="160" t="s">
        <v>98</v>
      </c>
      <c r="N455" s="140">
        <v>9.9734913931557756E-2</v>
      </c>
      <c r="O455" s="140">
        <f t="shared" si="7"/>
        <v>99.734913931557756</v>
      </c>
      <c r="P455" s="156" t="s">
        <v>346</v>
      </c>
      <c r="Q455" s="156" t="s">
        <v>346</v>
      </c>
      <c r="R455" s="185">
        <v>115</v>
      </c>
      <c r="S455" s="185"/>
      <c r="T455" s="186"/>
      <c r="U455" s="186"/>
      <c r="V455" s="161"/>
      <c r="W455" s="157"/>
    </row>
    <row r="456" spans="1:23" ht="13.8">
      <c r="A456" s="158">
        <v>9.4700000000000006</v>
      </c>
      <c r="B456" s="153">
        <v>141</v>
      </c>
      <c r="C456" s="153">
        <v>355163</v>
      </c>
      <c r="D456" s="153"/>
      <c r="E456" s="27"/>
      <c r="F456" s="27"/>
      <c r="G456" s="27"/>
      <c r="H456" s="27"/>
      <c r="I456" s="27"/>
      <c r="J456" s="159" t="s">
        <v>547</v>
      </c>
      <c r="K456" s="25" t="s">
        <v>191</v>
      </c>
      <c r="L456" s="27"/>
      <c r="M456" s="160" t="s">
        <v>98</v>
      </c>
      <c r="N456" s="140">
        <v>6.0043854162087962E-2</v>
      </c>
      <c r="O456" s="140">
        <f t="shared" si="7"/>
        <v>60.04385416208796</v>
      </c>
      <c r="P456" s="156" t="s">
        <v>346</v>
      </c>
      <c r="Q456" s="156" t="s">
        <v>346</v>
      </c>
      <c r="R456" s="185">
        <v>115</v>
      </c>
      <c r="S456" s="185"/>
      <c r="T456" s="186"/>
      <c r="U456" s="186"/>
      <c r="V456" s="161"/>
      <c r="W456" s="157"/>
    </row>
    <row r="457" spans="1:23" ht="13.8">
      <c r="A457" s="158">
        <v>9.57</v>
      </c>
      <c r="B457" s="153">
        <v>60</v>
      </c>
      <c r="C457" s="153">
        <v>40683</v>
      </c>
      <c r="D457" s="153"/>
      <c r="E457" s="27"/>
      <c r="F457" s="27"/>
      <c r="G457" s="27"/>
      <c r="H457" s="27"/>
      <c r="I457" s="27"/>
      <c r="J457" s="159" t="s">
        <v>548</v>
      </c>
      <c r="K457" s="25" t="s">
        <v>112</v>
      </c>
      <c r="L457" s="27"/>
      <c r="M457" s="160" t="s">
        <v>137</v>
      </c>
      <c r="N457" s="140">
        <v>6.8778676801249695E-3</v>
      </c>
      <c r="O457" s="140">
        <f t="shared" si="7"/>
        <v>6.8778676801249699</v>
      </c>
      <c r="P457" s="156" t="s">
        <v>346</v>
      </c>
      <c r="Q457" s="156" t="s">
        <v>346</v>
      </c>
      <c r="R457" s="185">
        <v>73</v>
      </c>
      <c r="S457" s="185">
        <v>129</v>
      </c>
      <c r="T457" s="186">
        <v>172</v>
      </c>
      <c r="U457" s="186"/>
      <c r="V457" s="161"/>
      <c r="W457" s="157"/>
    </row>
    <row r="458" spans="1:23" ht="13.8">
      <c r="A458" s="158">
        <v>9.59</v>
      </c>
      <c r="B458" s="153">
        <v>142</v>
      </c>
      <c r="C458" s="153">
        <v>442184</v>
      </c>
      <c r="D458" s="153"/>
      <c r="E458" s="27"/>
      <c r="F458" s="27"/>
      <c r="G458" s="27"/>
      <c r="H458" s="27"/>
      <c r="I458" s="27"/>
      <c r="J458" s="159" t="s">
        <v>547</v>
      </c>
      <c r="K458" s="25" t="s">
        <v>191</v>
      </c>
      <c r="L458" s="27"/>
      <c r="M458" s="160" t="s">
        <v>98</v>
      </c>
      <c r="N458" s="140">
        <v>7.4755623780654798E-2</v>
      </c>
      <c r="O458" s="140">
        <f t="shared" si="7"/>
        <v>74.755623780654801</v>
      </c>
      <c r="P458" s="156" t="s">
        <v>346</v>
      </c>
      <c r="Q458" s="156" t="s">
        <v>346</v>
      </c>
      <c r="R458" s="185">
        <v>115</v>
      </c>
      <c r="S458" s="185"/>
      <c r="T458" s="186"/>
      <c r="U458" s="186"/>
      <c r="V458" s="161"/>
      <c r="W458" s="157"/>
    </row>
    <row r="459" spans="1:23" ht="13.8">
      <c r="A459" s="158">
        <v>9.6199999999999992</v>
      </c>
      <c r="B459" s="153">
        <v>104</v>
      </c>
      <c r="C459" s="153">
        <v>33544</v>
      </c>
      <c r="D459" s="153"/>
      <c r="E459" s="27"/>
      <c r="F459" s="27"/>
      <c r="G459" s="27"/>
      <c r="H459" s="27"/>
      <c r="I459" s="27"/>
      <c r="J459" s="159" t="s">
        <v>153</v>
      </c>
      <c r="K459" s="25" t="s">
        <v>164</v>
      </c>
      <c r="L459" s="27"/>
      <c r="M459" s="160" t="s">
        <v>176</v>
      </c>
      <c r="N459" s="140">
        <v>5.6709483927466497E-3</v>
      </c>
      <c r="O459" s="140">
        <f t="shared" si="7"/>
        <v>5.6709483927466495</v>
      </c>
      <c r="P459" s="156" t="s">
        <v>346</v>
      </c>
      <c r="Q459" s="156" t="s">
        <v>346</v>
      </c>
      <c r="R459" s="185">
        <v>76</v>
      </c>
      <c r="S459" s="185">
        <v>50</v>
      </c>
      <c r="T459" s="186">
        <v>148</v>
      </c>
      <c r="U459" s="186"/>
      <c r="V459" s="161"/>
      <c r="W459" s="157"/>
    </row>
    <row r="460" spans="1:23" ht="13.8">
      <c r="A460" s="158">
        <v>9.73</v>
      </c>
      <c r="B460" s="153">
        <v>142</v>
      </c>
      <c r="C460" s="153">
        <v>233424</v>
      </c>
      <c r="D460" s="153"/>
      <c r="E460" s="27"/>
      <c r="F460" s="27"/>
      <c r="G460" s="27"/>
      <c r="H460" s="27"/>
      <c r="I460" s="27"/>
      <c r="J460" s="159" t="s">
        <v>547</v>
      </c>
      <c r="K460" s="25" t="s">
        <v>191</v>
      </c>
      <c r="L460" s="27"/>
      <c r="M460" s="160" t="s">
        <v>98</v>
      </c>
      <c r="N460" s="140">
        <v>3.9462659719428035E-2</v>
      </c>
      <c r="O460" s="140">
        <f t="shared" si="7"/>
        <v>39.462659719428032</v>
      </c>
      <c r="P460" s="156" t="s">
        <v>346</v>
      </c>
      <c r="Q460" s="156" t="s">
        <v>346</v>
      </c>
      <c r="R460" s="185">
        <v>115</v>
      </c>
      <c r="S460" s="185"/>
      <c r="T460" s="186"/>
      <c r="U460" s="186"/>
      <c r="V460" s="161"/>
      <c r="W460" s="157"/>
    </row>
    <row r="461" spans="1:23" ht="13.8">
      <c r="A461" s="158">
        <v>9.91</v>
      </c>
      <c r="B461" s="153">
        <v>55</v>
      </c>
      <c r="C461" s="153">
        <v>370178</v>
      </c>
      <c r="D461" s="153"/>
      <c r="E461" s="27"/>
      <c r="F461" s="27"/>
      <c r="G461" s="27"/>
      <c r="H461" s="27"/>
      <c r="I461" s="27"/>
      <c r="J461" s="159" t="s">
        <v>474</v>
      </c>
      <c r="K461" s="25" t="s">
        <v>194</v>
      </c>
      <c r="L461" s="27"/>
      <c r="M461" s="160" t="s">
        <v>98</v>
      </c>
      <c r="N461" s="140">
        <v>6.2582289951412171E-2</v>
      </c>
      <c r="O461" s="140">
        <f t="shared" si="7"/>
        <v>62.582289951412172</v>
      </c>
      <c r="P461" s="156" t="s">
        <v>346</v>
      </c>
      <c r="Q461" s="156" t="s">
        <v>346</v>
      </c>
      <c r="R461" s="185">
        <v>69</v>
      </c>
      <c r="S461" s="185">
        <v>97</v>
      </c>
      <c r="T461" s="186">
        <v>196</v>
      </c>
      <c r="U461" s="186"/>
      <c r="V461" s="161"/>
      <c r="W461" s="157"/>
    </row>
    <row r="462" spans="1:23" ht="13.8">
      <c r="A462" s="158">
        <v>9.9600000000000009</v>
      </c>
      <c r="B462" s="153">
        <v>57</v>
      </c>
      <c r="C462" s="153">
        <v>167863</v>
      </c>
      <c r="D462" s="153"/>
      <c r="E462" s="27"/>
      <c r="F462" s="27"/>
      <c r="G462" s="27"/>
      <c r="H462" s="27"/>
      <c r="I462" s="27"/>
      <c r="J462" s="159" t="s">
        <v>326</v>
      </c>
      <c r="K462" s="25" t="s">
        <v>340</v>
      </c>
      <c r="L462" s="27"/>
      <c r="M462" s="160" t="s">
        <v>333</v>
      </c>
      <c r="N462" s="140">
        <v>2.8378917542679197E-2</v>
      </c>
      <c r="O462" s="140">
        <f t="shared" si="7"/>
        <v>28.378917542679197</v>
      </c>
      <c r="P462" s="156" t="s">
        <v>346</v>
      </c>
      <c r="Q462" s="156" t="s">
        <v>346</v>
      </c>
      <c r="R462" s="185">
        <v>71</v>
      </c>
      <c r="S462" s="185">
        <v>85</v>
      </c>
      <c r="T462" s="186">
        <v>198</v>
      </c>
      <c r="U462" s="186"/>
      <c r="V462" s="161"/>
      <c r="W462" s="157"/>
    </row>
    <row r="463" spans="1:23" ht="13.8">
      <c r="A463" s="158">
        <v>9.9700000000000006</v>
      </c>
      <c r="B463" s="153">
        <v>129</v>
      </c>
      <c r="C463" s="153">
        <v>428548</v>
      </c>
      <c r="D463" s="153"/>
      <c r="E463" s="27"/>
      <c r="F463" s="27"/>
      <c r="G463" s="27"/>
      <c r="H463" s="27"/>
      <c r="I463" s="27"/>
      <c r="J463" s="159" t="s">
        <v>549</v>
      </c>
      <c r="K463" s="25" t="s">
        <v>570</v>
      </c>
      <c r="L463" s="27"/>
      <c r="M463" s="160" t="s">
        <v>98</v>
      </c>
      <c r="N463" s="140">
        <v>7.2450321721165986E-2</v>
      </c>
      <c r="O463" s="140">
        <f t="shared" si="7"/>
        <v>72.450321721165992</v>
      </c>
      <c r="P463" s="156" t="s">
        <v>346</v>
      </c>
      <c r="Q463" s="156" t="s">
        <v>346</v>
      </c>
      <c r="R463" s="185">
        <v>158</v>
      </c>
      <c r="S463" s="185">
        <v>115</v>
      </c>
      <c r="T463" s="186"/>
      <c r="U463" s="186"/>
      <c r="V463" s="161"/>
      <c r="W463" s="157"/>
    </row>
    <row r="464" spans="1:23" ht="13.8">
      <c r="A464" s="158">
        <v>9.98</v>
      </c>
      <c r="B464" s="153">
        <v>143</v>
      </c>
      <c r="C464" s="153">
        <v>185128</v>
      </c>
      <c r="D464" s="153"/>
      <c r="E464" s="27"/>
      <c r="F464" s="27"/>
      <c r="G464" s="27"/>
      <c r="H464" s="27"/>
      <c r="I464" s="27"/>
      <c r="J464" s="159" t="s">
        <v>550</v>
      </c>
      <c r="K464" s="25" t="s">
        <v>571</v>
      </c>
      <c r="L464" s="27"/>
      <c r="M464" s="160" t="s">
        <v>98</v>
      </c>
      <c r="N464" s="140">
        <v>3.1297738315418613E-2</v>
      </c>
      <c r="O464" s="140">
        <f t="shared" si="7"/>
        <v>31.297738315418613</v>
      </c>
      <c r="P464" s="156" t="s">
        <v>346</v>
      </c>
      <c r="Q464" s="156" t="s">
        <v>346</v>
      </c>
      <c r="R464" s="185">
        <v>128</v>
      </c>
      <c r="S464" s="185">
        <v>115</v>
      </c>
      <c r="T464" s="186"/>
      <c r="U464" s="186"/>
      <c r="V464" s="161"/>
      <c r="W464" s="157"/>
    </row>
    <row r="465" spans="1:23" ht="13.8">
      <c r="A465" s="158">
        <v>10.07</v>
      </c>
      <c r="B465" s="153">
        <v>143</v>
      </c>
      <c r="C465" s="153">
        <v>326710</v>
      </c>
      <c r="D465" s="153"/>
      <c r="E465" s="27"/>
      <c r="F465" s="27"/>
      <c r="G465" s="27"/>
      <c r="H465" s="27"/>
      <c r="I465" s="27"/>
      <c r="J465" s="159" t="s">
        <v>551</v>
      </c>
      <c r="K465" s="25" t="s">
        <v>570</v>
      </c>
      <c r="L465" s="27"/>
      <c r="M465" s="160" t="s">
        <v>580</v>
      </c>
      <c r="N465" s="140">
        <v>5.5233590191815465E-2</v>
      </c>
      <c r="O465" s="140">
        <f t="shared" si="7"/>
        <v>55.233590191815466</v>
      </c>
      <c r="P465" s="156" t="s">
        <v>346</v>
      </c>
      <c r="Q465" s="156" t="s">
        <v>346</v>
      </c>
      <c r="R465" s="185">
        <v>158</v>
      </c>
      <c r="S465" s="185">
        <v>128</v>
      </c>
      <c r="T465" s="186">
        <v>115</v>
      </c>
      <c r="U465" s="186"/>
      <c r="V465" s="161"/>
      <c r="W465" s="157"/>
    </row>
    <row r="466" spans="1:23" ht="13.8">
      <c r="A466" s="158">
        <v>10.199999999999999</v>
      </c>
      <c r="B466" s="153">
        <v>154</v>
      </c>
      <c r="C466" s="153">
        <v>43512</v>
      </c>
      <c r="D466" s="153"/>
      <c r="E466" s="27"/>
      <c r="F466" s="27"/>
      <c r="G466" s="27"/>
      <c r="H466" s="27"/>
      <c r="I466" s="27"/>
      <c r="J466" s="159" t="s">
        <v>441</v>
      </c>
      <c r="K466" s="25" t="s">
        <v>193</v>
      </c>
      <c r="L466" s="27"/>
      <c r="M466" s="160" t="s">
        <v>461</v>
      </c>
      <c r="N466" s="140">
        <v>7.3561383992723668E-3</v>
      </c>
      <c r="O466" s="140">
        <f t="shared" si="7"/>
        <v>7.3561383992723668</v>
      </c>
      <c r="P466" s="27">
        <v>360</v>
      </c>
      <c r="Q466" s="27">
        <v>360</v>
      </c>
      <c r="R466" s="185">
        <v>128</v>
      </c>
      <c r="S466" s="185">
        <v>115</v>
      </c>
      <c r="T466" s="186"/>
      <c r="U466" s="186"/>
      <c r="V466" s="161"/>
      <c r="W466" s="157"/>
    </row>
    <row r="467" spans="1:23" ht="13.8">
      <c r="A467" s="158">
        <v>10.199999999999999</v>
      </c>
      <c r="B467" s="153">
        <v>156</v>
      </c>
      <c r="C467" s="153">
        <v>225906</v>
      </c>
      <c r="D467" s="153"/>
      <c r="E467" s="27"/>
      <c r="F467" s="27"/>
      <c r="G467" s="27"/>
      <c r="H467" s="27"/>
      <c r="I467" s="27"/>
      <c r="J467" s="159" t="s">
        <v>552</v>
      </c>
      <c r="K467" s="25" t="s">
        <v>236</v>
      </c>
      <c r="L467" s="27"/>
      <c r="M467" s="160" t="s">
        <v>98</v>
      </c>
      <c r="N467" s="140">
        <v>3.8191666694843335E-2</v>
      </c>
      <c r="O467" s="140">
        <f t="shared" si="7"/>
        <v>38.191666694843335</v>
      </c>
      <c r="P467" s="156" t="s">
        <v>346</v>
      </c>
      <c r="Q467" s="156" t="s">
        <v>346</v>
      </c>
      <c r="R467" s="185">
        <v>141</v>
      </c>
      <c r="S467" s="185">
        <v>115</v>
      </c>
      <c r="T467" s="186">
        <v>128</v>
      </c>
      <c r="U467" s="186"/>
      <c r="V467" s="161"/>
      <c r="W467" s="157"/>
    </row>
    <row r="468" spans="1:23" ht="13.8">
      <c r="A468" s="158">
        <v>10.29</v>
      </c>
      <c r="B468" s="153">
        <v>156</v>
      </c>
      <c r="C468" s="153">
        <v>149895</v>
      </c>
      <c r="D468" s="153"/>
      <c r="E468" s="27"/>
      <c r="F468" s="27"/>
      <c r="G468" s="27"/>
      <c r="H468" s="27"/>
      <c r="I468" s="27"/>
      <c r="J468" s="159" t="s">
        <v>552</v>
      </c>
      <c r="K468" s="25" t="s">
        <v>236</v>
      </c>
      <c r="L468" s="27"/>
      <c r="M468" s="160" t="s">
        <v>98</v>
      </c>
      <c r="N468" s="140">
        <v>2.5341247595121609E-2</v>
      </c>
      <c r="O468" s="140">
        <f t="shared" si="7"/>
        <v>25.341247595121608</v>
      </c>
      <c r="P468" s="156" t="s">
        <v>346</v>
      </c>
      <c r="Q468" s="156" t="s">
        <v>346</v>
      </c>
      <c r="R468" s="185">
        <v>141</v>
      </c>
      <c r="S468" s="185">
        <v>115</v>
      </c>
      <c r="T468" s="186">
        <v>128</v>
      </c>
      <c r="U468" s="186"/>
      <c r="V468" s="161"/>
      <c r="W468" s="157"/>
    </row>
    <row r="469" spans="1:23" ht="13.8">
      <c r="A469" s="158">
        <v>10.31</v>
      </c>
      <c r="B469" s="153">
        <v>73</v>
      </c>
      <c r="C469" s="153">
        <v>70439</v>
      </c>
      <c r="D469" s="153"/>
      <c r="E469" s="27"/>
      <c r="F469" s="27"/>
      <c r="G469" s="27"/>
      <c r="H469" s="27"/>
      <c r="I469" s="27"/>
      <c r="J469" s="159" t="s">
        <v>184</v>
      </c>
      <c r="K469" s="25" t="s">
        <v>192</v>
      </c>
      <c r="L469" s="27"/>
      <c r="M469" s="160" t="s">
        <v>199</v>
      </c>
      <c r="N469" s="140">
        <v>1.1908416820793027E-2</v>
      </c>
      <c r="O469" s="140">
        <f t="shared" si="7"/>
        <v>11.908416820793027</v>
      </c>
      <c r="P469" s="156" t="s">
        <v>346</v>
      </c>
      <c r="Q469" s="27">
        <v>2.6755</v>
      </c>
      <c r="R469" s="185">
        <v>281</v>
      </c>
      <c r="S469" s="185">
        <v>147</v>
      </c>
      <c r="T469" s="186">
        <v>503</v>
      </c>
      <c r="U469" s="186"/>
      <c r="V469" s="161"/>
      <c r="W469" s="157"/>
    </row>
    <row r="470" spans="1:23" ht="13.8">
      <c r="A470" s="158">
        <v>10.34</v>
      </c>
      <c r="B470" s="153">
        <v>156</v>
      </c>
      <c r="C470" s="153">
        <v>228399</v>
      </c>
      <c r="D470" s="153"/>
      <c r="E470" s="27"/>
      <c r="F470" s="27"/>
      <c r="G470" s="27"/>
      <c r="H470" s="27"/>
      <c r="I470" s="27"/>
      <c r="J470" s="159" t="s">
        <v>552</v>
      </c>
      <c r="K470" s="25" t="s">
        <v>236</v>
      </c>
      <c r="L470" s="27"/>
      <c r="M470" s="160" t="s">
        <v>98</v>
      </c>
      <c r="N470" s="140">
        <v>3.8613133256467397E-2</v>
      </c>
      <c r="O470" s="140">
        <f t="shared" si="7"/>
        <v>38.6131332564674</v>
      </c>
      <c r="P470" s="156" t="s">
        <v>346</v>
      </c>
      <c r="Q470" s="156" t="s">
        <v>346</v>
      </c>
      <c r="R470" s="185">
        <v>141</v>
      </c>
      <c r="S470" s="185">
        <v>115</v>
      </c>
      <c r="T470" s="186">
        <v>128</v>
      </c>
      <c r="U470" s="186"/>
      <c r="V470" s="161"/>
      <c r="W470" s="157"/>
    </row>
    <row r="471" spans="1:23" ht="13.8">
      <c r="A471" s="158">
        <v>10.37</v>
      </c>
      <c r="B471" s="153">
        <v>156</v>
      </c>
      <c r="C471" s="153">
        <v>240763</v>
      </c>
      <c r="D471" s="153"/>
      <c r="E471" s="27"/>
      <c r="F471" s="27"/>
      <c r="G471" s="27"/>
      <c r="H471" s="27"/>
      <c r="I471" s="27"/>
      <c r="J471" s="159" t="s">
        <v>552</v>
      </c>
      <c r="K471" s="25" t="s">
        <v>236</v>
      </c>
      <c r="L471" s="27"/>
      <c r="M471" s="160" t="s">
        <v>98</v>
      </c>
      <c r="N471" s="140">
        <v>4.0703391005332157E-2</v>
      </c>
      <c r="O471" s="140">
        <f t="shared" si="7"/>
        <v>40.703391005332158</v>
      </c>
      <c r="P471" s="156" t="s">
        <v>346</v>
      </c>
      <c r="Q471" s="156" t="s">
        <v>346</v>
      </c>
      <c r="R471" s="185">
        <v>141</v>
      </c>
      <c r="S471" s="185">
        <v>115</v>
      </c>
      <c r="T471" s="186">
        <v>128</v>
      </c>
      <c r="U471" s="186"/>
      <c r="V471" s="161"/>
      <c r="W471" s="157"/>
    </row>
    <row r="472" spans="1:23" ht="13.8">
      <c r="A472" s="158">
        <v>10.83</v>
      </c>
      <c r="B472" s="153">
        <v>221</v>
      </c>
      <c r="C472" s="153">
        <v>23162</v>
      </c>
      <c r="D472" s="153"/>
      <c r="E472" s="27"/>
      <c r="F472" s="27"/>
      <c r="G472" s="27"/>
      <c r="H472" s="27"/>
      <c r="I472" s="27"/>
      <c r="J472" s="159" t="s">
        <v>442</v>
      </c>
      <c r="K472" s="25" t="s">
        <v>454</v>
      </c>
      <c r="L472" s="27"/>
      <c r="M472" s="160" t="s">
        <v>462</v>
      </c>
      <c r="N472" s="140">
        <v>3.9157675492725351E-3</v>
      </c>
      <c r="O472" s="140">
        <f t="shared" si="7"/>
        <v>3.9157675492725352</v>
      </c>
      <c r="P472" s="156" t="s">
        <v>346</v>
      </c>
      <c r="Q472" s="27">
        <v>5.8828999999999999E-2</v>
      </c>
      <c r="R472" s="185">
        <v>73</v>
      </c>
      <c r="S472" s="185">
        <v>207</v>
      </c>
      <c r="T472" s="186">
        <v>147</v>
      </c>
      <c r="U472" s="186"/>
      <c r="V472" s="161"/>
      <c r="W472" s="157"/>
    </row>
    <row r="473" spans="1:23" ht="13.8">
      <c r="A473" s="158">
        <v>10.84</v>
      </c>
      <c r="B473" s="153">
        <v>57</v>
      </c>
      <c r="C473" s="153">
        <v>134839</v>
      </c>
      <c r="D473" s="153"/>
      <c r="E473" s="27"/>
      <c r="F473" s="27"/>
      <c r="G473" s="27"/>
      <c r="H473" s="27"/>
      <c r="I473" s="27"/>
      <c r="J473" s="159" t="s">
        <v>553</v>
      </c>
      <c r="K473" s="25" t="s">
        <v>572</v>
      </c>
      <c r="L473" s="27"/>
      <c r="M473" s="160" t="s">
        <v>581</v>
      </c>
      <c r="N473" s="140">
        <v>2.2795880346099619E-2</v>
      </c>
      <c r="O473" s="140">
        <f t="shared" si="7"/>
        <v>22.795880346099619</v>
      </c>
      <c r="P473" s="156" t="s">
        <v>346</v>
      </c>
      <c r="Q473" s="156" t="s">
        <v>346</v>
      </c>
      <c r="R473" s="185">
        <v>75</v>
      </c>
      <c r="S473" s="185">
        <v>81</v>
      </c>
      <c r="T473" s="186">
        <v>212</v>
      </c>
      <c r="U473" s="186"/>
      <c r="V473" s="161"/>
      <c r="W473" s="157"/>
    </row>
    <row r="474" spans="1:23" ht="13.8">
      <c r="A474" s="158">
        <v>10.83</v>
      </c>
      <c r="B474" s="153">
        <v>163</v>
      </c>
      <c r="C474" s="153">
        <v>145266</v>
      </c>
      <c r="D474" s="153"/>
      <c r="E474" s="27"/>
      <c r="F474" s="27"/>
      <c r="G474" s="27"/>
      <c r="H474" s="27"/>
      <c r="I474" s="27"/>
      <c r="J474" s="159" t="s">
        <v>531</v>
      </c>
      <c r="K474" s="25" t="s">
        <v>533</v>
      </c>
      <c r="L474" s="27"/>
      <c r="M474" s="160" t="s">
        <v>534</v>
      </c>
      <c r="N474" s="140">
        <v>2.4558668889242036E-2</v>
      </c>
      <c r="O474" s="140">
        <f t="shared" si="7"/>
        <v>24.558668889242036</v>
      </c>
      <c r="P474" s="156" t="s">
        <v>346</v>
      </c>
      <c r="Q474" s="27">
        <v>1245679</v>
      </c>
      <c r="R474" s="185">
        <v>145</v>
      </c>
      <c r="S474" s="185">
        <v>91</v>
      </c>
      <c r="T474" s="186">
        <v>105</v>
      </c>
      <c r="U474" s="186"/>
      <c r="V474" s="161"/>
      <c r="W474" s="157"/>
    </row>
    <row r="475" spans="1:23" ht="13.8">
      <c r="A475" s="158">
        <v>10.88</v>
      </c>
      <c r="B475" s="153">
        <v>154</v>
      </c>
      <c r="C475" s="153">
        <v>135824</v>
      </c>
      <c r="D475" s="153"/>
      <c r="E475" s="27"/>
      <c r="F475" s="27"/>
      <c r="G475" s="27"/>
      <c r="H475" s="27"/>
      <c r="I475" s="27"/>
      <c r="J475" s="159" t="s">
        <v>554</v>
      </c>
      <c r="K475" s="25" t="s">
        <v>193</v>
      </c>
      <c r="L475" s="27"/>
      <c r="M475" s="160" t="s">
        <v>98</v>
      </c>
      <c r="N475" s="140">
        <v>2.2962404438839165E-2</v>
      </c>
      <c r="O475" s="140">
        <f t="shared" si="7"/>
        <v>22.962404438839165</v>
      </c>
      <c r="P475" s="156" t="s">
        <v>346</v>
      </c>
      <c r="Q475" s="156" t="s">
        <v>346</v>
      </c>
      <c r="R475" s="185">
        <v>143</v>
      </c>
      <c r="S475" s="185">
        <v>117</v>
      </c>
      <c r="T475" s="186"/>
      <c r="U475" s="186"/>
      <c r="V475" s="161"/>
      <c r="W475" s="157"/>
    </row>
    <row r="476" spans="1:23" ht="13.8">
      <c r="A476" s="158">
        <v>10.91</v>
      </c>
      <c r="B476" s="153">
        <v>129</v>
      </c>
      <c r="C476" s="153">
        <v>307226</v>
      </c>
      <c r="D476" s="153"/>
      <c r="E476" s="27"/>
      <c r="F476" s="27"/>
      <c r="G476" s="27"/>
      <c r="H476" s="27"/>
      <c r="I476" s="27"/>
      <c r="J476" s="159" t="s">
        <v>555</v>
      </c>
      <c r="K476" s="25" t="s">
        <v>573</v>
      </c>
      <c r="L476" s="27"/>
      <c r="M476" s="160" t="s">
        <v>98</v>
      </c>
      <c r="N476" s="140">
        <v>5.1939625295432335E-2</v>
      </c>
      <c r="O476" s="140">
        <f t="shared" si="7"/>
        <v>51.939625295432336</v>
      </c>
      <c r="P476" s="156" t="s">
        <v>346</v>
      </c>
      <c r="Q476" s="156" t="s">
        <v>346</v>
      </c>
      <c r="R476" s="185">
        <v>172</v>
      </c>
      <c r="S476" s="185">
        <v>95</v>
      </c>
      <c r="T476" s="186"/>
      <c r="U476" s="186"/>
      <c r="V476" s="161"/>
      <c r="W476" s="157"/>
    </row>
    <row r="477" spans="1:23" ht="13.8">
      <c r="A477" s="158">
        <v>10.97</v>
      </c>
      <c r="B477" s="153">
        <v>153</v>
      </c>
      <c r="C477" s="153">
        <v>137696</v>
      </c>
      <c r="D477" s="153"/>
      <c r="E477" s="27"/>
      <c r="F477" s="27"/>
      <c r="G477" s="27"/>
      <c r="H477" s="27"/>
      <c r="I477" s="27"/>
      <c r="J477" s="159" t="s">
        <v>95</v>
      </c>
      <c r="K477" s="25" t="s">
        <v>98</v>
      </c>
      <c r="L477" s="27"/>
      <c r="M477" s="160" t="s">
        <v>98</v>
      </c>
      <c r="N477" s="140">
        <v>2.3278884745040626E-2</v>
      </c>
      <c r="O477" s="140">
        <f t="shared" si="7"/>
        <v>23.278884745040624</v>
      </c>
      <c r="P477" s="156" t="s">
        <v>346</v>
      </c>
      <c r="Q477" s="156" t="s">
        <v>346</v>
      </c>
      <c r="R477" s="185">
        <v>154</v>
      </c>
      <c r="S477" s="185">
        <v>77</v>
      </c>
      <c r="T477" s="186"/>
      <c r="U477" s="186"/>
      <c r="V477" s="161"/>
      <c r="W477" s="157"/>
    </row>
    <row r="478" spans="1:23" ht="13.8">
      <c r="A478" s="158">
        <v>11.01</v>
      </c>
      <c r="B478" s="153">
        <v>191</v>
      </c>
      <c r="C478" s="153">
        <v>57804</v>
      </c>
      <c r="D478" s="153"/>
      <c r="E478" s="27"/>
      <c r="F478" s="27"/>
      <c r="G478" s="27"/>
      <c r="H478" s="27"/>
      <c r="I478" s="27"/>
      <c r="J478" s="159" t="s">
        <v>443</v>
      </c>
      <c r="K478" s="25" t="s">
        <v>166</v>
      </c>
      <c r="L478" s="27"/>
      <c r="M478" s="160" t="s">
        <v>98</v>
      </c>
      <c r="N478" s="140">
        <v>9.7723438139258115E-3</v>
      </c>
      <c r="O478" s="140">
        <f t="shared" si="7"/>
        <v>9.7723438139258114</v>
      </c>
      <c r="P478" s="156" t="s">
        <v>346</v>
      </c>
      <c r="Q478" s="156" t="s">
        <v>346</v>
      </c>
      <c r="R478" s="185">
        <v>91</v>
      </c>
      <c r="S478" s="185">
        <v>206</v>
      </c>
      <c r="T478" s="186"/>
      <c r="U478" s="186"/>
      <c r="V478" s="161"/>
      <c r="W478" s="157"/>
    </row>
    <row r="479" spans="1:23" ht="13.8">
      <c r="A479" s="158">
        <v>11.02</v>
      </c>
      <c r="B479" s="153">
        <v>152</v>
      </c>
      <c r="C479" s="153">
        <v>311869</v>
      </c>
      <c r="D479" s="153"/>
      <c r="E479" s="27"/>
      <c r="F479" s="27"/>
      <c r="G479" s="27"/>
      <c r="H479" s="27"/>
      <c r="I479" s="27"/>
      <c r="J479" s="159" t="s">
        <v>556</v>
      </c>
      <c r="K479" s="25" t="s">
        <v>574</v>
      </c>
      <c r="L479" s="27"/>
      <c r="M479" s="160" t="s">
        <v>582</v>
      </c>
      <c r="N479" s="140">
        <v>5.2724570841208712E-2</v>
      </c>
      <c r="O479" s="140">
        <f t="shared" si="7"/>
        <v>52.72457084120871</v>
      </c>
      <c r="P479" s="156" t="s">
        <v>346</v>
      </c>
      <c r="Q479" s="156" t="s">
        <v>346</v>
      </c>
      <c r="R479" s="185">
        <v>77</v>
      </c>
      <c r="S479" s="185"/>
      <c r="T479" s="186"/>
      <c r="U479" s="186"/>
      <c r="V479" s="161"/>
      <c r="W479" s="157"/>
    </row>
    <row r="480" spans="1:23" ht="13.8">
      <c r="A480" s="158">
        <v>11.24</v>
      </c>
      <c r="B480" s="153">
        <v>163</v>
      </c>
      <c r="C480" s="153">
        <v>59557</v>
      </c>
      <c r="D480" s="153"/>
      <c r="E480" s="27"/>
      <c r="F480" s="27"/>
      <c r="G480" s="27"/>
      <c r="H480" s="27"/>
      <c r="I480" s="27"/>
      <c r="J480" s="159" t="s">
        <v>95</v>
      </c>
      <c r="K480" s="25" t="s">
        <v>98</v>
      </c>
      <c r="L480" s="27"/>
      <c r="M480" s="160" t="s">
        <v>98</v>
      </c>
      <c r="N480" s="140">
        <v>1.0068705981004421E-2</v>
      </c>
      <c r="O480" s="140">
        <f t="shared" si="7"/>
        <v>10.06870598100442</v>
      </c>
      <c r="P480" s="156" t="s">
        <v>346</v>
      </c>
      <c r="Q480" s="156" t="s">
        <v>346</v>
      </c>
      <c r="R480" s="185">
        <v>145</v>
      </c>
      <c r="S480" s="185">
        <v>105</v>
      </c>
      <c r="T480" s="186"/>
      <c r="U480" s="186"/>
      <c r="V480" s="161"/>
      <c r="W480" s="157"/>
    </row>
    <row r="481" spans="1:23" ht="13.8">
      <c r="A481" s="158">
        <v>11.34</v>
      </c>
      <c r="B481" s="153">
        <v>154</v>
      </c>
      <c r="C481" s="153">
        <v>126716</v>
      </c>
      <c r="D481" s="153"/>
      <c r="E481" s="27"/>
      <c r="F481" s="27"/>
      <c r="G481" s="27"/>
      <c r="H481" s="27"/>
      <c r="I481" s="27"/>
      <c r="J481" s="159" t="s">
        <v>185</v>
      </c>
      <c r="K481" s="25" t="s">
        <v>193</v>
      </c>
      <c r="L481" s="27"/>
      <c r="M481" s="160" t="s">
        <v>200</v>
      </c>
      <c r="N481" s="140">
        <v>2.1422606025974379E-2</v>
      </c>
      <c r="O481" s="140">
        <f t="shared" si="7"/>
        <v>21.422606025974378</v>
      </c>
      <c r="P481" s="156" t="s">
        <v>346</v>
      </c>
      <c r="Q481" s="27">
        <v>100</v>
      </c>
      <c r="R481" s="185">
        <v>153</v>
      </c>
      <c r="S481" s="185">
        <v>128</v>
      </c>
      <c r="T481" s="186"/>
      <c r="U481" s="186"/>
      <c r="V481" s="161"/>
      <c r="W481" s="157"/>
    </row>
    <row r="482" spans="1:23" ht="13.8">
      <c r="A482" s="158">
        <v>11.34</v>
      </c>
      <c r="B482" s="153">
        <v>55</v>
      </c>
      <c r="C482" s="153">
        <v>168119</v>
      </c>
      <c r="D482" s="153"/>
      <c r="E482" s="27"/>
      <c r="F482" s="27"/>
      <c r="G482" s="27"/>
      <c r="H482" s="27"/>
      <c r="I482" s="27"/>
      <c r="J482" s="159" t="s">
        <v>416</v>
      </c>
      <c r="K482" s="25" t="s">
        <v>428</v>
      </c>
      <c r="L482" s="27"/>
      <c r="M482" s="160" t="s">
        <v>422</v>
      </c>
      <c r="N482" s="140">
        <v>2.8422196900792215E-2</v>
      </c>
      <c r="O482" s="140">
        <f t="shared" si="7"/>
        <v>28.422196900792216</v>
      </c>
      <c r="P482" s="156" t="s">
        <v>346</v>
      </c>
      <c r="Q482" s="156" t="s">
        <v>346</v>
      </c>
      <c r="R482" s="185">
        <v>73</v>
      </c>
      <c r="S482" s="185">
        <v>129</v>
      </c>
      <c r="T482" s="186">
        <v>157</v>
      </c>
      <c r="U482" s="186">
        <v>200</v>
      </c>
      <c r="V482" s="161"/>
      <c r="W482" s="157"/>
    </row>
    <row r="483" spans="1:23" ht="13.8">
      <c r="A483" s="158">
        <v>11.87</v>
      </c>
      <c r="B483" s="153">
        <v>71</v>
      </c>
      <c r="C483" s="153">
        <v>127305</v>
      </c>
      <c r="D483" s="153"/>
      <c r="E483" s="27"/>
      <c r="F483" s="27"/>
      <c r="G483" s="27"/>
      <c r="H483" s="27"/>
      <c r="I483" s="27"/>
      <c r="J483" s="159" t="s">
        <v>557</v>
      </c>
      <c r="K483" s="25" t="s">
        <v>575</v>
      </c>
      <c r="L483" s="27"/>
      <c r="M483" s="160" t="s">
        <v>583</v>
      </c>
      <c r="N483" s="140">
        <v>2.1522182361632849E-2</v>
      </c>
      <c r="O483" s="140">
        <f t="shared" si="7"/>
        <v>21.522182361632851</v>
      </c>
      <c r="P483" s="156" t="s">
        <v>346</v>
      </c>
      <c r="Q483" s="156" t="s">
        <v>346</v>
      </c>
      <c r="R483" s="185">
        <v>95</v>
      </c>
      <c r="S483" s="185">
        <v>159</v>
      </c>
      <c r="T483" s="186">
        <v>243</v>
      </c>
      <c r="U483" s="186"/>
      <c r="V483" s="161"/>
      <c r="W483" s="157"/>
    </row>
    <row r="484" spans="1:23" ht="13.8">
      <c r="A484" s="158">
        <v>11.92</v>
      </c>
      <c r="B484" s="153">
        <v>149</v>
      </c>
      <c r="C484" s="153">
        <v>224099</v>
      </c>
      <c r="D484" s="153"/>
      <c r="E484" s="27"/>
      <c r="F484" s="27"/>
      <c r="G484" s="27"/>
      <c r="H484" s="27"/>
      <c r="I484" s="27"/>
      <c r="J484" s="159" t="s">
        <v>558</v>
      </c>
      <c r="K484" s="25" t="s">
        <v>117</v>
      </c>
      <c r="L484" s="27"/>
      <c r="M484" s="160" t="s">
        <v>142</v>
      </c>
      <c r="N484" s="140">
        <v>3.7886175288162766E-2</v>
      </c>
      <c r="O484" s="140">
        <f t="shared" si="7"/>
        <v>37.886175288162768</v>
      </c>
      <c r="P484" s="27">
        <v>600</v>
      </c>
      <c r="Q484" s="27">
        <v>600</v>
      </c>
      <c r="R484" s="185">
        <v>177</v>
      </c>
      <c r="S484" s="185">
        <v>222</v>
      </c>
      <c r="T484" s="186"/>
      <c r="U484" s="186"/>
      <c r="V484" s="161"/>
      <c r="W484" s="157"/>
    </row>
    <row r="485" spans="1:23" ht="13.8">
      <c r="A485" s="158">
        <v>12.22</v>
      </c>
      <c r="B485" s="153">
        <v>165</v>
      </c>
      <c r="C485" s="153">
        <v>251618</v>
      </c>
      <c r="D485" s="153"/>
      <c r="E485" s="27"/>
      <c r="F485" s="27"/>
      <c r="G485" s="27"/>
      <c r="H485" s="27"/>
      <c r="I485" s="27"/>
      <c r="J485" s="159" t="s">
        <v>559</v>
      </c>
      <c r="K485" s="25" t="s">
        <v>237</v>
      </c>
      <c r="L485" s="27"/>
      <c r="M485" s="160" t="s">
        <v>98</v>
      </c>
      <c r="N485" s="140">
        <v>4.2538537225319778E-2</v>
      </c>
      <c r="O485" s="140">
        <f t="shared" si="7"/>
        <v>42.538537225319779</v>
      </c>
      <c r="P485" s="156" t="s">
        <v>346</v>
      </c>
      <c r="Q485" s="156" t="s">
        <v>346</v>
      </c>
      <c r="R485" s="185">
        <v>166</v>
      </c>
      <c r="S485" s="185">
        <v>82</v>
      </c>
      <c r="T485" s="186">
        <v>139</v>
      </c>
      <c r="U485" s="186"/>
      <c r="V485" s="161"/>
      <c r="W485" s="157"/>
    </row>
    <row r="486" spans="1:23" ht="13.8">
      <c r="A486" s="158">
        <v>12.37</v>
      </c>
      <c r="B486" s="153">
        <v>166</v>
      </c>
      <c r="C486" s="153">
        <v>91216</v>
      </c>
      <c r="D486" s="153"/>
      <c r="E486" s="27"/>
      <c r="F486" s="27"/>
      <c r="G486" s="27"/>
      <c r="H486" s="27"/>
      <c r="I486" s="27"/>
      <c r="J486" s="159" t="s">
        <v>560</v>
      </c>
      <c r="K486" s="25" t="s">
        <v>237</v>
      </c>
      <c r="L486" s="27"/>
      <c r="M486" s="160" t="s">
        <v>98</v>
      </c>
      <c r="N486" s="140">
        <v>1.5420976287645433E-2</v>
      </c>
      <c r="O486" s="140">
        <f t="shared" si="7"/>
        <v>15.420976287645432</v>
      </c>
      <c r="P486" s="156" t="s">
        <v>346</v>
      </c>
      <c r="Q486" s="156" t="s">
        <v>346</v>
      </c>
      <c r="R486" s="185">
        <v>165</v>
      </c>
      <c r="S486" s="185">
        <v>83</v>
      </c>
      <c r="T486" s="186"/>
      <c r="U486" s="186"/>
      <c r="V486" s="161"/>
      <c r="W486" s="157"/>
    </row>
    <row r="487" spans="1:23" ht="13.8">
      <c r="A487" s="158">
        <v>12.43</v>
      </c>
      <c r="B487" s="153">
        <v>166</v>
      </c>
      <c r="C487" s="153">
        <v>313675</v>
      </c>
      <c r="D487" s="153"/>
      <c r="E487" s="27"/>
      <c r="F487" s="27"/>
      <c r="G487" s="27"/>
      <c r="H487" s="27"/>
      <c r="I487" s="27"/>
      <c r="J487" s="159" t="s">
        <v>560</v>
      </c>
      <c r="K487" s="25" t="s">
        <v>237</v>
      </c>
      <c r="L487" s="27"/>
      <c r="M487" s="160" t="s">
        <v>98</v>
      </c>
      <c r="N487" s="140">
        <v>5.3029893187896665E-2</v>
      </c>
      <c r="O487" s="140">
        <f t="shared" si="7"/>
        <v>53.029893187896668</v>
      </c>
      <c r="P487" s="156" t="s">
        <v>346</v>
      </c>
      <c r="Q487" s="156" t="s">
        <v>346</v>
      </c>
      <c r="R487" s="185">
        <v>165</v>
      </c>
      <c r="S487" s="185">
        <v>82</v>
      </c>
      <c r="T487" s="186"/>
      <c r="U487" s="186"/>
      <c r="V487" s="161"/>
      <c r="W487" s="157"/>
    </row>
    <row r="488" spans="1:23" ht="13.8">
      <c r="A488" s="158">
        <v>12.47</v>
      </c>
      <c r="B488" s="153">
        <v>73</v>
      </c>
      <c r="C488" s="153">
        <v>18849</v>
      </c>
      <c r="D488" s="153"/>
      <c r="E488" s="27"/>
      <c r="F488" s="27"/>
      <c r="G488" s="27"/>
      <c r="H488" s="27"/>
      <c r="I488" s="27"/>
      <c r="J488" s="159" t="s">
        <v>561</v>
      </c>
      <c r="K488" s="25" t="s">
        <v>576</v>
      </c>
      <c r="L488" s="27"/>
      <c r="M488" s="160" t="s">
        <v>584</v>
      </c>
      <c r="N488" s="140">
        <v>3.1866118010637256E-3</v>
      </c>
      <c r="O488" s="140">
        <f t="shared" si="7"/>
        <v>3.1866118010637257</v>
      </c>
      <c r="P488" s="156" t="s">
        <v>346</v>
      </c>
      <c r="Q488" s="156" t="s">
        <v>346</v>
      </c>
      <c r="R488" s="185">
        <v>221</v>
      </c>
      <c r="S488" s="185">
        <v>207</v>
      </c>
      <c r="T488" s="186">
        <v>147</v>
      </c>
      <c r="U488" s="186"/>
      <c r="V488" s="161"/>
      <c r="W488" s="157"/>
    </row>
    <row r="489" spans="1:23" ht="13.8">
      <c r="A489" s="158">
        <v>12.6</v>
      </c>
      <c r="B489" s="153">
        <v>83</v>
      </c>
      <c r="C489" s="153">
        <v>58424</v>
      </c>
      <c r="D489" s="153"/>
      <c r="E489" s="27"/>
      <c r="F489" s="27"/>
      <c r="G489" s="27"/>
      <c r="H489" s="27"/>
      <c r="I489" s="27"/>
      <c r="J489" s="159" t="s">
        <v>526</v>
      </c>
      <c r="K489" s="25" t="s">
        <v>167</v>
      </c>
      <c r="L489" s="27"/>
      <c r="M489" s="160" t="s">
        <v>179</v>
      </c>
      <c r="N489" s="140">
        <v>9.8771610093557807E-3</v>
      </c>
      <c r="O489" s="140">
        <f t="shared" si="7"/>
        <v>9.8771610093557811</v>
      </c>
      <c r="P489" s="27">
        <v>10392</v>
      </c>
      <c r="Q489" s="27">
        <v>10392</v>
      </c>
      <c r="R489" s="185">
        <v>153</v>
      </c>
      <c r="S489" s="185">
        <v>55</v>
      </c>
      <c r="T489" s="186">
        <v>226</v>
      </c>
      <c r="U489" s="186"/>
      <c r="V489" s="161"/>
      <c r="W489" s="157"/>
    </row>
    <row r="490" spans="1:23" ht="13.8">
      <c r="A490" s="158">
        <v>13.06</v>
      </c>
      <c r="B490" s="153">
        <v>57</v>
      </c>
      <c r="C490" s="153">
        <v>51394</v>
      </c>
      <c r="D490" s="153"/>
      <c r="E490" s="27"/>
      <c r="F490" s="27"/>
      <c r="G490" s="27"/>
      <c r="H490" s="27"/>
      <c r="I490" s="27"/>
      <c r="J490" s="159" t="s">
        <v>291</v>
      </c>
      <c r="K490" s="25" t="s">
        <v>303</v>
      </c>
      <c r="L490" s="27"/>
      <c r="M490" s="160" t="s">
        <v>317</v>
      </c>
      <c r="N490" s="140">
        <v>8.6886692611740212E-3</v>
      </c>
      <c r="O490" s="140">
        <f t="shared" si="7"/>
        <v>8.6886692611740219</v>
      </c>
      <c r="P490" s="156" t="s">
        <v>346</v>
      </c>
      <c r="Q490" s="27">
        <v>1.0721000000000001</v>
      </c>
      <c r="R490" s="185">
        <v>71</v>
      </c>
      <c r="S490" s="185">
        <v>85</v>
      </c>
      <c r="T490" s="186">
        <v>240</v>
      </c>
      <c r="U490" s="186"/>
      <c r="V490" s="161"/>
      <c r="W490" s="157"/>
    </row>
    <row r="491" spans="1:23" ht="13.8">
      <c r="A491" s="158">
        <v>13.74</v>
      </c>
      <c r="B491" s="153">
        <v>55</v>
      </c>
      <c r="C491" s="153">
        <v>383220</v>
      </c>
      <c r="D491" s="153"/>
      <c r="E491" s="27"/>
      <c r="F491" s="27"/>
      <c r="G491" s="27"/>
      <c r="H491" s="27"/>
      <c r="I491" s="27"/>
      <c r="J491" s="159" t="s">
        <v>95</v>
      </c>
      <c r="K491" s="25" t="s">
        <v>98</v>
      </c>
      <c r="L491" s="27"/>
      <c r="M491" s="160" t="s">
        <v>98</v>
      </c>
      <c r="N491" s="140">
        <v>6.4787170375279368E-2</v>
      </c>
      <c r="O491" s="140">
        <f t="shared" si="7"/>
        <v>64.787170375279374</v>
      </c>
      <c r="P491" s="156" t="s">
        <v>346</v>
      </c>
      <c r="Q491" s="156" t="s">
        <v>346</v>
      </c>
      <c r="R491" s="185">
        <v>67</v>
      </c>
      <c r="S491" s="185">
        <v>79</v>
      </c>
      <c r="T491" s="186">
        <v>207</v>
      </c>
      <c r="U491" s="186"/>
      <c r="V491" s="161"/>
      <c r="W491" s="157"/>
    </row>
    <row r="492" spans="1:23" ht="13.8">
      <c r="A492" s="158">
        <v>13.84</v>
      </c>
      <c r="B492" s="153">
        <v>73</v>
      </c>
      <c r="C492" s="153">
        <v>65398</v>
      </c>
      <c r="D492" s="153"/>
      <c r="E492" s="27"/>
      <c r="F492" s="27"/>
      <c r="G492" s="27"/>
      <c r="H492" s="27"/>
      <c r="I492" s="27"/>
      <c r="J492" s="159" t="s">
        <v>498</v>
      </c>
      <c r="K492" s="25" t="s">
        <v>98</v>
      </c>
      <c r="L492" s="27"/>
      <c r="M492" s="160" t="s">
        <v>98</v>
      </c>
      <c r="N492" s="140">
        <v>1.1056185397950316E-2</v>
      </c>
      <c r="O492" s="140">
        <f t="shared" si="7"/>
        <v>11.056185397950317</v>
      </c>
      <c r="P492" s="156" t="s">
        <v>346</v>
      </c>
      <c r="Q492" s="156" t="s">
        <v>346</v>
      </c>
      <c r="R492" s="185">
        <v>207</v>
      </c>
      <c r="S492" s="185">
        <v>281</v>
      </c>
      <c r="T492" s="186">
        <v>429</v>
      </c>
      <c r="U492" s="186"/>
      <c r="V492" s="161"/>
      <c r="W492" s="157"/>
    </row>
    <row r="493" spans="1:23" ht="13.8">
      <c r="A493" s="158">
        <v>14.4</v>
      </c>
      <c r="B493" s="153">
        <v>57</v>
      </c>
      <c r="C493" s="153">
        <v>35924</v>
      </c>
      <c r="D493" s="153"/>
      <c r="E493" s="27"/>
      <c r="F493" s="27"/>
      <c r="G493" s="27"/>
      <c r="H493" s="27"/>
      <c r="I493" s="27"/>
      <c r="J493" s="159" t="s">
        <v>292</v>
      </c>
      <c r="K493" s="25" t="s">
        <v>304</v>
      </c>
      <c r="L493" s="27"/>
      <c r="M493" s="160" t="s">
        <v>318</v>
      </c>
      <c r="N493" s="140">
        <v>6.0733111752036334E-3</v>
      </c>
      <c r="O493" s="140">
        <f t="shared" si="7"/>
        <v>6.0733111752036333</v>
      </c>
      <c r="P493" s="156" t="s">
        <v>346</v>
      </c>
      <c r="Q493" s="156" t="s">
        <v>346</v>
      </c>
      <c r="R493" s="185">
        <v>71</v>
      </c>
      <c r="S493" s="185">
        <v>85</v>
      </c>
      <c r="T493" s="186">
        <v>254</v>
      </c>
      <c r="U493" s="186"/>
      <c r="V493" s="161"/>
      <c r="W493" s="157"/>
    </row>
    <row r="494" spans="1:23" ht="13.8">
      <c r="A494" s="158">
        <v>14.5</v>
      </c>
      <c r="B494" s="153">
        <v>57</v>
      </c>
      <c r="C494" s="153">
        <v>27490</v>
      </c>
      <c r="D494" s="153"/>
      <c r="E494" s="27"/>
      <c r="F494" s="27"/>
      <c r="G494" s="27"/>
      <c r="H494" s="27"/>
      <c r="I494" s="27"/>
      <c r="J494" s="159" t="s">
        <v>95</v>
      </c>
      <c r="K494" s="25" t="s">
        <v>98</v>
      </c>
      <c r="L494" s="27"/>
      <c r="M494" s="160" t="s">
        <v>98</v>
      </c>
      <c r="N494" s="140">
        <v>4.6474591973707791E-3</v>
      </c>
      <c r="O494" s="140">
        <f t="shared" si="7"/>
        <v>4.6474591973707788</v>
      </c>
      <c r="P494" s="156" t="s">
        <v>346</v>
      </c>
      <c r="Q494" s="156" t="s">
        <v>346</v>
      </c>
      <c r="R494" s="185">
        <v>71</v>
      </c>
      <c r="S494" s="185">
        <v>85</v>
      </c>
      <c r="T494" s="186">
        <v>197</v>
      </c>
      <c r="U494" s="186"/>
      <c r="V494" s="161"/>
      <c r="W494" s="157"/>
    </row>
    <row r="495" spans="1:23" ht="13.8">
      <c r="A495" s="158">
        <v>15.07</v>
      </c>
      <c r="B495" s="153">
        <v>188</v>
      </c>
      <c r="C495" s="153">
        <v>591506</v>
      </c>
      <c r="D495" s="153"/>
      <c r="E495" s="27"/>
      <c r="F495" s="27"/>
      <c r="G495" s="27"/>
      <c r="H495" s="27"/>
      <c r="I495" s="27"/>
      <c r="J495" s="159" t="s">
        <v>89</v>
      </c>
      <c r="K495" s="25" t="s">
        <v>115</v>
      </c>
      <c r="L495" s="27"/>
      <c r="M495" s="160" t="s">
        <v>140</v>
      </c>
      <c r="N495" s="140">
        <v>0.1</v>
      </c>
      <c r="O495" s="140">
        <f t="shared" si="7"/>
        <v>100</v>
      </c>
      <c r="P495" s="156" t="s">
        <v>346</v>
      </c>
      <c r="Q495" s="156" t="s">
        <v>346</v>
      </c>
      <c r="R495" s="185">
        <v>160</v>
      </c>
      <c r="S495" s="185">
        <v>184</v>
      </c>
      <c r="T495" s="186"/>
      <c r="U495" s="186"/>
      <c r="V495" s="161"/>
      <c r="W495" s="157"/>
    </row>
    <row r="496" spans="1:23" ht="13.8">
      <c r="A496" s="158">
        <v>15.44</v>
      </c>
      <c r="B496" s="153">
        <v>149</v>
      </c>
      <c r="C496" s="153">
        <v>59852</v>
      </c>
      <c r="D496" s="153"/>
      <c r="E496" s="27"/>
      <c r="F496" s="27"/>
      <c r="G496" s="27"/>
      <c r="H496" s="27"/>
      <c r="I496" s="27"/>
      <c r="J496" s="159" t="s">
        <v>527</v>
      </c>
      <c r="K496" s="25" t="s">
        <v>98</v>
      </c>
      <c r="L496" s="27"/>
      <c r="M496" s="160" t="s">
        <v>98</v>
      </c>
      <c r="N496" s="140">
        <v>1.0118578678829969E-2</v>
      </c>
      <c r="O496" s="140">
        <f t="shared" si="7"/>
        <v>10.118578678829969</v>
      </c>
      <c r="P496" s="156" t="s">
        <v>346</v>
      </c>
      <c r="Q496" s="156" t="s">
        <v>346</v>
      </c>
      <c r="R496" s="185">
        <v>104</v>
      </c>
      <c r="S496" s="185">
        <v>223</v>
      </c>
      <c r="T496" s="186">
        <v>167</v>
      </c>
      <c r="U496" s="186"/>
      <c r="V496" s="161"/>
      <c r="W496" s="157"/>
    </row>
    <row r="497" spans="1:23" ht="13.8">
      <c r="A497" s="158">
        <v>15.6</v>
      </c>
      <c r="B497" s="153">
        <v>55</v>
      </c>
      <c r="C497" s="153">
        <v>34730</v>
      </c>
      <c r="D497" s="153"/>
      <c r="E497" s="27"/>
      <c r="F497" s="27"/>
      <c r="G497" s="27"/>
      <c r="H497" s="27"/>
      <c r="I497" s="27"/>
      <c r="J497" s="159" t="s">
        <v>507</v>
      </c>
      <c r="K497" s="25" t="s">
        <v>509</v>
      </c>
      <c r="L497" s="27"/>
      <c r="M497" s="160" t="s">
        <v>514</v>
      </c>
      <c r="N497" s="140">
        <v>5.8714535440046256E-3</v>
      </c>
      <c r="O497" s="140">
        <f t="shared" si="7"/>
        <v>5.871453544004626</v>
      </c>
      <c r="P497" s="156" t="s">
        <v>346</v>
      </c>
      <c r="Q497" s="156" t="s">
        <v>346</v>
      </c>
      <c r="R497" s="185">
        <v>69</v>
      </c>
      <c r="S497" s="185">
        <v>97</v>
      </c>
      <c r="T497" s="186">
        <v>224</v>
      </c>
      <c r="U497" s="186"/>
      <c r="V497" s="161"/>
      <c r="W497" s="157"/>
    </row>
    <row r="498" spans="1:23" ht="13.8">
      <c r="A498" s="158">
        <v>15.85</v>
      </c>
      <c r="B498" s="153">
        <v>57</v>
      </c>
      <c r="C498" s="153">
        <v>16999</v>
      </c>
      <c r="D498" s="153"/>
      <c r="E498" s="27"/>
      <c r="F498" s="27"/>
      <c r="G498" s="27"/>
      <c r="H498" s="27"/>
      <c r="I498" s="27"/>
      <c r="J498" s="159" t="s">
        <v>479</v>
      </c>
      <c r="K498" s="25" t="s">
        <v>484</v>
      </c>
      <c r="L498" s="27"/>
      <c r="M498" s="160" t="s">
        <v>488</v>
      </c>
      <c r="N498" s="140">
        <v>2.873850814700105E-3</v>
      </c>
      <c r="O498" s="140">
        <f t="shared" si="7"/>
        <v>2.8738508147001052</v>
      </c>
      <c r="P498" s="156" t="s">
        <v>346</v>
      </c>
      <c r="Q498" s="27">
        <v>0.12485</v>
      </c>
      <c r="R498" s="185">
        <v>71</v>
      </c>
      <c r="S498" s="185">
        <v>85</v>
      </c>
      <c r="T498" s="186">
        <v>268</v>
      </c>
      <c r="U498" s="186"/>
      <c r="V498" s="161"/>
      <c r="W498" s="157"/>
    </row>
    <row r="499" spans="1:23" ht="13.8">
      <c r="A499" s="158">
        <v>15.94</v>
      </c>
      <c r="B499" s="153">
        <v>207</v>
      </c>
      <c r="C499" s="153">
        <v>48952</v>
      </c>
      <c r="D499" s="153"/>
      <c r="E499" s="27"/>
      <c r="F499" s="27"/>
      <c r="G499" s="27"/>
      <c r="H499" s="27"/>
      <c r="I499" s="27"/>
      <c r="J499" s="159" t="s">
        <v>498</v>
      </c>
      <c r="K499" s="25" t="s">
        <v>98</v>
      </c>
      <c r="L499" s="27"/>
      <c r="M499" s="160" t="s">
        <v>98</v>
      </c>
      <c r="N499" s="140">
        <v>8.2758247591740407E-3</v>
      </c>
      <c r="O499" s="140">
        <f t="shared" si="7"/>
        <v>8.275824759174041</v>
      </c>
      <c r="P499" s="156" t="s">
        <v>346</v>
      </c>
      <c r="Q499" s="156" t="s">
        <v>346</v>
      </c>
      <c r="R499" s="185">
        <v>73</v>
      </c>
      <c r="S499" s="185">
        <v>281</v>
      </c>
      <c r="T499" s="186">
        <v>503</v>
      </c>
      <c r="U499" s="186"/>
      <c r="V499" s="161"/>
      <c r="W499" s="157"/>
    </row>
    <row r="500" spans="1:23" ht="13.8">
      <c r="A500" s="158">
        <v>16.21</v>
      </c>
      <c r="B500" s="153">
        <v>74</v>
      </c>
      <c r="C500" s="153">
        <v>18684</v>
      </c>
      <c r="D500" s="153"/>
      <c r="E500" s="27"/>
      <c r="F500" s="27"/>
      <c r="G500" s="27"/>
      <c r="H500" s="27"/>
      <c r="I500" s="27"/>
      <c r="J500" s="159" t="s">
        <v>447</v>
      </c>
      <c r="K500" s="25" t="s">
        <v>455</v>
      </c>
      <c r="L500" s="27"/>
      <c r="M500" s="160" t="s">
        <v>463</v>
      </c>
      <c r="N500" s="140">
        <v>3.1587169022799428E-3</v>
      </c>
      <c r="O500" s="140">
        <f t="shared" si="7"/>
        <v>3.1587169022799428</v>
      </c>
      <c r="P500" s="156" t="s">
        <v>346</v>
      </c>
      <c r="Q500" s="27">
        <v>11.611000000000001</v>
      </c>
      <c r="R500" s="185">
        <v>87</v>
      </c>
      <c r="S500" s="185">
        <v>143</v>
      </c>
      <c r="T500" s="186">
        <v>227</v>
      </c>
      <c r="U500" s="186"/>
      <c r="V500" s="161"/>
      <c r="W500" s="157"/>
    </row>
    <row r="501" spans="1:23" ht="13.8">
      <c r="A501" s="158">
        <v>16.670000000000002</v>
      </c>
      <c r="B501" s="153">
        <v>55</v>
      </c>
      <c r="C501" s="153">
        <v>1313977</v>
      </c>
      <c r="D501" s="153"/>
      <c r="E501" s="27"/>
      <c r="F501" s="27"/>
      <c r="G501" s="27"/>
      <c r="H501" s="27"/>
      <c r="I501" s="27"/>
      <c r="J501" s="159" t="s">
        <v>95</v>
      </c>
      <c r="K501" s="25" t="s">
        <v>98</v>
      </c>
      <c r="L501" s="27"/>
      <c r="M501" s="160" t="s">
        <v>98</v>
      </c>
      <c r="N501" s="140">
        <v>0.22214094193465495</v>
      </c>
      <c r="O501" s="140">
        <f t="shared" si="7"/>
        <v>222.14094193465493</v>
      </c>
      <c r="P501" s="156" t="s">
        <v>346</v>
      </c>
      <c r="Q501" s="156" t="s">
        <v>346</v>
      </c>
      <c r="R501" s="185">
        <v>69</v>
      </c>
      <c r="S501" s="185">
        <v>213</v>
      </c>
      <c r="T501" s="186">
        <v>256</v>
      </c>
      <c r="U501" s="186"/>
      <c r="V501" s="161"/>
      <c r="W501" s="157"/>
    </row>
    <row r="502" spans="1:23" ht="13.8">
      <c r="A502" s="158">
        <v>16.86</v>
      </c>
      <c r="B502" s="153">
        <v>149</v>
      </c>
      <c r="C502" s="153">
        <v>365230</v>
      </c>
      <c r="D502" s="153"/>
      <c r="E502" s="27"/>
      <c r="F502" s="27"/>
      <c r="G502" s="27"/>
      <c r="H502" s="27"/>
      <c r="I502" s="27"/>
      <c r="J502" s="159" t="s">
        <v>481</v>
      </c>
      <c r="K502" s="25" t="s">
        <v>117</v>
      </c>
      <c r="L502" s="27"/>
      <c r="M502" s="160" t="s">
        <v>142</v>
      </c>
      <c r="N502" s="140">
        <v>6.1745781107883951E-2</v>
      </c>
      <c r="O502" s="140">
        <f t="shared" si="7"/>
        <v>61.74578110788395</v>
      </c>
      <c r="P502" s="27">
        <v>600</v>
      </c>
      <c r="Q502" s="27">
        <v>600</v>
      </c>
      <c r="R502" s="185">
        <v>104</v>
      </c>
      <c r="S502" s="185">
        <v>223</v>
      </c>
      <c r="T502" s="186">
        <v>205</v>
      </c>
      <c r="U502" s="186"/>
      <c r="V502" s="161"/>
      <c r="W502" s="157"/>
    </row>
    <row r="503" spans="1:23" ht="13.8">
      <c r="A503" s="158">
        <v>17.38</v>
      </c>
      <c r="B503" s="153">
        <v>57</v>
      </c>
      <c r="C503" s="153">
        <v>7868</v>
      </c>
      <c r="D503" s="153"/>
      <c r="E503" s="27"/>
      <c r="F503" s="27"/>
      <c r="G503" s="27"/>
      <c r="H503" s="27"/>
      <c r="I503" s="27"/>
      <c r="J503" s="159" t="s">
        <v>293</v>
      </c>
      <c r="K503" s="25" t="s">
        <v>305</v>
      </c>
      <c r="L503" s="27"/>
      <c r="M503" s="160" t="s">
        <v>319</v>
      </c>
      <c r="N503" s="140">
        <v>1.3301640220048487E-3</v>
      </c>
      <c r="O503" s="140">
        <f t="shared" si="7"/>
        <v>1.3301640220048487</v>
      </c>
      <c r="P503" s="156" t="s">
        <v>346</v>
      </c>
      <c r="Q503" s="27">
        <v>5.0630000000000001E-2</v>
      </c>
      <c r="R503" s="185">
        <v>71</v>
      </c>
      <c r="S503" s="185">
        <v>85</v>
      </c>
      <c r="T503" s="186">
        <v>282</v>
      </c>
      <c r="U503" s="186"/>
      <c r="V503" s="161"/>
      <c r="W503" s="157"/>
    </row>
    <row r="504" spans="1:23" ht="13.8">
      <c r="A504" s="158">
        <v>18.739999999999998</v>
      </c>
      <c r="B504" s="153">
        <v>55</v>
      </c>
      <c r="C504" s="153">
        <v>71381</v>
      </c>
      <c r="D504" s="153"/>
      <c r="E504" s="27"/>
      <c r="F504" s="27"/>
      <c r="G504" s="27"/>
      <c r="H504" s="27"/>
      <c r="I504" s="27"/>
      <c r="J504" s="159" t="s">
        <v>448</v>
      </c>
      <c r="K504" s="25" t="s">
        <v>456</v>
      </c>
      <c r="L504" s="27"/>
      <c r="M504" s="160" t="s">
        <v>464</v>
      </c>
      <c r="N504" s="140">
        <v>1.206767133384953E-2</v>
      </c>
      <c r="O504" s="140">
        <f t="shared" si="7"/>
        <v>12.06767133384953</v>
      </c>
      <c r="P504" s="156" t="s">
        <v>346</v>
      </c>
      <c r="Q504" s="156" t="s">
        <v>346</v>
      </c>
      <c r="R504" s="185">
        <v>69</v>
      </c>
      <c r="S504" s="185">
        <v>83</v>
      </c>
      <c r="T504" s="186">
        <v>252</v>
      </c>
      <c r="U504" s="186"/>
      <c r="V504" s="161"/>
      <c r="W504" s="157"/>
    </row>
    <row r="505" spans="1:23" ht="13.8">
      <c r="A505" s="158">
        <v>18.95</v>
      </c>
      <c r="B505" s="153">
        <v>57</v>
      </c>
      <c r="C505" s="153">
        <v>23203</v>
      </c>
      <c r="D505" s="153"/>
      <c r="E505" s="27"/>
      <c r="F505" s="27"/>
      <c r="G505" s="27"/>
      <c r="H505" s="27"/>
      <c r="I505" s="27"/>
      <c r="J505" s="159" t="s">
        <v>295</v>
      </c>
      <c r="K505" s="25" t="s">
        <v>307</v>
      </c>
      <c r="L505" s="27"/>
      <c r="M505" s="160" t="s">
        <v>321</v>
      </c>
      <c r="N505" s="140">
        <v>3.9226990089703236E-3</v>
      </c>
      <c r="O505" s="140">
        <f t="shared" si="7"/>
        <v>3.9226990089703238</v>
      </c>
      <c r="P505" s="156" t="s">
        <v>346</v>
      </c>
      <c r="Q505" s="156" t="s">
        <v>346</v>
      </c>
      <c r="R505" s="185">
        <v>71</v>
      </c>
      <c r="S505" s="185">
        <v>85</v>
      </c>
      <c r="T505" s="186">
        <v>310</v>
      </c>
      <c r="U505" s="186"/>
      <c r="V505" s="161"/>
      <c r="W505" s="157"/>
    </row>
    <row r="506" spans="1:23" ht="13.8">
      <c r="A506" s="158">
        <v>19.86</v>
      </c>
      <c r="B506" s="153">
        <v>55</v>
      </c>
      <c r="C506" s="153">
        <v>278599</v>
      </c>
      <c r="D506" s="153"/>
      <c r="E506" s="27"/>
      <c r="F506" s="27"/>
      <c r="G506" s="27"/>
      <c r="H506" s="27"/>
      <c r="I506" s="27"/>
      <c r="J506" s="159" t="s">
        <v>95</v>
      </c>
      <c r="K506" s="25" t="s">
        <v>98</v>
      </c>
      <c r="L506" s="27"/>
      <c r="M506" s="160" t="s">
        <v>98</v>
      </c>
      <c r="N506" s="140">
        <v>4.7099944886442403E-2</v>
      </c>
      <c r="O506" s="140">
        <f t="shared" si="7"/>
        <v>47.099944886442401</v>
      </c>
      <c r="P506" s="156" t="s">
        <v>346</v>
      </c>
      <c r="Q506" s="156" t="s">
        <v>346</v>
      </c>
      <c r="R506" s="185">
        <v>69</v>
      </c>
      <c r="S506" s="185">
        <v>83</v>
      </c>
      <c r="T506" s="186">
        <v>284</v>
      </c>
      <c r="U506" s="186"/>
      <c r="V506" s="161"/>
      <c r="W506" s="157"/>
    </row>
    <row r="507" spans="1:23" ht="13.8">
      <c r="A507" s="158">
        <v>22.36</v>
      </c>
      <c r="B507" s="153">
        <v>207</v>
      </c>
      <c r="C507" s="153">
        <v>12807</v>
      </c>
      <c r="D507" s="153"/>
      <c r="E507" s="27"/>
      <c r="F507" s="27"/>
      <c r="G507" s="27"/>
      <c r="H507" s="27"/>
      <c r="I507" s="27"/>
      <c r="J507" s="159" t="s">
        <v>498</v>
      </c>
      <c r="K507" s="25" t="s">
        <v>98</v>
      </c>
      <c r="L507" s="27"/>
      <c r="M507" s="160" t="s">
        <v>98</v>
      </c>
      <c r="N507" s="140">
        <v>2.1651513255994022E-3</v>
      </c>
      <c r="O507" s="140">
        <f t="shared" si="7"/>
        <v>2.1651513255994024</v>
      </c>
      <c r="P507" s="156" t="s">
        <v>346</v>
      </c>
      <c r="Q507" s="156" t="s">
        <v>346</v>
      </c>
      <c r="R507" s="185">
        <v>73</v>
      </c>
      <c r="S507" s="185">
        <v>281</v>
      </c>
      <c r="T507" s="186">
        <v>355</v>
      </c>
      <c r="U507" s="186"/>
      <c r="V507" s="161"/>
      <c r="W507" s="157"/>
    </row>
    <row r="508" spans="1:23" ht="13.8">
      <c r="A508" s="158">
        <v>23.45</v>
      </c>
      <c r="B508" s="153">
        <v>243</v>
      </c>
      <c r="C508" s="153">
        <v>673191</v>
      </c>
      <c r="D508" s="153"/>
      <c r="E508" s="27"/>
      <c r="F508" s="27"/>
      <c r="G508" s="27"/>
      <c r="H508" s="27"/>
      <c r="I508" s="27"/>
      <c r="J508" s="159" t="s">
        <v>450</v>
      </c>
      <c r="K508" s="25" t="s">
        <v>120</v>
      </c>
      <c r="L508" s="27"/>
      <c r="M508" s="160" t="s">
        <v>145</v>
      </c>
      <c r="N508" s="140">
        <v>0.1</v>
      </c>
      <c r="O508" s="140">
        <f t="shared" si="7"/>
        <v>100</v>
      </c>
      <c r="P508" s="156" t="s">
        <v>346</v>
      </c>
      <c r="Q508" s="156" t="s">
        <v>346</v>
      </c>
      <c r="R508" s="185">
        <v>245</v>
      </c>
      <c r="S508" s="185">
        <v>186</v>
      </c>
      <c r="T508" s="186">
        <v>256</v>
      </c>
      <c r="U508" s="186"/>
      <c r="V508" s="161"/>
      <c r="W508" s="157"/>
    </row>
    <row r="509" spans="1:23" ht="13.8">
      <c r="A509" s="158">
        <v>24.65</v>
      </c>
      <c r="B509" s="153">
        <v>55</v>
      </c>
      <c r="C509" s="153">
        <v>41338</v>
      </c>
      <c r="D509" s="153"/>
      <c r="E509" s="27"/>
      <c r="F509" s="27"/>
      <c r="G509" s="27"/>
      <c r="H509" s="27"/>
      <c r="I509" s="27"/>
      <c r="J509" s="159" t="s">
        <v>95</v>
      </c>
      <c r="K509" s="25" t="s">
        <v>98</v>
      </c>
      <c r="L509" s="27"/>
      <c r="M509" s="160" t="s">
        <v>98</v>
      </c>
      <c r="N509" s="140">
        <v>6.9886019752969548E-3</v>
      </c>
      <c r="O509" s="140">
        <f t="shared" si="7"/>
        <v>6.9886019752969553</v>
      </c>
      <c r="P509" s="156" t="s">
        <v>346</v>
      </c>
      <c r="Q509" s="156" t="s">
        <v>346</v>
      </c>
      <c r="R509" s="185">
        <v>97</v>
      </c>
      <c r="S509" s="185">
        <v>145</v>
      </c>
      <c r="T509" s="186">
        <v>224</v>
      </c>
      <c r="U509" s="186"/>
      <c r="V509" s="161"/>
      <c r="W509" s="157"/>
    </row>
    <row r="510" spans="1:23" ht="14.4" thickBot="1">
      <c r="A510" s="158">
        <v>25.27</v>
      </c>
      <c r="B510" s="153">
        <v>149</v>
      </c>
      <c r="C510" s="153">
        <v>1718147</v>
      </c>
      <c r="D510" s="153"/>
      <c r="E510" s="27"/>
      <c r="F510" s="27"/>
      <c r="G510" s="27"/>
      <c r="H510" s="27"/>
      <c r="I510" s="27"/>
      <c r="J510" s="159" t="s">
        <v>94</v>
      </c>
      <c r="K510" s="25" t="s">
        <v>121</v>
      </c>
      <c r="L510" s="27"/>
      <c r="M510" s="160" t="s">
        <v>146</v>
      </c>
      <c r="N510" s="140">
        <v>0.29046991915551151</v>
      </c>
      <c r="O510" s="140">
        <f t="shared" si="7"/>
        <v>290.46991915551149</v>
      </c>
      <c r="P510" s="156" t="s">
        <v>346</v>
      </c>
      <c r="Q510" s="27">
        <v>1300</v>
      </c>
      <c r="R510" s="187">
        <v>104</v>
      </c>
      <c r="S510" s="187">
        <v>167</v>
      </c>
      <c r="T510" s="188">
        <v>279</v>
      </c>
      <c r="U510" s="188"/>
      <c r="V510" s="161"/>
      <c r="W510" s="157"/>
    </row>
    <row r="511" spans="1:23">
      <c r="A511" s="220" t="s">
        <v>585</v>
      </c>
      <c r="B511" s="220"/>
      <c r="C511" s="220"/>
      <c r="D511" s="220"/>
      <c r="E511" s="220"/>
      <c r="F511" s="220"/>
      <c r="G511" s="220"/>
      <c r="H511" s="220"/>
      <c r="I511" s="220"/>
      <c r="J511" s="220"/>
      <c r="K511" s="220"/>
      <c r="L511" s="220"/>
      <c r="M511" s="220"/>
      <c r="N511" s="220"/>
      <c r="O511" s="220"/>
      <c r="P511" s="220"/>
      <c r="Q511" s="220"/>
      <c r="R511" s="220"/>
      <c r="S511" s="220"/>
      <c r="T511" s="220"/>
      <c r="U511" s="220"/>
      <c r="V511" s="220"/>
      <c r="W511" s="220"/>
    </row>
    <row r="512" spans="1:23" ht="13.8">
      <c r="A512" s="158">
        <v>5.89</v>
      </c>
      <c r="B512" s="153">
        <v>91</v>
      </c>
      <c r="C512" s="153">
        <v>9667532</v>
      </c>
      <c r="D512" s="153"/>
      <c r="E512" s="27"/>
      <c r="F512" s="27"/>
      <c r="G512" s="27"/>
      <c r="H512" s="27"/>
      <c r="I512" s="27"/>
      <c r="J512" s="159" t="s">
        <v>215</v>
      </c>
      <c r="K512" s="25" t="s">
        <v>229</v>
      </c>
      <c r="L512" s="27"/>
      <c r="M512" s="160" t="s">
        <v>238</v>
      </c>
      <c r="N512" s="140">
        <v>1.5489141214677906</v>
      </c>
      <c r="O512" s="140">
        <f t="shared" si="7"/>
        <v>1548.9141214677907</v>
      </c>
      <c r="P512" s="27">
        <v>4300</v>
      </c>
      <c r="Q512" s="156" t="s">
        <v>346</v>
      </c>
      <c r="R512" s="185">
        <v>65</v>
      </c>
      <c r="S512" s="185"/>
      <c r="T512" s="186"/>
      <c r="U512" s="186"/>
      <c r="V512" s="161"/>
      <c r="W512" s="157"/>
    </row>
    <row r="513" spans="1:23" ht="13.8">
      <c r="A513" s="158">
        <v>5.97</v>
      </c>
      <c r="B513" s="153">
        <v>207</v>
      </c>
      <c r="C513" s="153">
        <v>10657237</v>
      </c>
      <c r="D513" s="153"/>
      <c r="E513" s="27"/>
      <c r="F513" s="27"/>
      <c r="G513" s="27"/>
      <c r="H513" s="27"/>
      <c r="I513" s="27"/>
      <c r="J513" s="159" t="s">
        <v>71</v>
      </c>
      <c r="K513" s="25" t="s">
        <v>96</v>
      </c>
      <c r="L513" s="27"/>
      <c r="M513" s="160" t="s">
        <v>122</v>
      </c>
      <c r="N513" s="140">
        <v>1.7074828286194483</v>
      </c>
      <c r="O513" s="140">
        <f t="shared" si="7"/>
        <v>1707.4828286194484</v>
      </c>
      <c r="P513" s="156" t="s">
        <v>346</v>
      </c>
      <c r="Q513" s="156" t="s">
        <v>346</v>
      </c>
      <c r="R513" s="185">
        <v>191</v>
      </c>
      <c r="S513" s="185"/>
      <c r="T513" s="186"/>
      <c r="U513" s="186"/>
      <c r="V513" s="161"/>
      <c r="W513" s="157"/>
    </row>
    <row r="514" spans="1:23" ht="13.8">
      <c r="A514" s="158">
        <v>6.5</v>
      </c>
      <c r="B514" s="153">
        <v>133</v>
      </c>
      <c r="C514" s="153">
        <v>140405</v>
      </c>
      <c r="D514" s="153"/>
      <c r="E514" s="27"/>
      <c r="F514" s="27"/>
      <c r="G514" s="27"/>
      <c r="H514" s="27"/>
      <c r="I514" s="27"/>
      <c r="J514" s="159" t="s">
        <v>491</v>
      </c>
      <c r="K514" s="25" t="s">
        <v>494</v>
      </c>
      <c r="L514" s="27"/>
      <c r="M514" s="160" t="s">
        <v>98</v>
      </c>
      <c r="N514" s="140">
        <v>2.2495429777184616E-2</v>
      </c>
      <c r="O514" s="140">
        <f t="shared" ref="O514:O577" si="8">N514*1000</f>
        <v>22.495429777184615</v>
      </c>
      <c r="P514" s="156" t="s">
        <v>346</v>
      </c>
      <c r="Q514" s="156" t="s">
        <v>346</v>
      </c>
      <c r="R514" s="185">
        <v>151</v>
      </c>
      <c r="S514" s="185">
        <v>121</v>
      </c>
      <c r="T514" s="186">
        <v>105</v>
      </c>
      <c r="U514" s="186"/>
      <c r="V514" s="161"/>
      <c r="W514" s="157"/>
    </row>
    <row r="515" spans="1:23" ht="13.8">
      <c r="A515" s="158">
        <v>6.69</v>
      </c>
      <c r="B515" s="153">
        <v>91</v>
      </c>
      <c r="C515" s="153">
        <v>3967894</v>
      </c>
      <c r="D515" s="153"/>
      <c r="E515" s="27"/>
      <c r="F515" s="27"/>
      <c r="G515" s="27"/>
      <c r="H515" s="27"/>
      <c r="I515" s="27"/>
      <c r="J515" s="159" t="s">
        <v>536</v>
      </c>
      <c r="K515" s="25" t="s">
        <v>562</v>
      </c>
      <c r="L515" s="27"/>
      <c r="M515" s="160" t="s">
        <v>98</v>
      </c>
      <c r="N515" s="140">
        <v>0.63572864812729013</v>
      </c>
      <c r="O515" s="140">
        <f t="shared" si="8"/>
        <v>635.72864812729017</v>
      </c>
      <c r="P515" s="156" t="s">
        <v>346</v>
      </c>
      <c r="Q515" s="156" t="s">
        <v>346</v>
      </c>
      <c r="R515" s="185">
        <v>106</v>
      </c>
      <c r="S515" s="185"/>
      <c r="T515" s="186"/>
      <c r="U515" s="186"/>
      <c r="V515" s="161"/>
      <c r="W515" s="157"/>
    </row>
    <row r="516" spans="1:23" ht="13.8">
      <c r="A516" s="158">
        <v>6.8</v>
      </c>
      <c r="B516" s="153">
        <v>55</v>
      </c>
      <c r="C516" s="153">
        <v>2600184</v>
      </c>
      <c r="D516" s="153"/>
      <c r="E516" s="27"/>
      <c r="F516" s="27"/>
      <c r="G516" s="27"/>
      <c r="H516" s="27"/>
      <c r="I516" s="27"/>
      <c r="J516" s="159" t="s">
        <v>467</v>
      </c>
      <c r="K516" s="25" t="s">
        <v>230</v>
      </c>
      <c r="L516" s="27"/>
      <c r="M516" s="160" t="s">
        <v>98</v>
      </c>
      <c r="N516" s="140">
        <v>0.41659667803681499</v>
      </c>
      <c r="O516" s="140">
        <f t="shared" si="8"/>
        <v>416.59667803681498</v>
      </c>
      <c r="P516" s="156" t="s">
        <v>346</v>
      </c>
      <c r="Q516" s="156" t="s">
        <v>346</v>
      </c>
      <c r="R516" s="185">
        <v>69</v>
      </c>
      <c r="S516" s="185">
        <v>84</v>
      </c>
      <c r="T516" s="186">
        <v>126</v>
      </c>
      <c r="U516" s="186"/>
      <c r="V516" s="161"/>
      <c r="W516" s="157"/>
    </row>
    <row r="517" spans="1:23" ht="13.8">
      <c r="A517" s="158">
        <v>6.86</v>
      </c>
      <c r="B517" s="153">
        <v>104</v>
      </c>
      <c r="C517" s="153">
        <v>1252752</v>
      </c>
      <c r="D517" s="153"/>
      <c r="E517" s="27"/>
      <c r="F517" s="27"/>
      <c r="G517" s="27"/>
      <c r="H517" s="27"/>
      <c r="I517" s="27"/>
      <c r="J517" s="159" t="s">
        <v>537</v>
      </c>
      <c r="K517" s="25" t="s">
        <v>563</v>
      </c>
      <c r="L517" s="27"/>
      <c r="M517" s="160" t="s">
        <v>577</v>
      </c>
      <c r="N517" s="140">
        <v>0.20071361165362758</v>
      </c>
      <c r="O517" s="140">
        <f t="shared" si="8"/>
        <v>200.71361165362759</v>
      </c>
      <c r="P517" s="27">
        <v>1.2</v>
      </c>
      <c r="Q517" s="156" t="s">
        <v>346</v>
      </c>
      <c r="R517" s="185">
        <v>78</v>
      </c>
      <c r="S517" s="185">
        <v>51</v>
      </c>
      <c r="T517" s="186"/>
      <c r="U517" s="186"/>
      <c r="V517" s="161"/>
      <c r="W517" s="157"/>
    </row>
    <row r="518" spans="1:23" ht="13.8">
      <c r="A518" s="158">
        <v>6.88</v>
      </c>
      <c r="B518" s="153">
        <v>91</v>
      </c>
      <c r="C518" s="153">
        <v>2154467</v>
      </c>
      <c r="D518" s="153"/>
      <c r="E518" s="27"/>
      <c r="F518" s="27"/>
      <c r="G518" s="27"/>
      <c r="H518" s="27"/>
      <c r="I518" s="27"/>
      <c r="J518" s="159" t="s">
        <v>536</v>
      </c>
      <c r="K518" s="25" t="s">
        <v>562</v>
      </c>
      <c r="L518" s="27"/>
      <c r="M518" s="160" t="s">
        <v>98</v>
      </c>
      <c r="N518" s="140">
        <v>0.34518472351954421</v>
      </c>
      <c r="O518" s="140">
        <f t="shared" si="8"/>
        <v>345.18472351954421</v>
      </c>
      <c r="P518" s="156" t="s">
        <v>346</v>
      </c>
      <c r="Q518" s="156" t="s">
        <v>346</v>
      </c>
      <c r="R518" s="185">
        <v>106</v>
      </c>
      <c r="S518" s="185"/>
      <c r="T518" s="186"/>
      <c r="U518" s="186"/>
      <c r="V518" s="161"/>
      <c r="W518" s="157"/>
    </row>
    <row r="519" spans="1:23" ht="13.8">
      <c r="A519" s="158">
        <v>6.88</v>
      </c>
      <c r="B519" s="153">
        <v>193</v>
      </c>
      <c r="C519" s="153">
        <v>1116436</v>
      </c>
      <c r="D519" s="153"/>
      <c r="E519" s="27"/>
      <c r="F519" s="27"/>
      <c r="G519" s="27"/>
      <c r="H519" s="27"/>
      <c r="I519" s="27"/>
      <c r="J519" s="159" t="s">
        <v>95</v>
      </c>
      <c r="K519" s="25" t="s">
        <v>98</v>
      </c>
      <c r="L519" s="27"/>
      <c r="M519" s="160" t="s">
        <v>98</v>
      </c>
      <c r="N519" s="140">
        <v>0.17887331390421199</v>
      </c>
      <c r="O519" s="140">
        <f t="shared" si="8"/>
        <v>178.87331390421198</v>
      </c>
      <c r="P519" s="156" t="s">
        <v>346</v>
      </c>
      <c r="Q519" s="156" t="s">
        <v>346</v>
      </c>
      <c r="R519" s="185">
        <v>209</v>
      </c>
      <c r="S519" s="185">
        <v>135</v>
      </c>
      <c r="T519" s="186"/>
      <c r="U519" s="186"/>
      <c r="V519" s="161"/>
      <c r="W519" s="157"/>
    </row>
    <row r="520" spans="1:23" ht="13.8">
      <c r="A520" s="158">
        <v>7.11</v>
      </c>
      <c r="B520" s="153">
        <v>60</v>
      </c>
      <c r="C520" s="153">
        <v>34977</v>
      </c>
      <c r="D520" s="153"/>
      <c r="E520" s="27"/>
      <c r="F520" s="27"/>
      <c r="G520" s="27"/>
      <c r="H520" s="27"/>
      <c r="I520" s="27"/>
      <c r="J520" s="159" t="s">
        <v>73</v>
      </c>
      <c r="K520" s="25" t="s">
        <v>99</v>
      </c>
      <c r="L520" s="27"/>
      <c r="M520" s="160" t="s">
        <v>124</v>
      </c>
      <c r="N520" s="140">
        <v>5.603950338781285E-3</v>
      </c>
      <c r="O520" s="140">
        <f t="shared" si="8"/>
        <v>5.603950338781285</v>
      </c>
      <c r="P520" s="156" t="s">
        <v>346</v>
      </c>
      <c r="Q520" s="156" t="s">
        <v>346</v>
      </c>
      <c r="R520" s="185">
        <v>73</v>
      </c>
      <c r="S520" s="185"/>
      <c r="T520" s="186"/>
      <c r="U520" s="186"/>
      <c r="V520" s="161"/>
      <c r="W520" s="157"/>
    </row>
    <row r="521" spans="1:23" ht="13.8">
      <c r="A521" s="158">
        <v>7.15</v>
      </c>
      <c r="B521" s="153">
        <v>281</v>
      </c>
      <c r="C521" s="153">
        <v>1087610</v>
      </c>
      <c r="D521" s="153"/>
      <c r="E521" s="27"/>
      <c r="F521" s="27"/>
      <c r="G521" s="27"/>
      <c r="H521" s="27"/>
      <c r="I521" s="27"/>
      <c r="J521" s="159" t="s">
        <v>503</v>
      </c>
      <c r="K521" s="25" t="s">
        <v>275</v>
      </c>
      <c r="L521" s="27"/>
      <c r="M521" s="160" t="s">
        <v>276</v>
      </c>
      <c r="N521" s="140">
        <v>0.17425486542476237</v>
      </c>
      <c r="O521" s="140">
        <f t="shared" si="8"/>
        <v>174.25486542476239</v>
      </c>
      <c r="P521" s="27">
        <v>534</v>
      </c>
      <c r="Q521" s="156" t="s">
        <v>346</v>
      </c>
      <c r="R521" s="185">
        <v>265</v>
      </c>
      <c r="S521" s="185">
        <v>249</v>
      </c>
      <c r="T521" s="186">
        <v>133</v>
      </c>
      <c r="U521" s="186"/>
      <c r="V521" s="161"/>
      <c r="W521" s="157"/>
    </row>
    <row r="522" spans="1:23" ht="13.8">
      <c r="A522" s="158">
        <v>7.2</v>
      </c>
      <c r="B522" s="153">
        <v>117</v>
      </c>
      <c r="C522" s="153">
        <v>276152</v>
      </c>
      <c r="D522" s="153"/>
      <c r="E522" s="27"/>
      <c r="F522" s="27"/>
      <c r="G522" s="27"/>
      <c r="H522" s="27"/>
      <c r="I522" s="27"/>
      <c r="J522" s="159" t="s">
        <v>538</v>
      </c>
      <c r="K522" s="25" t="s">
        <v>210</v>
      </c>
      <c r="L522" s="27"/>
      <c r="M522" s="160" t="s">
        <v>98</v>
      </c>
      <c r="N522" s="140">
        <v>4.4244563397522071E-2</v>
      </c>
      <c r="O522" s="140">
        <f t="shared" si="8"/>
        <v>44.244563397522072</v>
      </c>
      <c r="P522" s="156" t="s">
        <v>346</v>
      </c>
      <c r="Q522" s="156" t="s">
        <v>346</v>
      </c>
      <c r="R522" s="185">
        <v>118</v>
      </c>
      <c r="S522" s="185">
        <v>107</v>
      </c>
      <c r="T522" s="186"/>
      <c r="U522" s="186"/>
      <c r="V522" s="161"/>
      <c r="W522" s="157"/>
    </row>
    <row r="523" spans="1:23" ht="13.8">
      <c r="A523" s="158">
        <v>7.27</v>
      </c>
      <c r="B523" s="153">
        <v>94</v>
      </c>
      <c r="C523" s="153">
        <v>1251944</v>
      </c>
      <c r="D523" s="153"/>
      <c r="E523" s="27"/>
      <c r="F523" s="27"/>
      <c r="G523" s="27"/>
      <c r="H523" s="27"/>
      <c r="I523" s="27"/>
      <c r="J523" s="159" t="s">
        <v>74</v>
      </c>
      <c r="K523" s="25" t="s">
        <v>100</v>
      </c>
      <c r="L523" s="27"/>
      <c r="M523" s="160" t="s">
        <v>125</v>
      </c>
      <c r="N523" s="140">
        <v>0.20058415538597357</v>
      </c>
      <c r="O523" s="140">
        <f t="shared" si="8"/>
        <v>200.58415538597356</v>
      </c>
      <c r="P523" s="156" t="s">
        <v>346</v>
      </c>
      <c r="Q523" s="156" t="s">
        <v>346</v>
      </c>
      <c r="R523" s="185">
        <v>66</v>
      </c>
      <c r="S523" s="185">
        <v>55</v>
      </c>
      <c r="T523" s="186"/>
      <c r="U523" s="186"/>
      <c r="V523" s="161"/>
      <c r="W523" s="157"/>
    </row>
    <row r="524" spans="1:23" ht="13.8">
      <c r="A524" s="158">
        <v>7.32</v>
      </c>
      <c r="B524" s="153">
        <v>105</v>
      </c>
      <c r="C524" s="153">
        <v>1131668</v>
      </c>
      <c r="D524" s="153"/>
      <c r="E524" s="27"/>
      <c r="F524" s="27"/>
      <c r="G524" s="27"/>
      <c r="H524" s="27"/>
      <c r="I524" s="27"/>
      <c r="J524" s="159" t="s">
        <v>538</v>
      </c>
      <c r="K524" s="25" t="s">
        <v>564</v>
      </c>
      <c r="L524" s="27"/>
      <c r="M524" s="160" t="s">
        <v>98</v>
      </c>
      <c r="N524" s="140">
        <v>0.18131375681127426</v>
      </c>
      <c r="O524" s="140">
        <f t="shared" si="8"/>
        <v>181.31375681127426</v>
      </c>
      <c r="P524" s="156" t="s">
        <v>346</v>
      </c>
      <c r="Q524" s="156" t="s">
        <v>346</v>
      </c>
      <c r="R524" s="185">
        <v>120</v>
      </c>
      <c r="S524" s="185"/>
      <c r="T524" s="186"/>
      <c r="U524" s="186"/>
      <c r="V524" s="161"/>
      <c r="W524" s="157"/>
    </row>
    <row r="525" spans="1:23" ht="13.8">
      <c r="A525" s="158">
        <v>7.44</v>
      </c>
      <c r="B525" s="153">
        <v>105</v>
      </c>
      <c r="C525" s="153">
        <v>708345</v>
      </c>
      <c r="D525" s="153"/>
      <c r="E525" s="27"/>
      <c r="F525" s="27"/>
      <c r="G525" s="27"/>
      <c r="H525" s="27"/>
      <c r="I525" s="27"/>
      <c r="J525" s="159" t="s">
        <v>538</v>
      </c>
      <c r="K525" s="25" t="s">
        <v>564</v>
      </c>
      <c r="L525" s="27"/>
      <c r="M525" s="160" t="s">
        <v>98</v>
      </c>
      <c r="N525" s="140">
        <v>0.11348972761311803</v>
      </c>
      <c r="O525" s="140">
        <f t="shared" si="8"/>
        <v>113.48972761311802</v>
      </c>
      <c r="P525" s="156" t="s">
        <v>346</v>
      </c>
      <c r="Q525" s="156" t="s">
        <v>346</v>
      </c>
      <c r="R525" s="185">
        <v>120</v>
      </c>
      <c r="S525" s="185"/>
      <c r="T525" s="186"/>
      <c r="U525" s="186"/>
      <c r="V525" s="161"/>
      <c r="W525" s="157"/>
    </row>
    <row r="526" spans="1:23" ht="13.8">
      <c r="A526" s="158">
        <v>7.41</v>
      </c>
      <c r="B526" s="153">
        <v>55</v>
      </c>
      <c r="C526" s="153">
        <v>1719066</v>
      </c>
      <c r="D526" s="153"/>
      <c r="E526" s="27"/>
      <c r="F526" s="27"/>
      <c r="G526" s="27"/>
      <c r="H526" s="27"/>
      <c r="I526" s="27"/>
      <c r="J526" s="159" t="s">
        <v>468</v>
      </c>
      <c r="K526" s="25" t="s">
        <v>231</v>
      </c>
      <c r="L526" s="27"/>
      <c r="M526" s="160" t="s">
        <v>98</v>
      </c>
      <c r="N526" s="140">
        <v>0.27542557946900498</v>
      </c>
      <c r="O526" s="140">
        <f t="shared" si="8"/>
        <v>275.42557946900496</v>
      </c>
      <c r="P526" s="156" t="s">
        <v>346</v>
      </c>
      <c r="Q526" s="156" t="s">
        <v>346</v>
      </c>
      <c r="R526" s="185">
        <v>70</v>
      </c>
      <c r="S526" s="185">
        <v>83</v>
      </c>
      <c r="T526" s="186">
        <v>140</v>
      </c>
      <c r="U526" s="186"/>
      <c r="V526" s="161"/>
      <c r="W526" s="157"/>
    </row>
    <row r="527" spans="1:23" ht="13.8">
      <c r="A527" s="158">
        <v>7.46</v>
      </c>
      <c r="B527" s="153">
        <v>57</v>
      </c>
      <c r="C527" s="153">
        <v>469299</v>
      </c>
      <c r="D527" s="153"/>
      <c r="E527" s="27"/>
      <c r="F527" s="27"/>
      <c r="G527" s="27"/>
      <c r="H527" s="27"/>
      <c r="I527" s="27"/>
      <c r="J527" s="159" t="s">
        <v>218</v>
      </c>
      <c r="K527" s="25" t="s">
        <v>232</v>
      </c>
      <c r="L527" s="27"/>
      <c r="M527" s="160" t="s">
        <v>241</v>
      </c>
      <c r="N527" s="140">
        <v>7.5190219002193387E-2</v>
      </c>
      <c r="O527" s="140">
        <f t="shared" si="8"/>
        <v>75.190219002193388</v>
      </c>
      <c r="P527" s="156" t="s">
        <v>346</v>
      </c>
      <c r="Q527" s="27">
        <v>28.457999999999998</v>
      </c>
      <c r="R527" s="185">
        <v>71</v>
      </c>
      <c r="S527" s="185">
        <v>85</v>
      </c>
      <c r="T527" s="186">
        <v>142</v>
      </c>
      <c r="U527" s="186"/>
      <c r="V527" s="161"/>
      <c r="W527" s="157"/>
    </row>
    <row r="528" spans="1:23" ht="13.8">
      <c r="A528" s="158">
        <v>7.54</v>
      </c>
      <c r="B528" s="153">
        <v>105</v>
      </c>
      <c r="C528" s="153">
        <v>1071814</v>
      </c>
      <c r="D528" s="153"/>
      <c r="E528" s="27"/>
      <c r="F528" s="27"/>
      <c r="G528" s="27"/>
      <c r="H528" s="27"/>
      <c r="I528" s="27"/>
      <c r="J528" s="159" t="s">
        <v>538</v>
      </c>
      <c r="K528" s="25" t="s">
        <v>564</v>
      </c>
      <c r="L528" s="27"/>
      <c r="M528" s="160" t="s">
        <v>98</v>
      </c>
      <c r="N528" s="140">
        <v>0.17172405947938715</v>
      </c>
      <c r="O528" s="140">
        <f t="shared" si="8"/>
        <v>171.72405947938717</v>
      </c>
      <c r="P528" s="156" t="s">
        <v>346</v>
      </c>
      <c r="Q528" s="156" t="s">
        <v>346</v>
      </c>
      <c r="R528" s="185">
        <v>120</v>
      </c>
      <c r="S528" s="185"/>
      <c r="T528" s="186"/>
      <c r="U528" s="186"/>
      <c r="V528" s="161"/>
      <c r="W528" s="157"/>
    </row>
    <row r="529" spans="1:23" ht="13.8">
      <c r="A529" s="158">
        <v>7.55</v>
      </c>
      <c r="B529" s="153">
        <v>118</v>
      </c>
      <c r="C529" s="153">
        <v>1293340</v>
      </c>
      <c r="D529" s="153"/>
      <c r="E529" s="27"/>
      <c r="F529" s="27"/>
      <c r="G529" s="27"/>
      <c r="H529" s="27"/>
      <c r="I529" s="27"/>
      <c r="J529" s="159" t="s">
        <v>219</v>
      </c>
      <c r="K529" s="25" t="s">
        <v>210</v>
      </c>
      <c r="L529" s="27"/>
      <c r="M529" s="160" t="s">
        <v>242</v>
      </c>
      <c r="N529" s="140">
        <v>0.20721654604910045</v>
      </c>
      <c r="O529" s="140">
        <f t="shared" si="8"/>
        <v>207.21654604910046</v>
      </c>
      <c r="P529" s="156" t="s">
        <v>346</v>
      </c>
      <c r="Q529" s="156" t="s">
        <v>346</v>
      </c>
      <c r="R529" s="185">
        <v>117</v>
      </c>
      <c r="S529" s="185">
        <v>91</v>
      </c>
      <c r="T529" s="186">
        <v>115</v>
      </c>
      <c r="U529" s="186"/>
      <c r="V529" s="161"/>
      <c r="W529" s="157"/>
    </row>
    <row r="530" spans="1:23" ht="13.8">
      <c r="A530" s="158">
        <v>7.59</v>
      </c>
      <c r="B530" s="153">
        <v>57</v>
      </c>
      <c r="C530" s="153">
        <v>8518</v>
      </c>
      <c r="D530" s="153"/>
      <c r="E530" s="27"/>
      <c r="F530" s="27"/>
      <c r="G530" s="27"/>
      <c r="H530" s="27"/>
      <c r="I530" s="27"/>
      <c r="J530" s="159" t="s">
        <v>95</v>
      </c>
      <c r="K530" s="25" t="s">
        <v>98</v>
      </c>
      <c r="L530" s="27"/>
      <c r="M530" s="160" t="s">
        <v>98</v>
      </c>
      <c r="N530" s="140">
        <v>1.3647382275706603E-3</v>
      </c>
      <c r="O530" s="140">
        <f t="shared" si="8"/>
        <v>1.3647382275706603</v>
      </c>
      <c r="P530" s="156" t="s">
        <v>346</v>
      </c>
      <c r="Q530" s="156" t="s">
        <v>346</v>
      </c>
      <c r="R530" s="185">
        <v>70</v>
      </c>
      <c r="S530" s="185">
        <v>83</v>
      </c>
      <c r="T530" s="186">
        <v>207</v>
      </c>
      <c r="U530" s="186"/>
      <c r="V530" s="161"/>
      <c r="W530" s="157"/>
    </row>
    <row r="531" spans="1:23" ht="13.8">
      <c r="A531" s="158">
        <v>7.71</v>
      </c>
      <c r="B531" s="153">
        <v>117</v>
      </c>
      <c r="C531" s="153">
        <v>303727</v>
      </c>
      <c r="D531" s="153"/>
      <c r="E531" s="27"/>
      <c r="F531" s="27"/>
      <c r="G531" s="27"/>
      <c r="H531" s="27"/>
      <c r="I531" s="27"/>
      <c r="J531" s="159" t="s">
        <v>586</v>
      </c>
      <c r="K531" s="25" t="s">
        <v>210</v>
      </c>
      <c r="L531" s="27"/>
      <c r="M531" s="160" t="s">
        <v>98</v>
      </c>
      <c r="N531" s="140">
        <v>4.8662578967522185E-2</v>
      </c>
      <c r="O531" s="140">
        <f t="shared" si="8"/>
        <v>48.662578967522187</v>
      </c>
      <c r="P531" s="156" t="s">
        <v>346</v>
      </c>
      <c r="Q531" s="156" t="s">
        <v>346</v>
      </c>
      <c r="R531" s="185">
        <v>118</v>
      </c>
      <c r="S531" s="185">
        <v>115</v>
      </c>
      <c r="T531" s="186">
        <v>80</v>
      </c>
      <c r="U531" s="186"/>
      <c r="V531" s="161"/>
      <c r="W531" s="157"/>
    </row>
    <row r="532" spans="1:23" ht="13.8">
      <c r="A532" s="158">
        <v>7.72</v>
      </c>
      <c r="B532" s="153">
        <v>60</v>
      </c>
      <c r="C532" s="153">
        <v>26777</v>
      </c>
      <c r="D532" s="153"/>
      <c r="E532" s="27"/>
      <c r="F532" s="27"/>
      <c r="G532" s="27"/>
      <c r="H532" s="27"/>
      <c r="I532" s="27"/>
      <c r="J532" s="159" t="s">
        <v>76</v>
      </c>
      <c r="K532" s="25" t="s">
        <v>102</v>
      </c>
      <c r="L532" s="27"/>
      <c r="M532" s="160" t="s">
        <v>127</v>
      </c>
      <c r="N532" s="140">
        <v>4.2901614838764457E-3</v>
      </c>
      <c r="O532" s="140">
        <f t="shared" si="8"/>
        <v>4.2901614838764459</v>
      </c>
      <c r="P532" s="156" t="s">
        <v>346</v>
      </c>
      <c r="Q532" s="27">
        <v>12215</v>
      </c>
      <c r="R532" s="185">
        <v>73</v>
      </c>
      <c r="S532" s="185"/>
      <c r="T532" s="186"/>
      <c r="U532" s="186"/>
      <c r="V532" s="161"/>
      <c r="W532" s="157"/>
    </row>
    <row r="533" spans="1:23" ht="13.8">
      <c r="A533" s="158">
        <v>7.77</v>
      </c>
      <c r="B533" s="153">
        <v>108</v>
      </c>
      <c r="C533" s="153">
        <v>289861</v>
      </c>
      <c r="D533" s="153"/>
      <c r="E533" s="27"/>
      <c r="F533" s="27"/>
      <c r="G533" s="27"/>
      <c r="H533" s="27"/>
      <c r="I533" s="27"/>
      <c r="J533" s="159" t="s">
        <v>539</v>
      </c>
      <c r="K533" s="25" t="s">
        <v>103</v>
      </c>
      <c r="L533" s="27"/>
      <c r="M533" s="160" t="s">
        <v>98</v>
      </c>
      <c r="N533" s="140">
        <v>4.6440994057508705E-2</v>
      </c>
      <c r="O533" s="140">
        <f t="shared" si="8"/>
        <v>46.440994057508703</v>
      </c>
      <c r="P533" s="156" t="s">
        <v>346</v>
      </c>
      <c r="Q533" s="156" t="s">
        <v>346</v>
      </c>
      <c r="R533" s="185">
        <v>90</v>
      </c>
      <c r="S533" s="185">
        <v>77</v>
      </c>
      <c r="T533" s="186"/>
      <c r="U533" s="186"/>
      <c r="V533" s="161"/>
      <c r="W533" s="157"/>
    </row>
    <row r="534" spans="1:23" ht="13.8">
      <c r="A534" s="158">
        <v>7.78</v>
      </c>
      <c r="B534" s="153">
        <v>267</v>
      </c>
      <c r="C534" s="153">
        <v>1405522</v>
      </c>
      <c r="D534" s="153"/>
      <c r="E534" s="27"/>
      <c r="F534" s="27"/>
      <c r="G534" s="27"/>
      <c r="H534" s="27"/>
      <c r="I534" s="27"/>
      <c r="J534" s="159" t="s">
        <v>95</v>
      </c>
      <c r="K534" s="25" t="s">
        <v>98</v>
      </c>
      <c r="L534" s="27"/>
      <c r="M534" s="160" t="s">
        <v>98</v>
      </c>
      <c r="N534" s="140">
        <v>0.2251901388931169</v>
      </c>
      <c r="O534" s="140">
        <f t="shared" si="8"/>
        <v>225.19013889311691</v>
      </c>
      <c r="P534" s="156" t="s">
        <v>346</v>
      </c>
      <c r="Q534" s="156" t="s">
        <v>346</v>
      </c>
      <c r="R534" s="185">
        <v>126</v>
      </c>
      <c r="S534" s="185">
        <v>251</v>
      </c>
      <c r="T534" s="186">
        <v>283</v>
      </c>
      <c r="U534" s="186"/>
      <c r="V534" s="161"/>
      <c r="W534" s="157"/>
    </row>
    <row r="535" spans="1:23" ht="13.8">
      <c r="A535" s="158">
        <v>7.83</v>
      </c>
      <c r="B535" s="153">
        <v>117</v>
      </c>
      <c r="C535" s="153">
        <v>728294</v>
      </c>
      <c r="D535" s="153"/>
      <c r="E535" s="27"/>
      <c r="F535" s="27"/>
      <c r="G535" s="27"/>
      <c r="H535" s="27"/>
      <c r="I535" s="27"/>
      <c r="J535" s="159" t="s">
        <v>587</v>
      </c>
      <c r="K535" s="25" t="s">
        <v>565</v>
      </c>
      <c r="L535" s="27"/>
      <c r="M535" s="160" t="s">
        <v>98</v>
      </c>
      <c r="N535" s="140">
        <v>0.11668591954805663</v>
      </c>
      <c r="O535" s="140">
        <f t="shared" si="8"/>
        <v>116.68591954805663</v>
      </c>
      <c r="P535" s="156" t="s">
        <v>346</v>
      </c>
      <c r="Q535" s="156" t="s">
        <v>346</v>
      </c>
      <c r="R535" s="185">
        <v>91</v>
      </c>
      <c r="S535" s="185">
        <v>134</v>
      </c>
      <c r="T535" s="186">
        <v>105</v>
      </c>
      <c r="U535" s="186"/>
      <c r="V535" s="161"/>
      <c r="W535" s="157"/>
    </row>
    <row r="536" spans="1:23" ht="13.8">
      <c r="A536" s="158">
        <v>7.84</v>
      </c>
      <c r="B536" s="153">
        <v>105</v>
      </c>
      <c r="C536" s="153">
        <v>463513</v>
      </c>
      <c r="D536" s="153"/>
      <c r="E536" s="27"/>
      <c r="F536" s="27"/>
      <c r="G536" s="27"/>
      <c r="H536" s="27"/>
      <c r="I536" s="27"/>
      <c r="J536" s="159" t="s">
        <v>538</v>
      </c>
      <c r="K536" s="25" t="s">
        <v>566</v>
      </c>
      <c r="L536" s="27"/>
      <c r="M536" s="160" t="s">
        <v>98</v>
      </c>
      <c r="N536" s="140">
        <v>7.4263196768720285E-2</v>
      </c>
      <c r="O536" s="140">
        <f t="shared" si="8"/>
        <v>74.263196768720292</v>
      </c>
      <c r="P536" s="156" t="s">
        <v>346</v>
      </c>
      <c r="Q536" s="156" t="s">
        <v>346</v>
      </c>
      <c r="R536" s="185">
        <v>115</v>
      </c>
      <c r="S536" s="185">
        <v>134</v>
      </c>
      <c r="T536" s="186"/>
      <c r="U536" s="186"/>
      <c r="V536" s="161"/>
      <c r="W536" s="157"/>
    </row>
    <row r="537" spans="1:23" ht="13.8">
      <c r="A537" s="158">
        <v>7.88</v>
      </c>
      <c r="B537" s="153">
        <v>108</v>
      </c>
      <c r="C537" s="153">
        <v>300369</v>
      </c>
      <c r="D537" s="153"/>
      <c r="E537" s="27"/>
      <c r="F537" s="27"/>
      <c r="G537" s="27"/>
      <c r="H537" s="27"/>
      <c r="I537" s="27"/>
      <c r="J537" s="159" t="s">
        <v>539</v>
      </c>
      <c r="K537" s="25" t="s">
        <v>103</v>
      </c>
      <c r="L537" s="27"/>
      <c r="M537" s="160" t="s">
        <v>98</v>
      </c>
      <c r="N537" s="140">
        <v>4.8124566409623343E-2</v>
      </c>
      <c r="O537" s="140">
        <f t="shared" si="8"/>
        <v>48.124566409623341</v>
      </c>
      <c r="P537" s="156" t="s">
        <v>346</v>
      </c>
      <c r="Q537" s="156" t="s">
        <v>346</v>
      </c>
      <c r="R537" s="185">
        <v>94</v>
      </c>
      <c r="S537" s="185">
        <v>77</v>
      </c>
      <c r="T537" s="186"/>
      <c r="U537" s="186"/>
      <c r="V537" s="161"/>
      <c r="W537" s="157"/>
    </row>
    <row r="538" spans="1:23" ht="13.8">
      <c r="A538" s="158">
        <v>7.9</v>
      </c>
      <c r="B538" s="153">
        <v>105</v>
      </c>
      <c r="C538" s="153">
        <v>209805</v>
      </c>
      <c r="D538" s="153"/>
      <c r="E538" s="27"/>
      <c r="F538" s="27"/>
      <c r="G538" s="27"/>
      <c r="H538" s="27"/>
      <c r="I538" s="27"/>
      <c r="J538" s="159" t="s">
        <v>538</v>
      </c>
      <c r="K538" s="25" t="s">
        <v>566</v>
      </c>
      <c r="L538" s="27"/>
      <c r="M538" s="160" t="s">
        <v>98</v>
      </c>
      <c r="N538" s="140">
        <v>3.3614569597964591E-2</v>
      </c>
      <c r="O538" s="140">
        <f t="shared" si="8"/>
        <v>33.614569597964589</v>
      </c>
      <c r="P538" s="156" t="s">
        <v>346</v>
      </c>
      <c r="Q538" s="156" t="s">
        <v>346</v>
      </c>
      <c r="R538" s="185">
        <v>134</v>
      </c>
      <c r="S538" s="185"/>
      <c r="T538" s="186"/>
      <c r="U538" s="186"/>
      <c r="V538" s="161"/>
      <c r="W538" s="157"/>
    </row>
    <row r="539" spans="1:23" ht="13.8">
      <c r="A539" s="158">
        <v>7.91</v>
      </c>
      <c r="B539" s="153">
        <v>116</v>
      </c>
      <c r="C539" s="153">
        <v>2499820</v>
      </c>
      <c r="D539" s="153"/>
      <c r="E539" s="27"/>
      <c r="F539" s="27"/>
      <c r="G539" s="27"/>
      <c r="H539" s="27"/>
      <c r="I539" s="27"/>
      <c r="J539" s="159" t="s">
        <v>220</v>
      </c>
      <c r="K539" s="25" t="s">
        <v>233</v>
      </c>
      <c r="L539" s="27"/>
      <c r="M539" s="160" t="s">
        <v>243</v>
      </c>
      <c r="N539" s="140">
        <v>0.40051654332539188</v>
      </c>
      <c r="O539" s="140">
        <f t="shared" si="8"/>
        <v>400.51654332539186</v>
      </c>
      <c r="P539" s="156" t="s">
        <v>346</v>
      </c>
      <c r="Q539" s="156" t="s">
        <v>346</v>
      </c>
      <c r="R539" s="185">
        <v>115</v>
      </c>
      <c r="S539" s="185">
        <v>89</v>
      </c>
      <c r="T539" s="186"/>
      <c r="U539" s="186"/>
      <c r="V539" s="161"/>
      <c r="W539" s="157"/>
    </row>
    <row r="540" spans="1:23" ht="13.8">
      <c r="A540" s="158">
        <v>7.95</v>
      </c>
      <c r="B540" s="153">
        <v>105</v>
      </c>
      <c r="C540" s="153">
        <v>404944</v>
      </c>
      <c r="D540" s="153"/>
      <c r="E540" s="27"/>
      <c r="F540" s="27"/>
      <c r="G540" s="27"/>
      <c r="H540" s="27"/>
      <c r="I540" s="27"/>
      <c r="J540" s="159" t="s">
        <v>538</v>
      </c>
      <c r="K540" s="25" t="s">
        <v>566</v>
      </c>
      <c r="L540" s="27"/>
      <c r="M540" s="160" t="s">
        <v>98</v>
      </c>
      <c r="N540" s="140">
        <v>6.487937976348597E-2</v>
      </c>
      <c r="O540" s="140">
        <f t="shared" si="8"/>
        <v>64.879379763485971</v>
      </c>
      <c r="P540" s="156" t="s">
        <v>346</v>
      </c>
      <c r="Q540" s="156" t="s">
        <v>346</v>
      </c>
      <c r="R540" s="185">
        <v>77</v>
      </c>
      <c r="S540" s="185">
        <v>120</v>
      </c>
      <c r="T540" s="186"/>
      <c r="U540" s="186"/>
      <c r="V540" s="161"/>
      <c r="W540" s="157"/>
    </row>
    <row r="541" spans="1:23" ht="13.8">
      <c r="A541" s="158">
        <v>7.98</v>
      </c>
      <c r="B541" s="153">
        <v>55</v>
      </c>
      <c r="C541" s="153">
        <v>868183</v>
      </c>
      <c r="D541" s="153"/>
      <c r="E541" s="27"/>
      <c r="F541" s="27"/>
      <c r="G541" s="27"/>
      <c r="H541" s="27"/>
      <c r="I541" s="27"/>
      <c r="J541" s="159" t="s">
        <v>469</v>
      </c>
      <c r="K541" s="25" t="s">
        <v>258</v>
      </c>
      <c r="L541" s="27"/>
      <c r="M541" s="160" t="s">
        <v>259</v>
      </c>
      <c r="N541" s="140">
        <v>0.13909867675827409</v>
      </c>
      <c r="O541" s="140">
        <f t="shared" si="8"/>
        <v>139.09867675827408</v>
      </c>
      <c r="P541" s="156" t="s">
        <v>346</v>
      </c>
      <c r="Q541" s="156" t="s">
        <v>346</v>
      </c>
      <c r="R541" s="185">
        <v>70</v>
      </c>
      <c r="S541" s="185">
        <v>83</v>
      </c>
      <c r="T541" s="186">
        <v>154</v>
      </c>
      <c r="U541" s="186"/>
      <c r="V541" s="161"/>
      <c r="W541" s="157"/>
    </row>
    <row r="542" spans="1:23" ht="13.8">
      <c r="A542" s="158">
        <v>8.02</v>
      </c>
      <c r="B542" s="153">
        <v>57</v>
      </c>
      <c r="C542" s="153">
        <v>344627</v>
      </c>
      <c r="D542" s="153"/>
      <c r="E542" s="27"/>
      <c r="F542" s="27"/>
      <c r="G542" s="27"/>
      <c r="H542" s="27"/>
      <c r="I542" s="27"/>
      <c r="J542" s="159" t="s">
        <v>541</v>
      </c>
      <c r="K542" s="25" t="s">
        <v>567</v>
      </c>
      <c r="L542" s="27"/>
      <c r="M542" s="160" t="s">
        <v>578</v>
      </c>
      <c r="N542" s="140">
        <v>5.5215501426742655E-2</v>
      </c>
      <c r="O542" s="140">
        <f t="shared" si="8"/>
        <v>55.215501426742655</v>
      </c>
      <c r="P542" s="156" t="s">
        <v>346</v>
      </c>
      <c r="Q542" s="27">
        <v>11.528</v>
      </c>
      <c r="R542" s="185">
        <v>71</v>
      </c>
      <c r="S542" s="185">
        <v>85</v>
      </c>
      <c r="T542" s="186">
        <v>156</v>
      </c>
      <c r="U542" s="186"/>
      <c r="V542" s="161"/>
      <c r="W542" s="157"/>
    </row>
    <row r="543" spans="1:23" ht="13.8">
      <c r="A543" s="158">
        <v>8.0399999999999991</v>
      </c>
      <c r="B543" s="153">
        <v>117</v>
      </c>
      <c r="C543" s="153">
        <v>595944</v>
      </c>
      <c r="D543" s="153"/>
      <c r="E543" s="27"/>
      <c r="F543" s="27"/>
      <c r="G543" s="27"/>
      <c r="H543" s="27"/>
      <c r="I543" s="27"/>
      <c r="J543" s="159" t="s">
        <v>542</v>
      </c>
      <c r="K543" s="25" t="s">
        <v>565</v>
      </c>
      <c r="L543" s="27"/>
      <c r="M543" s="160" t="s">
        <v>98</v>
      </c>
      <c r="N543" s="140">
        <v>9.5481046993586477E-2</v>
      </c>
      <c r="O543" s="140">
        <f t="shared" si="8"/>
        <v>95.481046993586475</v>
      </c>
      <c r="P543" s="156" t="s">
        <v>346</v>
      </c>
      <c r="Q543" s="156" t="s">
        <v>346</v>
      </c>
      <c r="R543" s="185">
        <v>115</v>
      </c>
      <c r="S543" s="185">
        <v>118</v>
      </c>
      <c r="T543" s="186">
        <v>132</v>
      </c>
      <c r="U543" s="186"/>
      <c r="V543" s="161"/>
      <c r="W543" s="157"/>
    </row>
    <row r="544" spans="1:23" ht="13.8">
      <c r="A544" s="158">
        <v>8.0500000000000007</v>
      </c>
      <c r="B544" s="153">
        <v>73</v>
      </c>
      <c r="C544" s="153">
        <v>195806</v>
      </c>
      <c r="D544" s="153"/>
      <c r="E544" s="27"/>
      <c r="F544" s="27"/>
      <c r="G544" s="27"/>
      <c r="H544" s="27"/>
      <c r="I544" s="27"/>
      <c r="J544" s="159" t="s">
        <v>78</v>
      </c>
      <c r="K544" s="25" t="s">
        <v>104</v>
      </c>
      <c r="L544" s="27"/>
      <c r="M544" s="160" t="s">
        <v>129</v>
      </c>
      <c r="N544" s="140">
        <v>3.1371675673597173E-2</v>
      </c>
      <c r="O544" s="140">
        <f t="shared" si="8"/>
        <v>31.371675673597174</v>
      </c>
      <c r="P544" s="156" t="s">
        <v>346</v>
      </c>
      <c r="Q544" s="156" t="s">
        <v>346</v>
      </c>
      <c r="R544" s="185">
        <v>355</v>
      </c>
      <c r="S544" s="185">
        <v>267</v>
      </c>
      <c r="T544" s="186"/>
      <c r="U544" s="186"/>
      <c r="V544" s="161"/>
      <c r="W544" s="157"/>
    </row>
    <row r="545" spans="1:23" ht="13.8">
      <c r="A545" s="158">
        <v>8.1199999999999992</v>
      </c>
      <c r="B545" s="153">
        <v>117</v>
      </c>
      <c r="C545" s="153">
        <v>901252</v>
      </c>
      <c r="D545" s="153"/>
      <c r="E545" s="27"/>
      <c r="F545" s="27"/>
      <c r="G545" s="27"/>
      <c r="H545" s="27"/>
      <c r="I545" s="27"/>
      <c r="J545" s="159" t="s">
        <v>543</v>
      </c>
      <c r="K545" s="25" t="s">
        <v>565</v>
      </c>
      <c r="L545" s="27"/>
      <c r="M545" s="160" t="s">
        <v>98</v>
      </c>
      <c r="N545" s="140">
        <v>0.14439693086106042</v>
      </c>
      <c r="O545" s="140">
        <f t="shared" si="8"/>
        <v>144.39693086106041</v>
      </c>
      <c r="P545" s="156" t="s">
        <v>346</v>
      </c>
      <c r="Q545" s="156" t="s">
        <v>346</v>
      </c>
      <c r="R545" s="185">
        <v>115</v>
      </c>
      <c r="S545" s="185">
        <v>132</v>
      </c>
      <c r="T545" s="186">
        <v>91</v>
      </c>
      <c r="U545" s="186"/>
      <c r="V545" s="161"/>
      <c r="W545" s="157"/>
    </row>
    <row r="546" spans="1:23" ht="13.8">
      <c r="A546" s="158">
        <v>8.1199999999999992</v>
      </c>
      <c r="B546" s="153">
        <v>137</v>
      </c>
      <c r="C546" s="153">
        <v>474920</v>
      </c>
      <c r="D546" s="153"/>
      <c r="E546" s="27"/>
      <c r="F546" s="27"/>
      <c r="G546" s="27"/>
      <c r="H546" s="27"/>
      <c r="I546" s="27"/>
      <c r="J546" s="159" t="s">
        <v>95</v>
      </c>
      <c r="K546" s="25" t="s">
        <v>98</v>
      </c>
      <c r="L546" s="27"/>
      <c r="M546" s="160" t="s">
        <v>98</v>
      </c>
      <c r="N546" s="140">
        <v>7.6090805240415352E-2</v>
      </c>
      <c r="O546" s="140">
        <f t="shared" si="8"/>
        <v>76.090805240415349</v>
      </c>
      <c r="P546" s="156" t="s">
        <v>346</v>
      </c>
      <c r="Q546" s="156" t="s">
        <v>346</v>
      </c>
      <c r="R546" s="185">
        <v>78</v>
      </c>
      <c r="S546" s="185">
        <v>152</v>
      </c>
      <c r="T546" s="186"/>
      <c r="U546" s="186"/>
      <c r="V546" s="161"/>
      <c r="W546" s="157"/>
    </row>
    <row r="547" spans="1:23" ht="13.8">
      <c r="A547" s="158">
        <v>8.2899999999999991</v>
      </c>
      <c r="B547" s="153">
        <v>60</v>
      </c>
      <c r="C547" s="153">
        <v>39396</v>
      </c>
      <c r="D547" s="153"/>
      <c r="E547" s="27"/>
      <c r="F547" s="27"/>
      <c r="G547" s="27"/>
      <c r="H547" s="27"/>
      <c r="I547" s="27"/>
      <c r="J547" s="159" t="s">
        <v>524</v>
      </c>
      <c r="K547" s="25" t="s">
        <v>528</v>
      </c>
      <c r="L547" s="27"/>
      <c r="M547" s="160" t="s">
        <v>131</v>
      </c>
      <c r="N547" s="140">
        <v>6.3119543570525627E-3</v>
      </c>
      <c r="O547" s="140">
        <f t="shared" si="8"/>
        <v>6.3119543570525627</v>
      </c>
      <c r="P547" s="156" t="s">
        <v>346</v>
      </c>
      <c r="Q547" s="156" t="s">
        <v>346</v>
      </c>
      <c r="R547" s="185">
        <v>73</v>
      </c>
      <c r="S547" s="185">
        <v>115</v>
      </c>
      <c r="T547" s="186">
        <v>144</v>
      </c>
      <c r="U547" s="186"/>
      <c r="V547" s="161"/>
      <c r="W547" s="157"/>
    </row>
    <row r="548" spans="1:23" ht="13.8">
      <c r="A548" s="158">
        <v>8.2899999999999991</v>
      </c>
      <c r="B548" s="153">
        <v>117</v>
      </c>
      <c r="C548" s="153">
        <v>451110</v>
      </c>
      <c r="D548" s="153"/>
      <c r="E548" s="27"/>
      <c r="F548" s="27"/>
      <c r="G548" s="27"/>
      <c r="H548" s="27"/>
      <c r="I548" s="27"/>
      <c r="J548" s="159" t="s">
        <v>538</v>
      </c>
      <c r="K548" s="25" t="s">
        <v>569</v>
      </c>
      <c r="L548" s="27"/>
      <c r="M548" s="160" t="s">
        <v>98</v>
      </c>
      <c r="N548" s="140">
        <v>7.2276011016600208E-2</v>
      </c>
      <c r="O548" s="140">
        <f t="shared" si="8"/>
        <v>72.276011016600208</v>
      </c>
      <c r="P548" s="156" t="s">
        <v>346</v>
      </c>
      <c r="Q548" s="156" t="s">
        <v>346</v>
      </c>
      <c r="R548" s="185">
        <v>115</v>
      </c>
      <c r="S548" s="185">
        <v>132</v>
      </c>
      <c r="T548" s="186">
        <v>146</v>
      </c>
      <c r="U548" s="186"/>
      <c r="V548" s="161"/>
      <c r="W548" s="157"/>
    </row>
    <row r="549" spans="1:23" ht="13.8">
      <c r="A549" s="158">
        <v>8.32</v>
      </c>
      <c r="B549" s="153">
        <v>105</v>
      </c>
      <c r="C549" s="153">
        <v>25667</v>
      </c>
      <c r="D549" s="153"/>
      <c r="E549" s="27"/>
      <c r="F549" s="27"/>
      <c r="G549" s="27"/>
      <c r="H549" s="27"/>
      <c r="I549" s="27"/>
      <c r="J549" s="159" t="s">
        <v>544</v>
      </c>
      <c r="K549" s="25" t="s">
        <v>298</v>
      </c>
      <c r="L549" s="27"/>
      <c r="M549" s="160" t="s">
        <v>311</v>
      </c>
      <c r="N549" s="140">
        <v>4.1123193340051817E-3</v>
      </c>
      <c r="O549" s="140">
        <f t="shared" si="8"/>
        <v>4.112319334005182</v>
      </c>
      <c r="P549" s="156" t="s">
        <v>346</v>
      </c>
      <c r="Q549" s="156" t="s">
        <v>346</v>
      </c>
      <c r="R549" s="185">
        <v>77</v>
      </c>
      <c r="S549" s="185">
        <v>122</v>
      </c>
      <c r="T549" s="186"/>
      <c r="U549" s="186"/>
      <c r="V549" s="161"/>
      <c r="W549" s="157"/>
    </row>
    <row r="550" spans="1:23" ht="13.8">
      <c r="A550" s="158">
        <v>8.35</v>
      </c>
      <c r="B550" s="153">
        <v>105</v>
      </c>
      <c r="C550" s="153">
        <v>178434</v>
      </c>
      <c r="D550" s="153"/>
      <c r="E550" s="27"/>
      <c r="F550" s="27"/>
      <c r="G550" s="27"/>
      <c r="H550" s="27"/>
      <c r="I550" s="27"/>
      <c r="J550" s="159" t="s">
        <v>538</v>
      </c>
      <c r="K550" s="25" t="s">
        <v>569</v>
      </c>
      <c r="L550" s="27"/>
      <c r="M550" s="160" t="s">
        <v>98</v>
      </c>
      <c r="N550" s="140">
        <v>2.8588365919035359E-2</v>
      </c>
      <c r="O550" s="140">
        <f t="shared" si="8"/>
        <v>28.588365919035358</v>
      </c>
      <c r="P550" s="156" t="s">
        <v>346</v>
      </c>
      <c r="Q550" s="156" t="s">
        <v>346</v>
      </c>
      <c r="R550" s="185">
        <v>119</v>
      </c>
      <c r="S550" s="185">
        <v>132</v>
      </c>
      <c r="T550" s="186">
        <v>146</v>
      </c>
      <c r="U550" s="186"/>
      <c r="V550" s="161"/>
      <c r="W550" s="157"/>
    </row>
    <row r="551" spans="1:23" ht="13.8">
      <c r="A551" s="158">
        <v>8.4</v>
      </c>
      <c r="B551" s="153">
        <v>105</v>
      </c>
      <c r="C551" s="153">
        <v>78443</v>
      </c>
      <c r="D551" s="153"/>
      <c r="E551" s="27"/>
      <c r="F551" s="27"/>
      <c r="G551" s="27"/>
      <c r="H551" s="27"/>
      <c r="I551" s="27"/>
      <c r="J551" s="159" t="s">
        <v>538</v>
      </c>
      <c r="K551" s="25" t="s">
        <v>569</v>
      </c>
      <c r="L551" s="27"/>
      <c r="M551" s="160" t="s">
        <v>98</v>
      </c>
      <c r="N551" s="140">
        <v>1.2567992578695151E-2</v>
      </c>
      <c r="O551" s="140">
        <f t="shared" si="8"/>
        <v>12.567992578695151</v>
      </c>
      <c r="P551" s="156" t="s">
        <v>346</v>
      </c>
      <c r="Q551" s="156" t="s">
        <v>346</v>
      </c>
      <c r="R551" s="185">
        <v>119</v>
      </c>
      <c r="S551" s="185">
        <v>131</v>
      </c>
      <c r="T551" s="186">
        <v>146</v>
      </c>
      <c r="U551" s="186"/>
      <c r="V551" s="161"/>
      <c r="W551" s="157"/>
    </row>
    <row r="552" spans="1:23" ht="13.8">
      <c r="A552" s="158">
        <v>8.42</v>
      </c>
      <c r="B552" s="153">
        <v>107</v>
      </c>
      <c r="C552" s="153">
        <v>150643</v>
      </c>
      <c r="D552" s="153"/>
      <c r="E552" s="27"/>
      <c r="F552" s="27"/>
      <c r="G552" s="27"/>
      <c r="H552" s="27"/>
      <c r="I552" s="27"/>
      <c r="J552" s="159" t="s">
        <v>545</v>
      </c>
      <c r="K552" s="25" t="s">
        <v>482</v>
      </c>
      <c r="L552" s="27"/>
      <c r="M552" s="160" t="s">
        <v>98</v>
      </c>
      <c r="N552" s="140">
        <v>2.413574322797922E-2</v>
      </c>
      <c r="O552" s="140">
        <f t="shared" si="8"/>
        <v>24.135743227979219</v>
      </c>
      <c r="P552" s="156" t="s">
        <v>346</v>
      </c>
      <c r="Q552" s="156" t="s">
        <v>346</v>
      </c>
      <c r="R552" s="185">
        <v>77</v>
      </c>
      <c r="S552" s="185">
        <v>122</v>
      </c>
      <c r="T552" s="186"/>
      <c r="U552" s="186"/>
      <c r="V552" s="161"/>
      <c r="W552" s="157"/>
    </row>
    <row r="553" spans="1:23" ht="13.8">
      <c r="A553" s="158">
        <v>8.43</v>
      </c>
      <c r="B553" s="153">
        <v>105</v>
      </c>
      <c r="C553" s="153">
        <v>140533</v>
      </c>
      <c r="D553" s="153"/>
      <c r="E553" s="27"/>
      <c r="F553" s="27"/>
      <c r="G553" s="27"/>
      <c r="H553" s="27"/>
      <c r="I553" s="27"/>
      <c r="J553" s="159" t="s">
        <v>538</v>
      </c>
      <c r="K553" s="25" t="s">
        <v>569</v>
      </c>
      <c r="L553" s="27"/>
      <c r="M553" s="160" t="s">
        <v>98</v>
      </c>
      <c r="N553" s="140">
        <v>2.2515937700773373E-2</v>
      </c>
      <c r="O553" s="140">
        <f t="shared" si="8"/>
        <v>22.515937700773375</v>
      </c>
      <c r="P553" s="156" t="s">
        <v>346</v>
      </c>
      <c r="Q553" s="156" t="s">
        <v>346</v>
      </c>
      <c r="R553" s="185">
        <v>119</v>
      </c>
      <c r="S553" s="185">
        <v>131</v>
      </c>
      <c r="T553" s="186">
        <v>146</v>
      </c>
      <c r="U553" s="186"/>
      <c r="V553" s="161"/>
      <c r="W553" s="157"/>
    </row>
    <row r="554" spans="1:23" ht="13.8">
      <c r="A554" s="158">
        <v>8.4499999999999993</v>
      </c>
      <c r="B554" s="153">
        <v>117</v>
      </c>
      <c r="C554" s="153">
        <v>93249</v>
      </c>
      <c r="D554" s="153"/>
      <c r="E554" s="27"/>
      <c r="F554" s="27"/>
      <c r="G554" s="27"/>
      <c r="H554" s="27"/>
      <c r="I554" s="27"/>
      <c r="J554" s="159" t="s">
        <v>538</v>
      </c>
      <c r="K554" s="25" t="s">
        <v>565</v>
      </c>
      <c r="L554" s="27"/>
      <c r="M554" s="160" t="s">
        <v>98</v>
      </c>
      <c r="N554" s="140">
        <v>1.4940182552563573E-2</v>
      </c>
      <c r="O554" s="140">
        <f t="shared" si="8"/>
        <v>14.940182552563574</v>
      </c>
      <c r="P554" s="156" t="s">
        <v>346</v>
      </c>
      <c r="Q554" s="156" t="s">
        <v>346</v>
      </c>
      <c r="R554" s="185">
        <v>132</v>
      </c>
      <c r="S554" s="185">
        <v>115</v>
      </c>
      <c r="T554" s="186"/>
      <c r="U554" s="186"/>
      <c r="V554" s="161"/>
      <c r="W554" s="157"/>
    </row>
    <row r="555" spans="1:23" ht="13.8">
      <c r="A555" s="158">
        <v>8.48</v>
      </c>
      <c r="B555" s="153">
        <v>91</v>
      </c>
      <c r="C555" s="153">
        <v>243441</v>
      </c>
      <c r="D555" s="153"/>
      <c r="E555" s="27"/>
      <c r="F555" s="27"/>
      <c r="G555" s="27"/>
      <c r="H555" s="27"/>
      <c r="I555" s="27"/>
      <c r="J555" s="159" t="s">
        <v>588</v>
      </c>
      <c r="K555" s="25" t="s">
        <v>591</v>
      </c>
      <c r="L555" s="27"/>
      <c r="M555" s="160" t="s">
        <v>592</v>
      </c>
      <c r="N555" s="140">
        <v>3.9003667393523025E-2</v>
      </c>
      <c r="O555" s="140">
        <f t="shared" si="8"/>
        <v>39.003667393523024</v>
      </c>
      <c r="P555" s="156" t="s">
        <v>346</v>
      </c>
      <c r="Q555" s="156" t="s">
        <v>346</v>
      </c>
      <c r="R555" s="185">
        <v>105</v>
      </c>
      <c r="S555" s="185">
        <v>119</v>
      </c>
      <c r="T555" s="186">
        <v>148</v>
      </c>
      <c r="U555" s="186"/>
      <c r="V555" s="161"/>
      <c r="W555" s="157"/>
    </row>
    <row r="556" spans="1:23" ht="13.8">
      <c r="A556" s="158">
        <v>8.52</v>
      </c>
      <c r="B556" s="153">
        <v>117</v>
      </c>
      <c r="C556" s="153">
        <v>113114</v>
      </c>
      <c r="D556" s="153"/>
      <c r="E556" s="27"/>
      <c r="F556" s="27"/>
      <c r="G556" s="27"/>
      <c r="H556" s="27"/>
      <c r="I556" s="27"/>
      <c r="J556" s="159" t="s">
        <v>538</v>
      </c>
      <c r="K556" s="25" t="s">
        <v>591</v>
      </c>
      <c r="L556" s="27"/>
      <c r="M556" s="160" t="s">
        <v>98</v>
      </c>
      <c r="N556" s="140">
        <v>1.8122916162647062E-2</v>
      </c>
      <c r="O556" s="140">
        <f t="shared" si="8"/>
        <v>18.122916162647062</v>
      </c>
      <c r="P556" s="156" t="s">
        <v>346</v>
      </c>
      <c r="Q556" s="156" t="s">
        <v>346</v>
      </c>
      <c r="R556" s="185">
        <v>132</v>
      </c>
      <c r="S556" s="185">
        <v>148</v>
      </c>
      <c r="T556" s="186"/>
      <c r="U556" s="186"/>
      <c r="V556" s="161"/>
      <c r="W556" s="157"/>
    </row>
    <row r="557" spans="1:23" ht="13.8">
      <c r="A557" s="158">
        <v>8.52</v>
      </c>
      <c r="B557" s="153">
        <v>130</v>
      </c>
      <c r="C557" s="153">
        <v>1033857</v>
      </c>
      <c r="D557" s="153"/>
      <c r="E557" s="27"/>
      <c r="F557" s="27"/>
      <c r="G557" s="27"/>
      <c r="H557" s="27"/>
      <c r="I557" s="27"/>
      <c r="J557" s="159" t="s">
        <v>471</v>
      </c>
      <c r="K557" s="25" t="s">
        <v>234</v>
      </c>
      <c r="L557" s="27"/>
      <c r="M557" s="160" t="s">
        <v>98</v>
      </c>
      <c r="N557" s="140">
        <v>0.16564265904455508</v>
      </c>
      <c r="O557" s="140">
        <f t="shared" si="8"/>
        <v>165.64265904455507</v>
      </c>
      <c r="P557" s="156" t="s">
        <v>346</v>
      </c>
      <c r="Q557" s="156" t="s">
        <v>346</v>
      </c>
      <c r="R557" s="185">
        <v>129</v>
      </c>
      <c r="S557" s="185">
        <v>115</v>
      </c>
      <c r="T557" s="186">
        <v>77</v>
      </c>
      <c r="U557" s="186"/>
      <c r="V557" s="161"/>
      <c r="W557" s="157"/>
    </row>
    <row r="558" spans="1:23" ht="13.8">
      <c r="A558" s="158">
        <v>8.5500000000000007</v>
      </c>
      <c r="B558" s="153">
        <v>55</v>
      </c>
      <c r="C558" s="153">
        <v>508038</v>
      </c>
      <c r="D558" s="153"/>
      <c r="E558" s="27"/>
      <c r="F558" s="27"/>
      <c r="G558" s="27"/>
      <c r="H558" s="27"/>
      <c r="I558" s="27"/>
      <c r="J558" s="159" t="s">
        <v>437</v>
      </c>
      <c r="K558" s="25" t="s">
        <v>107</v>
      </c>
      <c r="L558" s="27"/>
      <c r="M558" s="160" t="s">
        <v>98</v>
      </c>
      <c r="N558" s="140">
        <v>8.1396910032700526E-2</v>
      </c>
      <c r="O558" s="140">
        <f t="shared" si="8"/>
        <v>81.396910032700532</v>
      </c>
      <c r="P558" s="156" t="s">
        <v>346</v>
      </c>
      <c r="Q558" s="156" t="s">
        <v>346</v>
      </c>
      <c r="R558" s="185">
        <v>69</v>
      </c>
      <c r="S558" s="185">
        <v>129</v>
      </c>
      <c r="T558" s="186">
        <v>168</v>
      </c>
      <c r="U558" s="186"/>
      <c r="V558" s="161"/>
      <c r="W558" s="157"/>
    </row>
    <row r="559" spans="1:23" ht="13.8">
      <c r="A559" s="158">
        <v>8.56</v>
      </c>
      <c r="B559" s="153">
        <v>130</v>
      </c>
      <c r="C559" s="153">
        <v>1831421</v>
      </c>
      <c r="D559" s="153"/>
      <c r="E559" s="27"/>
      <c r="F559" s="27"/>
      <c r="G559" s="27"/>
      <c r="H559" s="27"/>
      <c r="I559" s="27"/>
      <c r="J559" s="159" t="s">
        <v>471</v>
      </c>
      <c r="K559" s="25" t="s">
        <v>234</v>
      </c>
      <c r="L559" s="27"/>
      <c r="M559" s="160" t="s">
        <v>98</v>
      </c>
      <c r="N559" s="140">
        <v>0.29342689005349681</v>
      </c>
      <c r="O559" s="140">
        <f t="shared" si="8"/>
        <v>293.42689005349683</v>
      </c>
      <c r="P559" s="156" t="s">
        <v>346</v>
      </c>
      <c r="Q559" s="156" t="s">
        <v>346</v>
      </c>
      <c r="R559" s="185">
        <v>129</v>
      </c>
      <c r="S559" s="185">
        <v>115</v>
      </c>
      <c r="T559" s="186">
        <v>77</v>
      </c>
      <c r="U559" s="186"/>
      <c r="V559" s="161"/>
      <c r="W559" s="157"/>
    </row>
    <row r="560" spans="1:23" ht="13.8">
      <c r="A560" s="158">
        <v>8.58</v>
      </c>
      <c r="B560" s="153">
        <v>117</v>
      </c>
      <c r="C560" s="153">
        <v>140920</v>
      </c>
      <c r="D560" s="153"/>
      <c r="E560" s="27"/>
      <c r="F560" s="27"/>
      <c r="G560" s="27"/>
      <c r="H560" s="27"/>
      <c r="I560" s="27"/>
      <c r="J560" s="159" t="s">
        <v>538</v>
      </c>
      <c r="K560" s="25" t="s">
        <v>591</v>
      </c>
      <c r="L560" s="27"/>
      <c r="M560" s="160" t="s">
        <v>98</v>
      </c>
      <c r="N560" s="140">
        <v>2.257794212599876E-2</v>
      </c>
      <c r="O560" s="140">
        <f t="shared" si="8"/>
        <v>22.57794212599876</v>
      </c>
      <c r="P560" s="156" t="s">
        <v>346</v>
      </c>
      <c r="Q560" s="156" t="s">
        <v>346</v>
      </c>
      <c r="R560" s="185">
        <v>132</v>
      </c>
      <c r="S560" s="185">
        <v>148</v>
      </c>
      <c r="T560" s="186"/>
      <c r="U560" s="186"/>
      <c r="V560" s="161"/>
      <c r="W560" s="157"/>
    </row>
    <row r="561" spans="1:23" ht="13.8">
      <c r="A561" s="158">
        <v>8.6</v>
      </c>
      <c r="B561" s="153">
        <v>57</v>
      </c>
      <c r="C561" s="27">
        <v>240514</v>
      </c>
      <c r="D561" s="153"/>
      <c r="E561" s="27"/>
      <c r="F561" s="27"/>
      <c r="G561" s="27"/>
      <c r="H561" s="27"/>
      <c r="I561" s="27"/>
      <c r="J561" s="159" t="s">
        <v>438</v>
      </c>
      <c r="K561" s="25" t="s">
        <v>452</v>
      </c>
      <c r="L561" s="27"/>
      <c r="M561" s="160" t="s">
        <v>460</v>
      </c>
      <c r="N561" s="140">
        <v>3.8534708859583211E-2</v>
      </c>
      <c r="O561" s="140">
        <f t="shared" si="8"/>
        <v>38.534708859583212</v>
      </c>
      <c r="P561" s="156" t="s">
        <v>346</v>
      </c>
      <c r="Q561" s="27">
        <v>25.564</v>
      </c>
      <c r="R561" s="185">
        <v>71</v>
      </c>
      <c r="S561" s="185">
        <v>85</v>
      </c>
      <c r="T561" s="186">
        <v>170</v>
      </c>
      <c r="U561" s="186"/>
      <c r="V561" s="161"/>
      <c r="W561" s="157"/>
    </row>
    <row r="562" spans="1:23" ht="13.8">
      <c r="A562" s="158">
        <v>8.6999999999999993</v>
      </c>
      <c r="B562" s="153">
        <v>117</v>
      </c>
      <c r="C562" s="27">
        <v>77317</v>
      </c>
      <c r="D562" s="153"/>
      <c r="E562" s="27"/>
      <c r="F562" s="27"/>
      <c r="G562" s="27"/>
      <c r="H562" s="27"/>
      <c r="I562" s="27"/>
      <c r="J562" s="159" t="s">
        <v>538</v>
      </c>
      <c r="K562" s="25" t="s">
        <v>591</v>
      </c>
      <c r="L562" s="27"/>
      <c r="M562" s="160" t="s">
        <v>98</v>
      </c>
      <c r="N562" s="140">
        <v>1.2387586938375293E-2</v>
      </c>
      <c r="O562" s="140">
        <f t="shared" si="8"/>
        <v>12.387586938375293</v>
      </c>
      <c r="P562" s="156" t="s">
        <v>346</v>
      </c>
      <c r="Q562" s="156" t="s">
        <v>346</v>
      </c>
      <c r="R562" s="185">
        <v>115</v>
      </c>
      <c r="S562" s="185">
        <v>132</v>
      </c>
      <c r="T562" s="186">
        <v>91</v>
      </c>
      <c r="U562" s="186">
        <v>148</v>
      </c>
      <c r="V562" s="161"/>
      <c r="W562" s="157"/>
    </row>
    <row r="563" spans="1:23" ht="13.8">
      <c r="A563" s="158">
        <v>8.7799999999999994</v>
      </c>
      <c r="B563" s="153">
        <v>117</v>
      </c>
      <c r="C563" s="27">
        <v>103971</v>
      </c>
      <c r="D563" s="153"/>
      <c r="E563" s="27"/>
      <c r="F563" s="27"/>
      <c r="G563" s="27"/>
      <c r="H563" s="27"/>
      <c r="I563" s="27"/>
      <c r="J563" s="159" t="s">
        <v>538</v>
      </c>
      <c r="K563" s="25" t="s">
        <v>569</v>
      </c>
      <c r="L563" s="27"/>
      <c r="M563" s="160" t="s">
        <v>98</v>
      </c>
      <c r="N563" s="140">
        <v>1.6658041589428168E-2</v>
      </c>
      <c r="O563" s="140">
        <f t="shared" si="8"/>
        <v>16.658041589428169</v>
      </c>
      <c r="P563" s="156" t="s">
        <v>346</v>
      </c>
      <c r="Q563" s="156" t="s">
        <v>346</v>
      </c>
      <c r="R563" s="185">
        <v>146</v>
      </c>
      <c r="S563" s="185">
        <v>107</v>
      </c>
      <c r="T563" s="186">
        <v>91</v>
      </c>
      <c r="U563" s="186"/>
      <c r="V563" s="161"/>
      <c r="W563" s="157"/>
    </row>
    <row r="564" spans="1:23" ht="13.8">
      <c r="A564" s="158">
        <v>8.81</v>
      </c>
      <c r="B564" s="153">
        <v>121</v>
      </c>
      <c r="C564" s="27">
        <v>394951</v>
      </c>
      <c r="D564" s="153"/>
      <c r="E564" s="27"/>
      <c r="F564" s="27"/>
      <c r="G564" s="27"/>
      <c r="H564" s="27"/>
      <c r="I564" s="27"/>
      <c r="J564" s="159" t="s">
        <v>439</v>
      </c>
      <c r="K564" s="25" t="s">
        <v>453</v>
      </c>
      <c r="L564" s="27"/>
      <c r="M564" s="160" t="s">
        <v>593</v>
      </c>
      <c r="N564" s="140">
        <v>6.327831976018547E-2</v>
      </c>
      <c r="O564" s="140">
        <f t="shared" si="8"/>
        <v>63.278319760185468</v>
      </c>
      <c r="P564" s="156" t="s">
        <v>346</v>
      </c>
      <c r="Q564" s="156" t="s">
        <v>346</v>
      </c>
      <c r="R564" s="185">
        <v>136</v>
      </c>
      <c r="S564" s="185">
        <v>77</v>
      </c>
      <c r="T564" s="186"/>
      <c r="U564" s="186"/>
      <c r="V564" s="161"/>
      <c r="W564" s="157"/>
    </row>
    <row r="565" spans="1:23" ht="13.8">
      <c r="A565" s="158">
        <v>8.89</v>
      </c>
      <c r="B565" s="153">
        <v>60</v>
      </c>
      <c r="C565" s="27">
        <v>28431</v>
      </c>
      <c r="D565" s="153"/>
      <c r="E565" s="27"/>
      <c r="F565" s="27"/>
      <c r="G565" s="27"/>
      <c r="H565" s="27"/>
      <c r="I565" s="27"/>
      <c r="J565" s="159" t="s">
        <v>82</v>
      </c>
      <c r="K565" s="25" t="s">
        <v>108</v>
      </c>
      <c r="L565" s="27"/>
      <c r="M565" s="160" t="s">
        <v>133</v>
      </c>
      <c r="N565" s="140">
        <v>4.5551623089999339E-3</v>
      </c>
      <c r="O565" s="140">
        <f t="shared" si="8"/>
        <v>4.5551623089999342</v>
      </c>
      <c r="P565" s="156" t="s">
        <v>346</v>
      </c>
      <c r="Q565" s="27">
        <v>500</v>
      </c>
      <c r="R565" s="185">
        <v>73</v>
      </c>
      <c r="S565" s="185">
        <v>129</v>
      </c>
      <c r="T565" s="186">
        <v>158</v>
      </c>
      <c r="U565" s="186"/>
      <c r="V565" s="161"/>
      <c r="W565" s="157"/>
    </row>
    <row r="566" spans="1:23" ht="13.8">
      <c r="A566" s="158">
        <v>9.0500000000000007</v>
      </c>
      <c r="B566" s="153">
        <v>73</v>
      </c>
      <c r="C566" s="27">
        <v>56537</v>
      </c>
      <c r="D566" s="153"/>
      <c r="E566" s="27"/>
      <c r="F566" s="27"/>
      <c r="G566" s="27"/>
      <c r="H566" s="27"/>
      <c r="I566" s="27"/>
      <c r="J566" s="159" t="s">
        <v>83</v>
      </c>
      <c r="K566" s="25" t="s">
        <v>109</v>
      </c>
      <c r="L566" s="27"/>
      <c r="M566" s="160" t="s">
        <v>134</v>
      </c>
      <c r="N566" s="140">
        <v>9.0582537182627865E-3</v>
      </c>
      <c r="O566" s="140">
        <f t="shared" si="8"/>
        <v>9.0582537182627867</v>
      </c>
      <c r="P566" s="27">
        <v>22.984999999999999</v>
      </c>
      <c r="Q566" s="27">
        <v>22.984999999999999</v>
      </c>
      <c r="R566" s="185">
        <v>341</v>
      </c>
      <c r="S566" s="185">
        <v>429</v>
      </c>
      <c r="T566" s="186">
        <v>325</v>
      </c>
      <c r="U566" s="186"/>
      <c r="V566" s="161"/>
      <c r="W566" s="157"/>
    </row>
    <row r="567" spans="1:23" ht="13.8">
      <c r="A567" s="158">
        <v>9.1300000000000008</v>
      </c>
      <c r="B567" s="153">
        <v>129</v>
      </c>
      <c r="C567" s="27">
        <v>140104</v>
      </c>
      <c r="D567" s="153"/>
      <c r="E567" s="27"/>
      <c r="F567" s="27"/>
      <c r="G567" s="27"/>
      <c r="H567" s="27"/>
      <c r="I567" s="27"/>
      <c r="J567" s="159" t="s">
        <v>472</v>
      </c>
      <c r="K567" s="25" t="s">
        <v>235</v>
      </c>
      <c r="L567" s="27"/>
      <c r="M567" s="160" t="s">
        <v>98</v>
      </c>
      <c r="N567" s="140">
        <v>2.2447204113120428E-2</v>
      </c>
      <c r="O567" s="140">
        <f t="shared" si="8"/>
        <v>22.447204113120428</v>
      </c>
      <c r="P567" s="156" t="s">
        <v>346</v>
      </c>
      <c r="Q567" s="156" t="s">
        <v>346</v>
      </c>
      <c r="R567" s="185">
        <v>144</v>
      </c>
      <c r="S567" s="185">
        <v>115</v>
      </c>
      <c r="T567" s="186"/>
      <c r="U567" s="186"/>
      <c r="V567" s="161"/>
      <c r="W567" s="157"/>
    </row>
    <row r="568" spans="1:23" ht="13.8">
      <c r="A568" s="158">
        <v>9.17</v>
      </c>
      <c r="B568" s="153">
        <v>129</v>
      </c>
      <c r="C568" s="27">
        <v>178553</v>
      </c>
      <c r="D568" s="153"/>
      <c r="E568" s="27"/>
      <c r="F568" s="27"/>
      <c r="G568" s="27"/>
      <c r="H568" s="27"/>
      <c r="I568" s="27"/>
      <c r="J568" s="159" t="s">
        <v>472</v>
      </c>
      <c r="K568" s="25" t="s">
        <v>235</v>
      </c>
      <c r="L568" s="27"/>
      <c r="M568" s="160" t="s">
        <v>98</v>
      </c>
      <c r="N568" s="140">
        <v>2.8607431879246782E-2</v>
      </c>
      <c r="O568" s="140">
        <f t="shared" si="8"/>
        <v>28.607431879246782</v>
      </c>
      <c r="P568" s="156" t="s">
        <v>346</v>
      </c>
      <c r="Q568" s="156" t="s">
        <v>346</v>
      </c>
      <c r="R568" s="185">
        <v>144</v>
      </c>
      <c r="S568" s="185">
        <v>115</v>
      </c>
      <c r="T568" s="186"/>
      <c r="U568" s="186"/>
      <c r="V568" s="161"/>
      <c r="W568" s="157"/>
    </row>
    <row r="569" spans="1:23" ht="13.8">
      <c r="A569" s="158">
        <v>9.18</v>
      </c>
      <c r="B569" s="153">
        <v>55</v>
      </c>
      <c r="C569" s="27">
        <v>304937</v>
      </c>
      <c r="D569" s="153"/>
      <c r="E569" s="27"/>
      <c r="F569" s="27"/>
      <c r="G569" s="27"/>
      <c r="H569" s="27"/>
      <c r="I569" s="27"/>
      <c r="J569" s="159" t="s">
        <v>473</v>
      </c>
      <c r="K569" s="25" t="s">
        <v>483</v>
      </c>
      <c r="L569" s="27"/>
      <c r="M569" s="160" t="s">
        <v>98</v>
      </c>
      <c r="N569" s="140">
        <v>4.8856442932697162E-2</v>
      </c>
      <c r="O569" s="140">
        <f t="shared" si="8"/>
        <v>48.856442932697163</v>
      </c>
      <c r="P569" s="156" t="s">
        <v>346</v>
      </c>
      <c r="Q569" s="156" t="s">
        <v>346</v>
      </c>
      <c r="R569" s="185">
        <v>69</v>
      </c>
      <c r="S569" s="185">
        <v>83</v>
      </c>
      <c r="T569" s="186">
        <v>182</v>
      </c>
      <c r="U569" s="186"/>
      <c r="V569" s="161"/>
      <c r="W569" s="157"/>
    </row>
    <row r="570" spans="1:23" ht="13.8">
      <c r="A570" s="158">
        <v>9.1999999999999993</v>
      </c>
      <c r="B570" s="153">
        <v>129</v>
      </c>
      <c r="C570" s="27">
        <v>168767</v>
      </c>
      <c r="D570" s="153"/>
      <c r="E570" s="27"/>
      <c r="F570" s="27"/>
      <c r="G570" s="27"/>
      <c r="H570" s="27"/>
      <c r="I570" s="27"/>
      <c r="J570" s="159" t="s">
        <v>472</v>
      </c>
      <c r="K570" s="25" t="s">
        <v>235</v>
      </c>
      <c r="L570" s="27"/>
      <c r="M570" s="160" t="s">
        <v>98</v>
      </c>
      <c r="N570" s="140">
        <v>2.7039537033624984E-2</v>
      </c>
      <c r="O570" s="140">
        <f t="shared" si="8"/>
        <v>27.039537033624985</v>
      </c>
      <c r="P570" s="156" t="s">
        <v>346</v>
      </c>
      <c r="Q570" s="156" t="s">
        <v>346</v>
      </c>
      <c r="R570" s="185">
        <v>144</v>
      </c>
      <c r="S570" s="185">
        <v>115</v>
      </c>
      <c r="T570" s="186"/>
      <c r="U570" s="186"/>
      <c r="V570" s="161"/>
      <c r="W570" s="157"/>
    </row>
    <row r="571" spans="1:23" ht="13.8">
      <c r="A571" s="158">
        <v>9.23</v>
      </c>
      <c r="B571" s="153">
        <v>57</v>
      </c>
      <c r="C571" s="27">
        <v>189074</v>
      </c>
      <c r="D571" s="153"/>
      <c r="E571" s="27"/>
      <c r="F571" s="27"/>
      <c r="G571" s="27"/>
      <c r="H571" s="27"/>
      <c r="I571" s="27"/>
      <c r="J571" s="159" t="s">
        <v>519</v>
      </c>
      <c r="K571" s="25" t="s">
        <v>520</v>
      </c>
      <c r="L571" s="27"/>
      <c r="M571" s="160" t="s">
        <v>521</v>
      </c>
      <c r="N571" s="140">
        <v>3.0293087067350906E-2</v>
      </c>
      <c r="O571" s="140">
        <f t="shared" si="8"/>
        <v>30.293087067350907</v>
      </c>
      <c r="P571" s="156" t="s">
        <v>346</v>
      </c>
      <c r="Q571" s="27">
        <v>27.838999999999999</v>
      </c>
      <c r="R571" s="185">
        <v>71</v>
      </c>
      <c r="S571" s="185">
        <v>85</v>
      </c>
      <c r="T571" s="186">
        <v>184</v>
      </c>
      <c r="U571" s="186"/>
      <c r="V571" s="161"/>
      <c r="W571" s="157"/>
    </row>
    <row r="572" spans="1:23" ht="13.8">
      <c r="A572" s="158">
        <v>9.23</v>
      </c>
      <c r="B572" s="153">
        <v>129</v>
      </c>
      <c r="C572" s="27">
        <v>148831</v>
      </c>
      <c r="D572" s="153"/>
      <c r="E572" s="27"/>
      <c r="F572" s="27"/>
      <c r="G572" s="27"/>
      <c r="H572" s="27"/>
      <c r="I572" s="27"/>
      <c r="J572" s="159" t="s">
        <v>472</v>
      </c>
      <c r="K572" s="25" t="s">
        <v>235</v>
      </c>
      <c r="L572" s="27"/>
      <c r="M572" s="160" t="s">
        <v>98</v>
      </c>
      <c r="N572" s="140">
        <v>2.3845427934675856E-2</v>
      </c>
      <c r="O572" s="140">
        <f t="shared" si="8"/>
        <v>23.845427934675858</v>
      </c>
      <c r="P572" s="156" t="s">
        <v>346</v>
      </c>
      <c r="Q572" s="156" t="s">
        <v>346</v>
      </c>
      <c r="R572" s="185">
        <v>144</v>
      </c>
      <c r="S572" s="185">
        <v>115</v>
      </c>
      <c r="T572" s="186"/>
      <c r="U572" s="186"/>
      <c r="V572" s="161"/>
      <c r="W572" s="157"/>
    </row>
    <row r="573" spans="1:23" ht="13.8">
      <c r="A573" s="158">
        <v>9.26</v>
      </c>
      <c r="B573" s="153">
        <v>135</v>
      </c>
      <c r="C573" s="27">
        <v>84657</v>
      </c>
      <c r="D573" s="153"/>
      <c r="E573" s="27"/>
      <c r="F573" s="27"/>
      <c r="G573" s="27"/>
      <c r="H573" s="27"/>
      <c r="I573" s="27"/>
      <c r="J573" s="159" t="s">
        <v>589</v>
      </c>
      <c r="K573" s="25" t="s">
        <v>110</v>
      </c>
      <c r="L573" s="27"/>
      <c r="M573" s="160" t="s">
        <v>98</v>
      </c>
      <c r="N573" s="140">
        <v>1.3563588181668161E-2</v>
      </c>
      <c r="O573" s="140">
        <f t="shared" si="8"/>
        <v>13.563588181668161</v>
      </c>
      <c r="P573" s="156" t="s">
        <v>346</v>
      </c>
      <c r="Q573" s="156" t="s">
        <v>346</v>
      </c>
      <c r="R573" s="185">
        <v>150</v>
      </c>
      <c r="S573" s="185">
        <v>107</v>
      </c>
      <c r="T573" s="186"/>
      <c r="U573" s="186"/>
      <c r="V573" s="161"/>
      <c r="W573" s="157"/>
    </row>
    <row r="574" spans="1:23" ht="13.8">
      <c r="A574" s="158">
        <v>9.27</v>
      </c>
      <c r="B574" s="153">
        <v>129</v>
      </c>
      <c r="C574" s="27">
        <v>845819</v>
      </c>
      <c r="D574" s="153"/>
      <c r="E574" s="27"/>
      <c r="F574" s="27"/>
      <c r="G574" s="27"/>
      <c r="H574" s="27"/>
      <c r="I574" s="27"/>
      <c r="J574" s="159" t="s">
        <v>472</v>
      </c>
      <c r="K574" s="25" t="s">
        <v>235</v>
      </c>
      <c r="L574" s="27"/>
      <c r="M574" s="160" t="s">
        <v>98</v>
      </c>
      <c r="N574" s="140">
        <v>0.13551555798375067</v>
      </c>
      <c r="O574" s="140">
        <f t="shared" si="8"/>
        <v>135.51555798375068</v>
      </c>
      <c r="P574" s="156" t="s">
        <v>346</v>
      </c>
      <c r="Q574" s="156" t="s">
        <v>346</v>
      </c>
      <c r="R574" s="185">
        <v>144</v>
      </c>
      <c r="S574" s="185">
        <v>115</v>
      </c>
      <c r="T574" s="186"/>
      <c r="U574" s="186"/>
      <c r="V574" s="161"/>
      <c r="W574" s="157"/>
    </row>
    <row r="575" spans="1:23" ht="13.8">
      <c r="A575" s="158">
        <v>9.32</v>
      </c>
      <c r="B575" s="153">
        <v>129</v>
      </c>
      <c r="C575" s="27">
        <v>452127</v>
      </c>
      <c r="D575" s="153"/>
      <c r="E575" s="27"/>
      <c r="F575" s="27"/>
      <c r="G575" s="27"/>
      <c r="H575" s="27"/>
      <c r="I575" s="27"/>
      <c r="J575" s="159" t="s">
        <v>472</v>
      </c>
      <c r="K575" s="25" t="s">
        <v>235</v>
      </c>
      <c r="L575" s="27"/>
      <c r="M575" s="160" t="s">
        <v>98</v>
      </c>
      <c r="N575" s="140">
        <v>7.2438952878239024E-2</v>
      </c>
      <c r="O575" s="140">
        <f t="shared" si="8"/>
        <v>72.438952878239022</v>
      </c>
      <c r="P575" s="156" t="s">
        <v>346</v>
      </c>
      <c r="Q575" s="156" t="s">
        <v>346</v>
      </c>
      <c r="R575" s="185">
        <v>144</v>
      </c>
      <c r="S575" s="185">
        <v>115</v>
      </c>
      <c r="T575" s="186"/>
      <c r="U575" s="186"/>
      <c r="V575" s="161"/>
      <c r="W575" s="157"/>
    </row>
    <row r="576" spans="1:23" ht="13.8">
      <c r="A576" s="158">
        <v>9.36</v>
      </c>
      <c r="B576" s="153">
        <v>141</v>
      </c>
      <c r="C576" s="27">
        <v>274682</v>
      </c>
      <c r="D576" s="153"/>
      <c r="E576" s="27"/>
      <c r="F576" s="27"/>
      <c r="G576" s="27"/>
      <c r="H576" s="27"/>
      <c r="I576" s="27"/>
      <c r="J576" s="159" t="s">
        <v>547</v>
      </c>
      <c r="K576" s="25" t="s">
        <v>191</v>
      </c>
      <c r="L576" s="27"/>
      <c r="M576" s="160" t="s">
        <v>98</v>
      </c>
      <c r="N576" s="140">
        <v>4.4009042712557421E-2</v>
      </c>
      <c r="O576" s="140">
        <f t="shared" si="8"/>
        <v>44.009042712557424</v>
      </c>
      <c r="P576" s="156" t="s">
        <v>346</v>
      </c>
      <c r="Q576" s="156" t="s">
        <v>346</v>
      </c>
      <c r="R576" s="185">
        <v>142</v>
      </c>
      <c r="S576" s="185">
        <v>115</v>
      </c>
      <c r="T576" s="186"/>
      <c r="U576" s="186"/>
      <c r="V576" s="161"/>
      <c r="W576" s="157"/>
    </row>
    <row r="577" spans="1:23" ht="13.8">
      <c r="A577" s="158">
        <v>9.44</v>
      </c>
      <c r="B577" s="153">
        <v>141</v>
      </c>
      <c r="C577" s="27">
        <v>298993</v>
      </c>
      <c r="D577" s="153"/>
      <c r="E577" s="27"/>
      <c r="F577" s="27"/>
      <c r="G577" s="27"/>
      <c r="H577" s="27"/>
      <c r="I577" s="27"/>
      <c r="J577" s="159" t="s">
        <v>547</v>
      </c>
      <c r="K577" s="25" t="s">
        <v>191</v>
      </c>
      <c r="L577" s="27"/>
      <c r="M577" s="160" t="s">
        <v>98</v>
      </c>
      <c r="N577" s="140">
        <v>4.7904106231044193E-2</v>
      </c>
      <c r="O577" s="140">
        <f t="shared" si="8"/>
        <v>47.904106231044196</v>
      </c>
      <c r="P577" s="156" t="s">
        <v>346</v>
      </c>
      <c r="Q577" s="156" t="s">
        <v>346</v>
      </c>
      <c r="R577" s="185">
        <v>115</v>
      </c>
      <c r="S577" s="185"/>
      <c r="T577" s="186"/>
      <c r="U577" s="186"/>
      <c r="V577" s="161"/>
      <c r="W577" s="157"/>
    </row>
    <row r="578" spans="1:23" ht="13.8">
      <c r="A578" s="158">
        <v>9.4700000000000006</v>
      </c>
      <c r="B578" s="153">
        <v>141</v>
      </c>
      <c r="C578" s="27">
        <v>171066</v>
      </c>
      <c r="D578" s="153"/>
      <c r="E578" s="27"/>
      <c r="F578" s="27"/>
      <c r="G578" s="27"/>
      <c r="H578" s="27"/>
      <c r="I578" s="27"/>
      <c r="J578" s="159" t="s">
        <v>547</v>
      </c>
      <c r="K578" s="25" t="s">
        <v>191</v>
      </c>
      <c r="L578" s="27"/>
      <c r="M578" s="160" t="s">
        <v>98</v>
      </c>
      <c r="N578" s="140">
        <v>2.7407878567457453E-2</v>
      </c>
      <c r="O578" s="140">
        <f t="shared" ref="O578:O640" si="9">N578*1000</f>
        <v>27.407878567457452</v>
      </c>
      <c r="P578" s="156" t="s">
        <v>346</v>
      </c>
      <c r="Q578" s="156" t="s">
        <v>346</v>
      </c>
      <c r="R578" s="185">
        <v>115</v>
      </c>
      <c r="S578" s="185"/>
      <c r="T578" s="186"/>
      <c r="U578" s="186"/>
      <c r="V578" s="161"/>
      <c r="W578" s="157"/>
    </row>
    <row r="579" spans="1:23" ht="13.8">
      <c r="A579" s="158">
        <v>9.57</v>
      </c>
      <c r="B579" s="153">
        <v>60</v>
      </c>
      <c r="C579" s="27">
        <v>11956</v>
      </c>
      <c r="D579" s="153"/>
      <c r="E579" s="27"/>
      <c r="F579" s="27"/>
      <c r="G579" s="27"/>
      <c r="H579" s="27"/>
      <c r="I579" s="27"/>
      <c r="J579" s="159" t="s">
        <v>548</v>
      </c>
      <c r="K579" s="25" t="s">
        <v>112</v>
      </c>
      <c r="L579" s="27"/>
      <c r="M579" s="160" t="s">
        <v>137</v>
      </c>
      <c r="N579" s="140">
        <v>1.9155682377124694E-3</v>
      </c>
      <c r="O579" s="140">
        <f t="shared" si="9"/>
        <v>1.9155682377124694</v>
      </c>
      <c r="P579" s="156" t="s">
        <v>346</v>
      </c>
      <c r="Q579" s="156" t="s">
        <v>346</v>
      </c>
      <c r="R579" s="185">
        <v>73</v>
      </c>
      <c r="S579" s="185">
        <v>129</v>
      </c>
      <c r="T579" s="186">
        <v>172</v>
      </c>
      <c r="U579" s="186"/>
      <c r="V579" s="161"/>
      <c r="W579" s="157"/>
    </row>
    <row r="580" spans="1:23" ht="13.8">
      <c r="A580" s="158">
        <v>9.59</v>
      </c>
      <c r="B580" s="153">
        <v>142</v>
      </c>
      <c r="C580" s="27">
        <v>312302</v>
      </c>
      <c r="D580" s="153"/>
      <c r="E580" s="27"/>
      <c r="F580" s="27"/>
      <c r="G580" s="27"/>
      <c r="H580" s="27"/>
      <c r="I580" s="27"/>
      <c r="J580" s="159" t="s">
        <v>547</v>
      </c>
      <c r="K580" s="25" t="s">
        <v>191</v>
      </c>
      <c r="L580" s="27"/>
      <c r="M580" s="160" t="s">
        <v>98</v>
      </c>
      <c r="N580" s="140">
        <v>5.003644962981596E-2</v>
      </c>
      <c r="O580" s="140">
        <f t="shared" si="9"/>
        <v>50.036449629815962</v>
      </c>
      <c r="P580" s="156" t="s">
        <v>346</v>
      </c>
      <c r="Q580" s="156" t="s">
        <v>346</v>
      </c>
      <c r="R580" s="185">
        <v>115</v>
      </c>
      <c r="S580" s="185"/>
      <c r="T580" s="186"/>
      <c r="U580" s="186"/>
      <c r="V580" s="161"/>
      <c r="W580" s="157"/>
    </row>
    <row r="581" spans="1:23" ht="13.8">
      <c r="A581" s="158">
        <v>9.73</v>
      </c>
      <c r="B581" s="153">
        <v>142</v>
      </c>
      <c r="C581" s="27">
        <v>184285</v>
      </c>
      <c r="D581" s="153"/>
      <c r="E581" s="27"/>
      <c r="F581" s="27"/>
      <c r="G581" s="27"/>
      <c r="H581" s="27"/>
      <c r="I581" s="27"/>
      <c r="J581" s="159" t="s">
        <v>547</v>
      </c>
      <c r="K581" s="25" t="s">
        <v>191</v>
      </c>
      <c r="L581" s="27"/>
      <c r="M581" s="160" t="s">
        <v>98</v>
      </c>
      <c r="N581" s="140">
        <v>2.9525802332455872E-2</v>
      </c>
      <c r="O581" s="140">
        <f t="shared" si="9"/>
        <v>29.525802332455871</v>
      </c>
      <c r="P581" s="156" t="s">
        <v>346</v>
      </c>
      <c r="Q581" s="156" t="s">
        <v>346</v>
      </c>
      <c r="R581" s="185">
        <v>115</v>
      </c>
      <c r="S581" s="185"/>
      <c r="T581" s="186"/>
      <c r="U581" s="186"/>
      <c r="V581" s="161"/>
      <c r="W581" s="157"/>
    </row>
    <row r="582" spans="1:23" ht="13.8">
      <c r="A582" s="158">
        <v>9.91</v>
      </c>
      <c r="B582" s="153">
        <v>55</v>
      </c>
      <c r="C582" s="27">
        <v>231445</v>
      </c>
      <c r="D582" s="153"/>
      <c r="E582" s="27"/>
      <c r="F582" s="27"/>
      <c r="G582" s="27"/>
      <c r="H582" s="27"/>
      <c r="I582" s="27"/>
      <c r="J582" s="159" t="s">
        <v>474</v>
      </c>
      <c r="K582" s="25" t="s">
        <v>194</v>
      </c>
      <c r="L582" s="27"/>
      <c r="M582" s="160" t="s">
        <v>98</v>
      </c>
      <c r="N582" s="140">
        <v>3.7081690429689063E-2</v>
      </c>
      <c r="O582" s="140">
        <f t="shared" si="9"/>
        <v>37.081690429689061</v>
      </c>
      <c r="P582" s="156" t="s">
        <v>346</v>
      </c>
      <c r="Q582" s="156" t="s">
        <v>346</v>
      </c>
      <c r="R582" s="185">
        <v>69</v>
      </c>
      <c r="S582" s="185">
        <v>97</v>
      </c>
      <c r="T582" s="186">
        <v>196</v>
      </c>
      <c r="U582" s="186"/>
      <c r="V582" s="161"/>
      <c r="W582" s="157"/>
    </row>
    <row r="583" spans="1:23" ht="13.8">
      <c r="A583" s="158">
        <v>9.9600000000000009</v>
      </c>
      <c r="B583" s="153">
        <v>57</v>
      </c>
      <c r="C583" s="27">
        <v>124933</v>
      </c>
      <c r="D583" s="153"/>
      <c r="E583" s="27"/>
      <c r="F583" s="27"/>
      <c r="G583" s="27"/>
      <c r="H583" s="27"/>
      <c r="I583" s="27"/>
      <c r="J583" s="159" t="s">
        <v>326</v>
      </c>
      <c r="K583" s="25" t="s">
        <v>340</v>
      </c>
      <c r="L583" s="27"/>
      <c r="M583" s="160" t="s">
        <v>333</v>
      </c>
      <c r="N583" s="140">
        <v>2.0016534513393438E-2</v>
      </c>
      <c r="O583" s="140">
        <f t="shared" si="9"/>
        <v>20.016534513393438</v>
      </c>
      <c r="P583" s="156" t="s">
        <v>346</v>
      </c>
      <c r="Q583" s="156" t="s">
        <v>346</v>
      </c>
      <c r="R583" s="185">
        <v>71</v>
      </c>
      <c r="S583" s="185">
        <v>85</v>
      </c>
      <c r="T583" s="186">
        <v>198</v>
      </c>
      <c r="U583" s="186"/>
      <c r="V583" s="161"/>
      <c r="W583" s="157"/>
    </row>
    <row r="584" spans="1:23" ht="13.8">
      <c r="A584" s="158">
        <v>9.9700000000000006</v>
      </c>
      <c r="B584" s="153">
        <v>129</v>
      </c>
      <c r="C584" s="27">
        <v>198517</v>
      </c>
      <c r="D584" s="153"/>
      <c r="E584" s="27"/>
      <c r="F584" s="27"/>
      <c r="G584" s="27"/>
      <c r="H584" s="27"/>
      <c r="I584" s="27"/>
      <c r="J584" s="159" t="s">
        <v>549</v>
      </c>
      <c r="K584" s="25" t="s">
        <v>570</v>
      </c>
      <c r="L584" s="27"/>
      <c r="M584" s="160" t="s">
        <v>98</v>
      </c>
      <c r="N584" s="140">
        <v>3.1806027086480955E-2</v>
      </c>
      <c r="O584" s="140">
        <f t="shared" si="9"/>
        <v>31.806027086480956</v>
      </c>
      <c r="P584" s="156" t="s">
        <v>346</v>
      </c>
      <c r="Q584" s="156" t="s">
        <v>346</v>
      </c>
      <c r="R584" s="185">
        <v>158</v>
      </c>
      <c r="S584" s="185">
        <v>115</v>
      </c>
      <c r="T584" s="186"/>
      <c r="U584" s="186"/>
      <c r="V584" s="161"/>
      <c r="W584" s="157"/>
    </row>
    <row r="585" spans="1:23" ht="13.8">
      <c r="A585" s="158">
        <v>9.98</v>
      </c>
      <c r="B585" s="153">
        <v>143</v>
      </c>
      <c r="C585" s="27">
        <v>100618</v>
      </c>
      <c r="D585" s="153"/>
      <c r="E585" s="27"/>
      <c r="F585" s="27"/>
      <c r="G585" s="27"/>
      <c r="H585" s="27"/>
      <c r="I585" s="27"/>
      <c r="J585" s="159" t="s">
        <v>550</v>
      </c>
      <c r="K585" s="25" t="s">
        <v>571</v>
      </c>
      <c r="L585" s="27"/>
      <c r="M585" s="160" t="s">
        <v>98</v>
      </c>
      <c r="N585" s="140">
        <v>1.6120830122294517E-2</v>
      </c>
      <c r="O585" s="140">
        <f t="shared" si="9"/>
        <v>16.120830122294517</v>
      </c>
      <c r="P585" s="156" t="s">
        <v>346</v>
      </c>
      <c r="Q585" s="156" t="s">
        <v>346</v>
      </c>
      <c r="R585" s="185">
        <v>128</v>
      </c>
      <c r="S585" s="185">
        <v>115</v>
      </c>
      <c r="T585" s="186"/>
      <c r="U585" s="186"/>
      <c r="V585" s="161"/>
      <c r="W585" s="157"/>
    </row>
    <row r="586" spans="1:23" ht="13.8">
      <c r="A586" s="158">
        <v>10.02</v>
      </c>
      <c r="B586" s="153">
        <v>109</v>
      </c>
      <c r="C586" s="27">
        <v>601147</v>
      </c>
      <c r="D586" s="153"/>
      <c r="E586" s="27"/>
      <c r="F586" s="27"/>
      <c r="G586" s="27"/>
      <c r="H586" s="27"/>
      <c r="I586" s="27"/>
      <c r="J586" s="159" t="s">
        <v>95</v>
      </c>
      <c r="K586" s="25" t="s">
        <v>98</v>
      </c>
      <c r="L586" s="27"/>
      <c r="M586" s="160" t="s">
        <v>98</v>
      </c>
      <c r="N586" s="140">
        <v>9.63146620438389E-2</v>
      </c>
      <c r="O586" s="140">
        <f t="shared" si="9"/>
        <v>96.314662043838894</v>
      </c>
      <c r="P586" s="156" t="s">
        <v>346</v>
      </c>
      <c r="Q586" s="156" t="s">
        <v>346</v>
      </c>
      <c r="R586" s="185">
        <v>151</v>
      </c>
      <c r="S586" s="185">
        <v>91</v>
      </c>
      <c r="T586" s="186">
        <v>133</v>
      </c>
      <c r="U586" s="186"/>
      <c r="V586" s="161"/>
      <c r="W586" s="157"/>
    </row>
    <row r="587" spans="1:23" ht="13.8">
      <c r="A587" s="158">
        <v>10.07</v>
      </c>
      <c r="B587" s="153">
        <v>143</v>
      </c>
      <c r="C587" s="27">
        <v>186886</v>
      </c>
      <c r="D587" s="153"/>
      <c r="E587" s="27"/>
      <c r="F587" s="27"/>
      <c r="G587" s="27"/>
      <c r="H587" s="27"/>
      <c r="I587" s="27"/>
      <c r="J587" s="159" t="s">
        <v>551</v>
      </c>
      <c r="K587" s="25" t="s">
        <v>570</v>
      </c>
      <c r="L587" s="27"/>
      <c r="M587" s="160" t="s">
        <v>580</v>
      </c>
      <c r="N587" s="140">
        <v>2.9942529748505566E-2</v>
      </c>
      <c r="O587" s="140">
        <f t="shared" si="9"/>
        <v>29.942529748505567</v>
      </c>
      <c r="P587" s="156" t="s">
        <v>346</v>
      </c>
      <c r="Q587" s="156" t="s">
        <v>346</v>
      </c>
      <c r="R587" s="185">
        <v>158</v>
      </c>
      <c r="S587" s="185">
        <v>128</v>
      </c>
      <c r="T587" s="186">
        <v>115</v>
      </c>
      <c r="U587" s="186"/>
      <c r="V587" s="161"/>
      <c r="W587" s="157"/>
    </row>
    <row r="588" spans="1:23" ht="13.8">
      <c r="A588" s="158">
        <v>10.199999999999999</v>
      </c>
      <c r="B588" s="153">
        <v>154</v>
      </c>
      <c r="C588" s="27">
        <v>61177</v>
      </c>
      <c r="D588" s="153"/>
      <c r="E588" s="27"/>
      <c r="F588" s="27"/>
      <c r="G588" s="27"/>
      <c r="H588" s="27"/>
      <c r="I588" s="27"/>
      <c r="J588" s="159" t="s">
        <v>441</v>
      </c>
      <c r="K588" s="25" t="s">
        <v>193</v>
      </c>
      <c r="L588" s="27"/>
      <c r="M588" s="160" t="s">
        <v>461</v>
      </c>
      <c r="N588" s="140">
        <v>9.8016659483552808E-3</v>
      </c>
      <c r="O588" s="140">
        <f t="shared" si="9"/>
        <v>9.8016659483552804</v>
      </c>
      <c r="P588" s="27">
        <v>360</v>
      </c>
      <c r="Q588" s="27">
        <v>360</v>
      </c>
      <c r="R588" s="185">
        <v>128</v>
      </c>
      <c r="S588" s="185">
        <v>115</v>
      </c>
      <c r="T588" s="186"/>
      <c r="U588" s="186"/>
      <c r="V588" s="161"/>
      <c r="W588" s="157"/>
    </row>
    <row r="589" spans="1:23" ht="13.8">
      <c r="A589" s="158">
        <v>10.199999999999999</v>
      </c>
      <c r="B589" s="153">
        <v>156</v>
      </c>
      <c r="C589" s="27">
        <v>90169</v>
      </c>
      <c r="D589" s="153"/>
      <c r="E589" s="27"/>
      <c r="F589" s="27"/>
      <c r="G589" s="27"/>
      <c r="H589" s="27"/>
      <c r="I589" s="27"/>
      <c r="J589" s="159" t="s">
        <v>552</v>
      </c>
      <c r="K589" s="25" t="s">
        <v>236</v>
      </c>
      <c r="L589" s="27"/>
      <c r="M589" s="160" t="s">
        <v>98</v>
      </c>
      <c r="N589" s="140">
        <v>1.4446710641209072E-2</v>
      </c>
      <c r="O589" s="140">
        <f t="shared" si="9"/>
        <v>14.446710641209071</v>
      </c>
      <c r="P589" s="156" t="s">
        <v>346</v>
      </c>
      <c r="Q589" s="156" t="s">
        <v>346</v>
      </c>
      <c r="R589" s="185">
        <v>141</v>
      </c>
      <c r="S589" s="185">
        <v>115</v>
      </c>
      <c r="T589" s="186">
        <v>128</v>
      </c>
      <c r="U589" s="186"/>
      <c r="V589" s="161"/>
      <c r="W589" s="157"/>
    </row>
    <row r="590" spans="1:23" ht="13.8">
      <c r="A590" s="158">
        <v>10.29</v>
      </c>
      <c r="B590" s="153">
        <v>156</v>
      </c>
      <c r="C590" s="27">
        <v>91151</v>
      </c>
      <c r="D590" s="153"/>
      <c r="E590" s="27"/>
      <c r="F590" s="27"/>
      <c r="G590" s="27"/>
      <c r="H590" s="27"/>
      <c r="I590" s="27"/>
      <c r="J590" s="159" t="s">
        <v>552</v>
      </c>
      <c r="K590" s="25" t="s">
        <v>236</v>
      </c>
      <c r="L590" s="27"/>
      <c r="M590" s="160" t="s">
        <v>98</v>
      </c>
      <c r="N590" s="140">
        <v>1.4604044867491575E-2</v>
      </c>
      <c r="O590" s="140">
        <f t="shared" si="9"/>
        <v>14.604044867491575</v>
      </c>
      <c r="P590" s="156" t="s">
        <v>346</v>
      </c>
      <c r="Q590" s="156" t="s">
        <v>346</v>
      </c>
      <c r="R590" s="185">
        <v>141</v>
      </c>
      <c r="S590" s="185">
        <v>115</v>
      </c>
      <c r="T590" s="186">
        <v>128</v>
      </c>
      <c r="U590" s="186"/>
      <c r="V590" s="161"/>
      <c r="W590" s="157"/>
    </row>
    <row r="591" spans="1:23" ht="13.8">
      <c r="A591" s="158">
        <v>10.34</v>
      </c>
      <c r="B591" s="153">
        <v>156</v>
      </c>
      <c r="C591" s="27">
        <v>122027</v>
      </c>
      <c r="D591" s="153"/>
      <c r="E591" s="27"/>
      <c r="F591" s="27"/>
      <c r="G591" s="27"/>
      <c r="H591" s="27"/>
      <c r="I591" s="27"/>
      <c r="J591" s="159" t="s">
        <v>552</v>
      </c>
      <c r="K591" s="25" t="s">
        <v>236</v>
      </c>
      <c r="L591" s="27"/>
      <c r="M591" s="160" t="s">
        <v>98</v>
      </c>
      <c r="N591" s="140">
        <v>1.9550940560667404E-2</v>
      </c>
      <c r="O591" s="140">
        <f t="shared" si="9"/>
        <v>19.550940560667403</v>
      </c>
      <c r="P591" s="156" t="s">
        <v>346</v>
      </c>
      <c r="Q591" s="156" t="s">
        <v>346</v>
      </c>
      <c r="R591" s="185">
        <v>141</v>
      </c>
      <c r="S591" s="185">
        <v>115</v>
      </c>
      <c r="T591" s="186">
        <v>128</v>
      </c>
      <c r="U591" s="186"/>
      <c r="V591" s="161"/>
      <c r="W591" s="157"/>
    </row>
    <row r="592" spans="1:23" ht="13.8">
      <c r="A592" s="158">
        <v>10.37</v>
      </c>
      <c r="B592" s="153">
        <v>141</v>
      </c>
      <c r="C592" s="27">
        <v>125466</v>
      </c>
      <c r="D592" s="153"/>
      <c r="E592" s="27"/>
      <c r="F592" s="27"/>
      <c r="G592" s="27"/>
      <c r="H592" s="27"/>
      <c r="I592" s="27"/>
      <c r="J592" s="159" t="s">
        <v>552</v>
      </c>
      <c r="K592" s="25" t="s">
        <v>236</v>
      </c>
      <c r="L592" s="27"/>
      <c r="M592" s="160" t="s">
        <v>98</v>
      </c>
      <c r="N592" s="140">
        <v>2.0101930788962254E-2</v>
      </c>
      <c r="O592" s="140">
        <f t="shared" si="9"/>
        <v>20.101930788962253</v>
      </c>
      <c r="P592" s="156" t="s">
        <v>346</v>
      </c>
      <c r="Q592" s="156" t="s">
        <v>346</v>
      </c>
      <c r="R592" s="185">
        <v>156</v>
      </c>
      <c r="S592" s="185">
        <v>115</v>
      </c>
      <c r="T592" s="186">
        <v>128</v>
      </c>
      <c r="U592" s="186"/>
      <c r="V592" s="161"/>
      <c r="W592" s="157"/>
    </row>
    <row r="593" spans="1:23" ht="13.8">
      <c r="A593" s="158">
        <v>10.63</v>
      </c>
      <c r="B593" s="153">
        <v>69</v>
      </c>
      <c r="C593" s="27">
        <v>19618</v>
      </c>
      <c r="D593" s="153"/>
      <c r="E593" s="27"/>
      <c r="F593" s="27"/>
      <c r="G593" s="27"/>
      <c r="H593" s="27"/>
      <c r="I593" s="27"/>
      <c r="J593" s="159" t="s">
        <v>95</v>
      </c>
      <c r="K593" s="25" t="s">
        <v>98</v>
      </c>
      <c r="L593" s="27"/>
      <c r="M593" s="160" t="s">
        <v>98</v>
      </c>
      <c r="N593" s="140">
        <v>3.1431597262833073E-3</v>
      </c>
      <c r="O593" s="140">
        <f t="shared" si="9"/>
        <v>3.1431597262833075</v>
      </c>
      <c r="P593" s="156" t="s">
        <v>346</v>
      </c>
      <c r="Q593" s="156" t="s">
        <v>346</v>
      </c>
      <c r="R593" s="185">
        <v>55</v>
      </c>
      <c r="S593" s="185">
        <v>83</v>
      </c>
      <c r="T593" s="186">
        <v>158</v>
      </c>
      <c r="U593" s="186"/>
      <c r="V593" s="161"/>
      <c r="W593" s="157"/>
    </row>
    <row r="594" spans="1:23" ht="13.8">
      <c r="A594" s="158">
        <v>10.83</v>
      </c>
      <c r="B594" s="153">
        <v>221</v>
      </c>
      <c r="C594" s="27">
        <v>48562</v>
      </c>
      <c r="D594" s="153"/>
      <c r="E594" s="27"/>
      <c r="F594" s="27"/>
      <c r="G594" s="27"/>
      <c r="H594" s="27"/>
      <c r="I594" s="27"/>
      <c r="J594" s="159" t="s">
        <v>442</v>
      </c>
      <c r="K594" s="25" t="s">
        <v>454</v>
      </c>
      <c r="L594" s="27"/>
      <c r="M594" s="160" t="s">
        <v>462</v>
      </c>
      <c r="N594" s="140">
        <v>7.7805139477913126E-3</v>
      </c>
      <c r="O594" s="140">
        <f t="shared" si="9"/>
        <v>7.780513947791313</v>
      </c>
      <c r="P594" s="156" t="s">
        <v>346</v>
      </c>
      <c r="Q594" s="27">
        <v>5.8828999999999999E-2</v>
      </c>
      <c r="R594" s="185">
        <v>73</v>
      </c>
      <c r="S594" s="185">
        <v>207</v>
      </c>
      <c r="T594" s="186">
        <v>147</v>
      </c>
      <c r="U594" s="186"/>
      <c r="V594" s="161"/>
      <c r="W594" s="157"/>
    </row>
    <row r="595" spans="1:23" ht="13.8">
      <c r="A595" s="158">
        <v>10.84</v>
      </c>
      <c r="B595" s="153">
        <v>57</v>
      </c>
      <c r="C595" s="27">
        <v>114929</v>
      </c>
      <c r="D595" s="153"/>
      <c r="E595" s="27"/>
      <c r="F595" s="27"/>
      <c r="G595" s="27"/>
      <c r="H595" s="27"/>
      <c r="I595" s="27"/>
      <c r="J595" s="159" t="s">
        <v>553</v>
      </c>
      <c r="K595" s="25" t="s">
        <v>572</v>
      </c>
      <c r="L595" s="27"/>
      <c r="M595" s="160" t="s">
        <v>581</v>
      </c>
      <c r="N595" s="140">
        <v>1.8413712110409534E-2</v>
      </c>
      <c r="O595" s="140">
        <f t="shared" si="9"/>
        <v>18.413712110409534</v>
      </c>
      <c r="P595" s="156" t="s">
        <v>346</v>
      </c>
      <c r="Q595" s="156" t="s">
        <v>346</v>
      </c>
      <c r="R595" s="185">
        <v>75</v>
      </c>
      <c r="S595" s="185">
        <v>81</v>
      </c>
      <c r="T595" s="186">
        <v>212</v>
      </c>
      <c r="U595" s="186"/>
      <c r="V595" s="161"/>
      <c r="W595" s="157"/>
    </row>
    <row r="596" spans="1:23" ht="13.8">
      <c r="A596" s="158">
        <v>10.83</v>
      </c>
      <c r="B596" s="153">
        <v>163</v>
      </c>
      <c r="C596" s="27">
        <v>115288</v>
      </c>
      <c r="D596" s="153"/>
      <c r="E596" s="27"/>
      <c r="F596" s="27"/>
      <c r="G596" s="27"/>
      <c r="H596" s="27"/>
      <c r="I596" s="27"/>
      <c r="J596" s="159" t="s">
        <v>531</v>
      </c>
      <c r="K596" s="25" t="s">
        <v>533</v>
      </c>
      <c r="L596" s="27"/>
      <c r="M596" s="160" t="s">
        <v>98</v>
      </c>
      <c r="N596" s="140">
        <v>1.8471230427349879E-2</v>
      </c>
      <c r="O596" s="140">
        <f t="shared" si="9"/>
        <v>18.47123042734988</v>
      </c>
      <c r="P596" s="156" t="s">
        <v>346</v>
      </c>
      <c r="Q596" s="156" t="s">
        <v>346</v>
      </c>
      <c r="R596" s="185">
        <v>145</v>
      </c>
      <c r="S596" s="185">
        <v>91</v>
      </c>
      <c r="T596" s="186">
        <v>105</v>
      </c>
      <c r="U596" s="186"/>
      <c r="V596" s="161"/>
      <c r="W596" s="157"/>
    </row>
    <row r="597" spans="1:23" ht="13.8">
      <c r="A597" s="158">
        <v>10.88</v>
      </c>
      <c r="B597" s="153">
        <v>153</v>
      </c>
      <c r="C597" s="27">
        <v>98349</v>
      </c>
      <c r="D597" s="153"/>
      <c r="E597" s="27"/>
      <c r="F597" s="27"/>
      <c r="G597" s="27"/>
      <c r="H597" s="27"/>
      <c r="I597" s="27"/>
      <c r="J597" s="159" t="s">
        <v>590</v>
      </c>
      <c r="K597" s="25" t="s">
        <v>193</v>
      </c>
      <c r="L597" s="27"/>
      <c r="M597" s="160" t="s">
        <v>594</v>
      </c>
      <c r="N597" s="140">
        <v>1.5757295133053167E-2</v>
      </c>
      <c r="O597" s="140">
        <f t="shared" si="9"/>
        <v>15.757295133053166</v>
      </c>
      <c r="P597" s="156" t="s">
        <v>346</v>
      </c>
      <c r="Q597" s="156" t="s">
        <v>346</v>
      </c>
      <c r="R597" s="185">
        <v>154</v>
      </c>
      <c r="S597" s="185">
        <v>143</v>
      </c>
      <c r="T597" s="186">
        <v>117</v>
      </c>
      <c r="U597" s="186"/>
      <c r="V597" s="161"/>
      <c r="W597" s="157"/>
    </row>
    <row r="598" spans="1:23" ht="13.8">
      <c r="A598" s="158">
        <v>10.91</v>
      </c>
      <c r="B598" s="153">
        <v>129</v>
      </c>
      <c r="C598" s="27">
        <v>150062</v>
      </c>
      <c r="D598" s="153"/>
      <c r="E598" s="27"/>
      <c r="F598" s="27"/>
      <c r="G598" s="27"/>
      <c r="H598" s="27"/>
      <c r="I598" s="27"/>
      <c r="J598" s="159" t="s">
        <v>555</v>
      </c>
      <c r="K598" s="25" t="s">
        <v>573</v>
      </c>
      <c r="L598" s="27"/>
      <c r="M598" s="160" t="s">
        <v>98</v>
      </c>
      <c r="N598" s="140">
        <v>2.4042656481064618E-2</v>
      </c>
      <c r="O598" s="140">
        <f t="shared" si="9"/>
        <v>24.042656481064618</v>
      </c>
      <c r="P598" s="156" t="s">
        <v>346</v>
      </c>
      <c r="Q598" s="156" t="s">
        <v>346</v>
      </c>
      <c r="R598" s="185">
        <v>172</v>
      </c>
      <c r="S598" s="185">
        <v>95</v>
      </c>
      <c r="T598" s="186"/>
      <c r="U598" s="186"/>
      <c r="V598" s="161"/>
      <c r="W598" s="157"/>
    </row>
    <row r="599" spans="1:23" ht="13.8">
      <c r="A599" s="158">
        <v>10.97</v>
      </c>
      <c r="B599" s="153">
        <v>153</v>
      </c>
      <c r="C599" s="27">
        <v>61693</v>
      </c>
      <c r="D599" s="153"/>
      <c r="E599" s="27"/>
      <c r="F599" s="27"/>
      <c r="G599" s="27"/>
      <c r="H599" s="27"/>
      <c r="I599" s="27"/>
      <c r="J599" s="159" t="s">
        <v>95</v>
      </c>
      <c r="K599" s="25" t="s">
        <v>98</v>
      </c>
      <c r="L599" s="27"/>
      <c r="M599" s="160" t="s">
        <v>98</v>
      </c>
      <c r="N599" s="140">
        <v>9.8843385153224647E-3</v>
      </c>
      <c r="O599" s="140">
        <f t="shared" si="9"/>
        <v>9.8843385153224652</v>
      </c>
      <c r="P599" s="156" t="s">
        <v>346</v>
      </c>
      <c r="Q599" s="156" t="s">
        <v>346</v>
      </c>
      <c r="R599" s="185">
        <v>154</v>
      </c>
      <c r="S599" s="185">
        <v>141</v>
      </c>
      <c r="T599" s="186">
        <v>77</v>
      </c>
      <c r="U599" s="186"/>
      <c r="V599" s="161"/>
      <c r="W599" s="157"/>
    </row>
    <row r="600" spans="1:23" ht="13.8">
      <c r="A600" s="158">
        <v>11.01</v>
      </c>
      <c r="B600" s="153">
        <v>191</v>
      </c>
      <c r="C600" s="27">
        <v>111206</v>
      </c>
      <c r="D600" s="153"/>
      <c r="E600" s="27"/>
      <c r="F600" s="27"/>
      <c r="G600" s="27"/>
      <c r="H600" s="27"/>
      <c r="I600" s="27"/>
      <c r="J600" s="159" t="s">
        <v>443</v>
      </c>
      <c r="K600" s="25" t="s">
        <v>166</v>
      </c>
      <c r="L600" s="27"/>
      <c r="M600" s="160" t="s">
        <v>522</v>
      </c>
      <c r="N600" s="140">
        <v>1.7817219926652132E-2</v>
      </c>
      <c r="O600" s="140">
        <f t="shared" si="9"/>
        <v>17.817219926652133</v>
      </c>
      <c r="P600" s="156" t="s">
        <v>346</v>
      </c>
      <c r="Q600" s="27">
        <v>470.07</v>
      </c>
      <c r="R600" s="185">
        <v>91</v>
      </c>
      <c r="S600" s="185">
        <v>206</v>
      </c>
      <c r="T600" s="186"/>
      <c r="U600" s="186"/>
      <c r="V600" s="161"/>
      <c r="W600" s="157"/>
    </row>
    <row r="601" spans="1:23" ht="13.8">
      <c r="A601" s="158">
        <v>11.02</v>
      </c>
      <c r="B601" s="153">
        <v>152</v>
      </c>
      <c r="C601" s="27">
        <v>182711</v>
      </c>
      <c r="D601" s="153"/>
      <c r="E601" s="27"/>
      <c r="F601" s="27"/>
      <c r="G601" s="27"/>
      <c r="H601" s="27"/>
      <c r="I601" s="27"/>
      <c r="J601" s="159" t="s">
        <v>556</v>
      </c>
      <c r="K601" s="25" t="s">
        <v>574</v>
      </c>
      <c r="L601" s="27"/>
      <c r="M601" s="160" t="s">
        <v>582</v>
      </c>
      <c r="N601" s="140">
        <v>2.9273618959575361E-2</v>
      </c>
      <c r="O601" s="140">
        <f t="shared" si="9"/>
        <v>29.273618959575362</v>
      </c>
      <c r="P601" s="156" t="s">
        <v>346</v>
      </c>
      <c r="Q601" s="156" t="s">
        <v>346</v>
      </c>
      <c r="R601" s="185">
        <v>77</v>
      </c>
      <c r="S601" s="185"/>
      <c r="T601" s="186"/>
      <c r="U601" s="186"/>
      <c r="V601" s="161"/>
      <c r="W601" s="157"/>
    </row>
    <row r="602" spans="1:23" ht="13.8">
      <c r="A602" s="158">
        <v>11.24</v>
      </c>
      <c r="B602" s="153">
        <v>163</v>
      </c>
      <c r="C602" s="27">
        <v>42729</v>
      </c>
      <c r="D602" s="153"/>
      <c r="E602" s="27"/>
      <c r="F602" s="27"/>
      <c r="G602" s="27"/>
      <c r="H602" s="27"/>
      <c r="I602" s="27"/>
      <c r="J602" s="159" t="s">
        <v>95</v>
      </c>
      <c r="K602" s="25" t="s">
        <v>98</v>
      </c>
      <c r="L602" s="27"/>
      <c r="M602" s="160" t="s">
        <v>98</v>
      </c>
      <c r="N602" s="140">
        <v>6.8459614611254688E-3</v>
      </c>
      <c r="O602" s="140">
        <f t="shared" si="9"/>
        <v>6.8459614611254684</v>
      </c>
      <c r="P602" s="156" t="s">
        <v>346</v>
      </c>
      <c r="Q602" s="156" t="s">
        <v>346</v>
      </c>
      <c r="R602" s="185">
        <v>145</v>
      </c>
      <c r="S602" s="185">
        <v>105</v>
      </c>
      <c r="T602" s="186"/>
      <c r="U602" s="186"/>
      <c r="V602" s="161"/>
      <c r="W602" s="157"/>
    </row>
    <row r="603" spans="1:23" ht="13.8">
      <c r="A603" s="158">
        <v>11.34</v>
      </c>
      <c r="B603" s="153">
        <v>154</v>
      </c>
      <c r="C603" s="27">
        <v>87750</v>
      </c>
      <c r="D603" s="153"/>
      <c r="E603" s="27"/>
      <c r="F603" s="27"/>
      <c r="G603" s="27"/>
      <c r="H603" s="27"/>
      <c r="I603" s="27"/>
      <c r="J603" s="159" t="s">
        <v>185</v>
      </c>
      <c r="K603" s="25" t="s">
        <v>193</v>
      </c>
      <c r="L603" s="27"/>
      <c r="M603" s="160" t="s">
        <v>200</v>
      </c>
      <c r="N603" s="140">
        <v>1.4059142929012142E-2</v>
      </c>
      <c r="O603" s="140">
        <f t="shared" si="9"/>
        <v>14.059142929012141</v>
      </c>
      <c r="P603" s="156" t="s">
        <v>346</v>
      </c>
      <c r="Q603" s="27">
        <v>100</v>
      </c>
      <c r="R603" s="185">
        <v>153</v>
      </c>
      <c r="S603" s="185">
        <v>128</v>
      </c>
      <c r="T603" s="186"/>
      <c r="U603" s="186"/>
      <c r="V603" s="161"/>
      <c r="W603" s="157"/>
    </row>
    <row r="604" spans="1:23" ht="13.8">
      <c r="A604" s="158">
        <v>11.87</v>
      </c>
      <c r="B604" s="153">
        <v>71</v>
      </c>
      <c r="C604" s="27">
        <v>161554</v>
      </c>
      <c r="D604" s="153"/>
      <c r="E604" s="27"/>
      <c r="F604" s="27"/>
      <c r="G604" s="27"/>
      <c r="H604" s="27"/>
      <c r="I604" s="27"/>
      <c r="J604" s="159" t="s">
        <v>557</v>
      </c>
      <c r="K604" s="25" t="s">
        <v>575</v>
      </c>
      <c r="L604" s="27"/>
      <c r="M604" s="160" t="s">
        <v>98</v>
      </c>
      <c r="N604" s="140">
        <v>2.588388349576784E-2</v>
      </c>
      <c r="O604" s="140">
        <f t="shared" si="9"/>
        <v>25.88388349576784</v>
      </c>
      <c r="P604" s="156" t="s">
        <v>346</v>
      </c>
      <c r="Q604" s="156" t="s">
        <v>346</v>
      </c>
      <c r="R604" s="185">
        <v>95</v>
      </c>
      <c r="S604" s="185">
        <v>159</v>
      </c>
      <c r="T604" s="186">
        <v>243</v>
      </c>
      <c r="U604" s="186"/>
      <c r="V604" s="161"/>
      <c r="W604" s="157"/>
    </row>
    <row r="605" spans="1:23" ht="13.8">
      <c r="A605" s="158">
        <v>12.47</v>
      </c>
      <c r="B605" s="153">
        <v>73</v>
      </c>
      <c r="C605" s="27">
        <v>12630</v>
      </c>
      <c r="D605" s="153"/>
      <c r="E605" s="27"/>
      <c r="F605" s="27"/>
      <c r="G605" s="27"/>
      <c r="H605" s="27"/>
      <c r="I605" s="27"/>
      <c r="J605" s="159" t="s">
        <v>561</v>
      </c>
      <c r="K605" s="25" t="s">
        <v>576</v>
      </c>
      <c r="L605" s="27"/>
      <c r="M605" s="160" t="s">
        <v>584</v>
      </c>
      <c r="N605" s="140">
        <v>2.0235552728595256E-3</v>
      </c>
      <c r="O605" s="140">
        <f t="shared" si="9"/>
        <v>2.0235552728595256</v>
      </c>
      <c r="P605" s="156" t="s">
        <v>346</v>
      </c>
      <c r="Q605" s="156" t="s">
        <v>346</v>
      </c>
      <c r="R605" s="185">
        <v>221</v>
      </c>
      <c r="S605" s="185">
        <v>207</v>
      </c>
      <c r="T605" s="186">
        <v>147</v>
      </c>
      <c r="U605" s="186"/>
      <c r="V605" s="161"/>
      <c r="W605" s="157"/>
    </row>
    <row r="606" spans="1:23" ht="13.8">
      <c r="A606" s="158">
        <v>12.6</v>
      </c>
      <c r="B606" s="153">
        <v>83</v>
      </c>
      <c r="C606" s="27">
        <v>32374</v>
      </c>
      <c r="D606" s="153"/>
      <c r="E606" s="27"/>
      <c r="F606" s="27"/>
      <c r="G606" s="27"/>
      <c r="H606" s="27"/>
      <c r="I606" s="27"/>
      <c r="J606" s="159" t="s">
        <v>526</v>
      </c>
      <c r="K606" s="25" t="s">
        <v>167</v>
      </c>
      <c r="L606" s="27"/>
      <c r="M606" s="160" t="s">
        <v>179</v>
      </c>
      <c r="N606" s="140">
        <v>5.1869024864255172E-3</v>
      </c>
      <c r="O606" s="140">
        <f t="shared" si="9"/>
        <v>5.1869024864255175</v>
      </c>
      <c r="P606" s="27">
        <v>10392</v>
      </c>
      <c r="Q606" s="27">
        <v>10392</v>
      </c>
      <c r="R606" s="185">
        <v>153</v>
      </c>
      <c r="S606" s="185">
        <v>55</v>
      </c>
      <c r="T606" s="186">
        <v>226</v>
      </c>
      <c r="U606" s="186"/>
      <c r="V606" s="161"/>
      <c r="W606" s="157"/>
    </row>
    <row r="607" spans="1:23" ht="13.8">
      <c r="A607" s="158">
        <v>13.06</v>
      </c>
      <c r="B607" s="153">
        <v>57</v>
      </c>
      <c r="C607" s="27">
        <v>167704</v>
      </c>
      <c r="D607" s="153"/>
      <c r="E607" s="27"/>
      <c r="F607" s="27"/>
      <c r="G607" s="27"/>
      <c r="H607" s="27"/>
      <c r="I607" s="27"/>
      <c r="J607" s="159" t="s">
        <v>291</v>
      </c>
      <c r="K607" s="25" t="s">
        <v>303</v>
      </c>
      <c r="L607" s="27"/>
      <c r="M607" s="160" t="s">
        <v>317</v>
      </c>
      <c r="N607" s="140">
        <v>2.6869225136946468E-2</v>
      </c>
      <c r="O607" s="140">
        <f t="shared" si="9"/>
        <v>26.869225136946469</v>
      </c>
      <c r="P607" s="156" t="s">
        <v>346</v>
      </c>
      <c r="Q607" s="27">
        <v>1.0721000000000001</v>
      </c>
      <c r="R607" s="185">
        <v>71</v>
      </c>
      <c r="S607" s="185">
        <v>85</v>
      </c>
      <c r="T607" s="186">
        <v>240</v>
      </c>
      <c r="U607" s="186"/>
      <c r="V607" s="161"/>
      <c r="W607" s="157"/>
    </row>
    <row r="608" spans="1:23" ht="13.8">
      <c r="A608" s="158">
        <v>13.74</v>
      </c>
      <c r="B608" s="153">
        <v>55</v>
      </c>
      <c r="C608" s="27">
        <v>175452</v>
      </c>
      <c r="D608" s="153"/>
      <c r="E608" s="27"/>
      <c r="F608" s="27"/>
      <c r="G608" s="27"/>
      <c r="H608" s="27"/>
      <c r="I608" s="27"/>
      <c r="J608" s="159" t="s">
        <v>95</v>
      </c>
      <c r="K608" s="25" t="s">
        <v>98</v>
      </c>
      <c r="L608" s="27"/>
      <c r="M608" s="160" t="s">
        <v>98</v>
      </c>
      <c r="N608" s="140">
        <v>2.81105953866785E-2</v>
      </c>
      <c r="O608" s="140">
        <f t="shared" si="9"/>
        <v>28.110595386678501</v>
      </c>
      <c r="P608" s="156" t="s">
        <v>346</v>
      </c>
      <c r="Q608" s="156" t="s">
        <v>346</v>
      </c>
      <c r="R608" s="185">
        <v>67</v>
      </c>
      <c r="S608" s="185">
        <v>79</v>
      </c>
      <c r="T608" s="186">
        <v>207</v>
      </c>
      <c r="U608" s="186"/>
      <c r="V608" s="161"/>
      <c r="W608" s="157"/>
    </row>
    <row r="609" spans="1:23" ht="13.8">
      <c r="A609" s="158">
        <v>14.4</v>
      </c>
      <c r="B609" s="153">
        <v>57</v>
      </c>
      <c r="C609" s="27">
        <v>62227</v>
      </c>
      <c r="D609" s="153"/>
      <c r="E609" s="27"/>
      <c r="F609" s="27"/>
      <c r="G609" s="27"/>
      <c r="H609" s="27"/>
      <c r="I609" s="27"/>
      <c r="J609" s="159" t="s">
        <v>292</v>
      </c>
      <c r="K609" s="25" t="s">
        <v>304</v>
      </c>
      <c r="L609" s="27"/>
      <c r="M609" s="160" t="s">
        <v>318</v>
      </c>
      <c r="N609" s="140">
        <v>9.9698950090443151E-3</v>
      </c>
      <c r="O609" s="140">
        <f t="shared" si="9"/>
        <v>9.9698950090443148</v>
      </c>
      <c r="P609" s="156" t="s">
        <v>346</v>
      </c>
      <c r="Q609" s="156" t="s">
        <v>346</v>
      </c>
      <c r="R609" s="185">
        <v>71</v>
      </c>
      <c r="S609" s="185">
        <v>85</v>
      </c>
      <c r="T609" s="186">
        <v>254</v>
      </c>
      <c r="U609" s="186"/>
      <c r="V609" s="161"/>
      <c r="W609" s="157"/>
    </row>
    <row r="610" spans="1:23" ht="13.8">
      <c r="A610" s="158">
        <v>14.5</v>
      </c>
      <c r="B610" s="153">
        <v>57</v>
      </c>
      <c r="C610" s="27">
        <v>45133</v>
      </c>
      <c r="D610" s="153"/>
      <c r="E610" s="27"/>
      <c r="F610" s="27"/>
      <c r="G610" s="27"/>
      <c r="H610" s="27"/>
      <c r="I610" s="27"/>
      <c r="J610" s="159" t="s">
        <v>95</v>
      </c>
      <c r="K610" s="25" t="s">
        <v>98</v>
      </c>
      <c r="L610" s="27"/>
      <c r="M610" s="160" t="s">
        <v>98</v>
      </c>
      <c r="N610" s="140">
        <v>7.2311259010268388E-3</v>
      </c>
      <c r="O610" s="140">
        <f t="shared" si="9"/>
        <v>7.2311259010268385</v>
      </c>
      <c r="P610" s="156" t="s">
        <v>346</v>
      </c>
      <c r="Q610" s="156" t="s">
        <v>346</v>
      </c>
      <c r="R610" s="185">
        <v>71</v>
      </c>
      <c r="S610" s="185">
        <v>85</v>
      </c>
      <c r="T610" s="186">
        <v>197</v>
      </c>
      <c r="U610" s="186"/>
      <c r="V610" s="161"/>
      <c r="W610" s="157"/>
    </row>
    <row r="611" spans="1:23" ht="13.8">
      <c r="A611" s="158">
        <v>15.07</v>
      </c>
      <c r="B611" s="153">
        <v>188</v>
      </c>
      <c r="C611" s="27">
        <v>624149</v>
      </c>
      <c r="D611" s="153"/>
      <c r="E611" s="27"/>
      <c r="F611" s="27"/>
      <c r="G611" s="27"/>
      <c r="H611" s="27"/>
      <c r="I611" s="27"/>
      <c r="J611" s="159" t="s">
        <v>89</v>
      </c>
      <c r="K611" s="25" t="s">
        <v>115</v>
      </c>
      <c r="L611" s="27"/>
      <c r="M611" s="160" t="s">
        <v>140</v>
      </c>
      <c r="N611" s="140">
        <v>0.1</v>
      </c>
      <c r="O611" s="140">
        <f t="shared" si="9"/>
        <v>100</v>
      </c>
      <c r="P611" s="156" t="s">
        <v>346</v>
      </c>
      <c r="Q611" s="156" t="s">
        <v>346</v>
      </c>
      <c r="R611" s="185">
        <v>160</v>
      </c>
      <c r="S611" s="185">
        <v>184</v>
      </c>
      <c r="T611" s="186"/>
      <c r="U611" s="186"/>
      <c r="V611" s="161"/>
      <c r="W611" s="157"/>
    </row>
    <row r="612" spans="1:23" ht="13.8">
      <c r="A612" s="158">
        <v>15.44</v>
      </c>
      <c r="B612" s="153">
        <v>149</v>
      </c>
      <c r="C612" s="27">
        <v>56557</v>
      </c>
      <c r="D612" s="153"/>
      <c r="E612" s="27"/>
      <c r="F612" s="27"/>
      <c r="G612" s="27"/>
      <c r="H612" s="27"/>
      <c r="I612" s="27"/>
      <c r="J612" s="159" t="s">
        <v>446</v>
      </c>
      <c r="K612" s="25" t="s">
        <v>98</v>
      </c>
      <c r="L612" s="27"/>
      <c r="M612" s="160" t="s">
        <v>98</v>
      </c>
      <c r="N612" s="140">
        <v>9.0614580813235309E-3</v>
      </c>
      <c r="O612" s="140">
        <f t="shared" si="9"/>
        <v>9.061458081323531</v>
      </c>
      <c r="P612" s="156" t="s">
        <v>346</v>
      </c>
      <c r="Q612" s="156" t="s">
        <v>346</v>
      </c>
      <c r="R612" s="185">
        <v>104</v>
      </c>
      <c r="S612" s="185">
        <v>223</v>
      </c>
      <c r="T612" s="186">
        <v>167</v>
      </c>
      <c r="U612" s="186"/>
      <c r="V612" s="161"/>
      <c r="W612" s="157"/>
    </row>
    <row r="613" spans="1:23" ht="13.8">
      <c r="A613" s="158">
        <v>15.6</v>
      </c>
      <c r="B613" s="153">
        <v>55</v>
      </c>
      <c r="C613" s="27">
        <v>68020</v>
      </c>
      <c r="D613" s="153"/>
      <c r="E613" s="27"/>
      <c r="F613" s="27"/>
      <c r="G613" s="27"/>
      <c r="H613" s="27"/>
      <c r="I613" s="27"/>
      <c r="J613" s="159" t="s">
        <v>507</v>
      </c>
      <c r="K613" s="25" t="s">
        <v>509</v>
      </c>
      <c r="L613" s="27"/>
      <c r="M613" s="160" t="s">
        <v>514</v>
      </c>
      <c r="N613" s="140">
        <v>1.0898038769588673E-2</v>
      </c>
      <c r="O613" s="140">
        <f t="shared" si="9"/>
        <v>10.898038769588673</v>
      </c>
      <c r="P613" s="156" t="s">
        <v>346</v>
      </c>
      <c r="Q613" s="156" t="s">
        <v>346</v>
      </c>
      <c r="R613" s="185">
        <v>69</v>
      </c>
      <c r="S613" s="185">
        <v>97</v>
      </c>
      <c r="T613" s="186">
        <v>224</v>
      </c>
      <c r="U613" s="186"/>
      <c r="V613" s="161"/>
      <c r="W613" s="157"/>
    </row>
    <row r="614" spans="1:23" ht="13.8">
      <c r="A614" s="158">
        <v>16.21</v>
      </c>
      <c r="B614" s="153">
        <v>74</v>
      </c>
      <c r="C614" s="27">
        <v>40929</v>
      </c>
      <c r="D614" s="153"/>
      <c r="E614" s="27"/>
      <c r="F614" s="27"/>
      <c r="G614" s="27"/>
      <c r="H614" s="27"/>
      <c r="I614" s="27"/>
      <c r="J614" s="159" t="s">
        <v>447</v>
      </c>
      <c r="K614" s="25" t="s">
        <v>455</v>
      </c>
      <c r="L614" s="27"/>
      <c r="M614" s="160" t="s">
        <v>463</v>
      </c>
      <c r="N614" s="140">
        <v>6.5575687856585536E-3</v>
      </c>
      <c r="O614" s="140">
        <f t="shared" si="9"/>
        <v>6.5575687856585532</v>
      </c>
      <c r="P614" s="156" t="s">
        <v>346</v>
      </c>
      <c r="Q614" s="27">
        <v>11.611000000000001</v>
      </c>
      <c r="R614" s="185">
        <v>87</v>
      </c>
      <c r="S614" s="185">
        <v>143</v>
      </c>
      <c r="T614" s="186">
        <v>227</v>
      </c>
      <c r="U614" s="186"/>
      <c r="V614" s="161"/>
      <c r="W614" s="157"/>
    </row>
    <row r="615" spans="1:23" ht="13.8">
      <c r="A615" s="158">
        <v>16.670000000000002</v>
      </c>
      <c r="B615" s="153">
        <v>55</v>
      </c>
      <c r="C615" s="27">
        <v>257221</v>
      </c>
      <c r="D615" s="153"/>
      <c r="E615" s="27"/>
      <c r="F615" s="27"/>
      <c r="G615" s="27"/>
      <c r="H615" s="27"/>
      <c r="I615" s="27"/>
      <c r="J615" s="159" t="s">
        <v>95</v>
      </c>
      <c r="K615" s="25" t="s">
        <v>98</v>
      </c>
      <c r="L615" s="27"/>
      <c r="M615" s="160" t="s">
        <v>98</v>
      </c>
      <c r="N615" s="140">
        <v>4.1211473542375303E-2</v>
      </c>
      <c r="O615" s="140">
        <f t="shared" si="9"/>
        <v>41.211473542375302</v>
      </c>
      <c r="P615" s="156" t="s">
        <v>346</v>
      </c>
      <c r="Q615" s="156" t="s">
        <v>346</v>
      </c>
      <c r="R615" s="185">
        <v>69</v>
      </c>
      <c r="S615" s="185">
        <v>213</v>
      </c>
      <c r="T615" s="186">
        <v>256</v>
      </c>
      <c r="U615" s="186"/>
      <c r="V615" s="161"/>
      <c r="W615" s="157"/>
    </row>
    <row r="616" spans="1:23" ht="13.8">
      <c r="A616" s="158">
        <v>16.86</v>
      </c>
      <c r="B616" s="153">
        <v>149</v>
      </c>
      <c r="C616" s="27">
        <v>449232</v>
      </c>
      <c r="D616" s="153"/>
      <c r="E616" s="27"/>
      <c r="F616" s="27"/>
      <c r="G616" s="27"/>
      <c r="H616" s="27"/>
      <c r="I616" s="27"/>
      <c r="J616" s="159" t="s">
        <v>481</v>
      </c>
      <c r="K616" s="25" t="s">
        <v>117</v>
      </c>
      <c r="L616" s="27"/>
      <c r="M616" s="160" t="s">
        <v>142</v>
      </c>
      <c r="N616" s="140">
        <v>7.1975121325196387E-2</v>
      </c>
      <c r="O616" s="140">
        <f t="shared" si="9"/>
        <v>71.975121325196383</v>
      </c>
      <c r="P616" s="27">
        <v>600</v>
      </c>
      <c r="Q616" s="27">
        <v>600</v>
      </c>
      <c r="R616" s="185">
        <v>104</v>
      </c>
      <c r="S616" s="185">
        <v>223</v>
      </c>
      <c r="T616" s="186">
        <v>205</v>
      </c>
      <c r="U616" s="186"/>
      <c r="V616" s="161"/>
      <c r="W616" s="157"/>
    </row>
    <row r="617" spans="1:23" ht="13.8">
      <c r="A617" s="158">
        <v>17.38</v>
      </c>
      <c r="B617" s="153">
        <v>57</v>
      </c>
      <c r="C617" s="27">
        <v>52862</v>
      </c>
      <c r="D617" s="153"/>
      <c r="E617" s="27"/>
      <c r="F617" s="27"/>
      <c r="G617" s="27"/>
      <c r="H617" s="27"/>
      <c r="I617" s="27"/>
      <c r="J617" s="159" t="s">
        <v>293</v>
      </c>
      <c r="K617" s="25" t="s">
        <v>305</v>
      </c>
      <c r="L617" s="27"/>
      <c r="M617" s="160" t="s">
        <v>319</v>
      </c>
      <c r="N617" s="140">
        <v>8.4694520058511674E-3</v>
      </c>
      <c r="O617" s="140">
        <f t="shared" si="9"/>
        <v>8.4694520058511671</v>
      </c>
      <c r="P617" s="156" t="s">
        <v>346</v>
      </c>
      <c r="Q617" s="27">
        <v>5.0630000000000001E-2</v>
      </c>
      <c r="R617" s="185">
        <v>71</v>
      </c>
      <c r="S617" s="185">
        <v>85</v>
      </c>
      <c r="T617" s="186">
        <v>282</v>
      </c>
      <c r="U617" s="186"/>
      <c r="V617" s="161"/>
      <c r="W617" s="157"/>
    </row>
    <row r="618" spans="1:23" ht="13.8">
      <c r="A618" s="158">
        <v>18.739999999999998</v>
      </c>
      <c r="B618" s="153">
        <v>55</v>
      </c>
      <c r="C618" s="27">
        <v>101728</v>
      </c>
      <c r="D618" s="153"/>
      <c r="E618" s="27"/>
      <c r="F618" s="27"/>
      <c r="G618" s="27"/>
      <c r="H618" s="27"/>
      <c r="I618" s="27"/>
      <c r="J618" s="159" t="s">
        <v>448</v>
      </c>
      <c r="K618" s="25" t="s">
        <v>456</v>
      </c>
      <c r="L618" s="27"/>
      <c r="M618" s="160" t="s">
        <v>464</v>
      </c>
      <c r="N618" s="140">
        <v>1.6298672272165783E-2</v>
      </c>
      <c r="O618" s="140">
        <f t="shared" si="9"/>
        <v>16.298672272165785</v>
      </c>
      <c r="P618" s="156" t="s">
        <v>346</v>
      </c>
      <c r="Q618" s="156" t="s">
        <v>346</v>
      </c>
      <c r="R618" s="185">
        <v>69</v>
      </c>
      <c r="S618" s="185">
        <v>83</v>
      </c>
      <c r="T618" s="186">
        <v>252</v>
      </c>
      <c r="U618" s="186"/>
      <c r="V618" s="161"/>
      <c r="W618" s="157"/>
    </row>
    <row r="619" spans="1:23" ht="13.8">
      <c r="A619" s="158">
        <v>18.95</v>
      </c>
      <c r="B619" s="153">
        <v>57</v>
      </c>
      <c r="C619" s="27">
        <v>38090</v>
      </c>
      <c r="D619" s="153"/>
      <c r="E619" s="27"/>
      <c r="F619" s="27"/>
      <c r="G619" s="27"/>
      <c r="H619" s="27"/>
      <c r="I619" s="27"/>
      <c r="J619" s="159" t="s">
        <v>295</v>
      </c>
      <c r="K619" s="25" t="s">
        <v>307</v>
      </c>
      <c r="L619" s="27"/>
      <c r="M619" s="160" t="s">
        <v>321</v>
      </c>
      <c r="N619" s="140">
        <v>6.1027094491860126E-3</v>
      </c>
      <c r="O619" s="140">
        <f t="shared" si="9"/>
        <v>6.1027094491860128</v>
      </c>
      <c r="P619" s="156" t="s">
        <v>346</v>
      </c>
      <c r="Q619" s="156" t="s">
        <v>346</v>
      </c>
      <c r="R619" s="185">
        <v>71</v>
      </c>
      <c r="S619" s="185">
        <v>85</v>
      </c>
      <c r="T619" s="186">
        <v>310</v>
      </c>
      <c r="U619" s="186"/>
      <c r="V619" s="161"/>
      <c r="W619" s="157"/>
    </row>
    <row r="620" spans="1:23" ht="13.8">
      <c r="A620" s="158">
        <v>23.45</v>
      </c>
      <c r="B620" s="153">
        <v>243</v>
      </c>
      <c r="C620" s="27">
        <v>381590</v>
      </c>
      <c r="D620" s="153"/>
      <c r="E620" s="27"/>
      <c r="F620" s="27"/>
      <c r="G620" s="27"/>
      <c r="H620" s="27"/>
      <c r="I620" s="27"/>
      <c r="J620" s="159" t="s">
        <v>450</v>
      </c>
      <c r="K620" s="25" t="s">
        <v>120</v>
      </c>
      <c r="L620" s="27"/>
      <c r="M620" s="160" t="s">
        <v>145</v>
      </c>
      <c r="N620" s="140">
        <v>0.1</v>
      </c>
      <c r="O620" s="140">
        <f t="shared" si="9"/>
        <v>100</v>
      </c>
      <c r="P620" s="156" t="s">
        <v>346</v>
      </c>
      <c r="Q620" s="156" t="s">
        <v>346</v>
      </c>
      <c r="R620" s="185">
        <v>245</v>
      </c>
      <c r="S620" s="185">
        <v>186</v>
      </c>
      <c r="T620" s="186">
        <v>256</v>
      </c>
      <c r="U620" s="186"/>
      <c r="V620" s="161"/>
      <c r="W620" s="157"/>
    </row>
    <row r="621" spans="1:23" ht="14.4" thickBot="1">
      <c r="A621" s="158">
        <v>28.36</v>
      </c>
      <c r="B621" s="153">
        <v>207</v>
      </c>
      <c r="C621" s="27">
        <v>782508</v>
      </c>
      <c r="D621" s="153"/>
      <c r="E621" s="27"/>
      <c r="F621" s="27"/>
      <c r="G621" s="27"/>
      <c r="H621" s="27"/>
      <c r="I621" s="27"/>
      <c r="J621" s="159" t="s">
        <v>444</v>
      </c>
      <c r="K621" s="25" t="s">
        <v>98</v>
      </c>
      <c r="L621" s="27"/>
      <c r="M621" s="160" t="s">
        <v>98</v>
      </c>
      <c r="N621" s="140">
        <v>0.12537198649681408</v>
      </c>
      <c r="O621" s="140">
        <f t="shared" si="9"/>
        <v>125.37198649681407</v>
      </c>
      <c r="P621" s="156" t="s">
        <v>346</v>
      </c>
      <c r="Q621" s="156" t="s">
        <v>346</v>
      </c>
      <c r="R621" s="187">
        <v>73</v>
      </c>
      <c r="S621" s="187">
        <v>281</v>
      </c>
      <c r="T621" s="188">
        <v>355</v>
      </c>
      <c r="U621" s="188"/>
      <c r="V621" s="161"/>
      <c r="W621" s="157"/>
    </row>
    <row r="622" spans="1:23">
      <c r="A622" s="220" t="s">
        <v>595</v>
      </c>
      <c r="B622" s="220"/>
      <c r="C622" s="220"/>
      <c r="D622" s="220"/>
      <c r="E622" s="220"/>
      <c r="F622" s="220"/>
      <c r="G622" s="220"/>
      <c r="H622" s="220"/>
      <c r="I622" s="220"/>
      <c r="J622" s="220"/>
      <c r="K622" s="220"/>
      <c r="L622" s="220"/>
      <c r="M622" s="220"/>
      <c r="N622" s="220"/>
      <c r="O622" s="220"/>
      <c r="P622" s="220"/>
      <c r="Q622" s="220"/>
      <c r="R622" s="220"/>
      <c r="S622" s="220"/>
      <c r="T622" s="220"/>
      <c r="U622" s="220"/>
      <c r="V622" s="220"/>
      <c r="W622" s="220"/>
    </row>
    <row r="623" spans="1:23" ht="13.8">
      <c r="A623" s="162">
        <v>5.97</v>
      </c>
      <c r="B623" s="153">
        <v>207</v>
      </c>
      <c r="C623" s="153">
        <v>53723</v>
      </c>
      <c r="D623" s="153"/>
      <c r="E623" s="27"/>
      <c r="F623" s="27"/>
      <c r="G623" s="27"/>
      <c r="H623" s="27"/>
      <c r="I623" s="27"/>
      <c r="J623" s="159" t="s">
        <v>71</v>
      </c>
      <c r="K623" s="25" t="s">
        <v>96</v>
      </c>
      <c r="L623" s="27"/>
      <c r="M623" s="160" t="s">
        <v>122</v>
      </c>
      <c r="N623" s="140">
        <v>9.0184959492897419E-3</v>
      </c>
      <c r="O623" s="140">
        <f t="shared" si="9"/>
        <v>9.0184959492897416</v>
      </c>
      <c r="P623" s="156" t="s">
        <v>346</v>
      </c>
      <c r="Q623" s="156" t="s">
        <v>346</v>
      </c>
      <c r="R623" s="185">
        <v>191</v>
      </c>
      <c r="S623" s="185"/>
      <c r="T623" s="186"/>
      <c r="U623" s="186"/>
      <c r="V623" s="161"/>
      <c r="W623" s="157"/>
    </row>
    <row r="624" spans="1:23" ht="13.8">
      <c r="A624" s="162">
        <v>7.11</v>
      </c>
      <c r="B624" s="153">
        <v>60</v>
      </c>
      <c r="C624" s="153">
        <v>17755</v>
      </c>
      <c r="D624" s="153"/>
      <c r="E624" s="27"/>
      <c r="F624" s="27"/>
      <c r="G624" s="27"/>
      <c r="H624" s="27"/>
      <c r="I624" s="27"/>
      <c r="J624" s="159" t="s">
        <v>73</v>
      </c>
      <c r="K624" s="25" t="s">
        <v>99</v>
      </c>
      <c r="L624" s="27"/>
      <c r="M624" s="160" t="s">
        <v>124</v>
      </c>
      <c r="N624" s="140">
        <v>2.9805371178013022E-3</v>
      </c>
      <c r="O624" s="140">
        <f t="shared" si="9"/>
        <v>2.980537117801302</v>
      </c>
      <c r="P624" s="156" t="s">
        <v>346</v>
      </c>
      <c r="Q624" s="156" t="s">
        <v>346</v>
      </c>
      <c r="R624" s="185">
        <v>73</v>
      </c>
      <c r="S624" s="185"/>
      <c r="T624" s="186"/>
      <c r="U624" s="186"/>
      <c r="V624" s="161"/>
      <c r="W624" s="157"/>
    </row>
    <row r="625" spans="1:23" ht="13.8">
      <c r="A625" s="162">
        <v>7.22</v>
      </c>
      <c r="B625" s="153">
        <v>117</v>
      </c>
      <c r="C625" s="153">
        <v>11521</v>
      </c>
      <c r="D625" s="153"/>
      <c r="E625" s="27"/>
      <c r="F625" s="27"/>
      <c r="G625" s="27"/>
      <c r="H625" s="27"/>
      <c r="I625" s="27"/>
      <c r="J625" s="159" t="s">
        <v>538</v>
      </c>
      <c r="K625" s="25" t="s">
        <v>210</v>
      </c>
      <c r="L625" s="27"/>
      <c r="M625" s="160" t="s">
        <v>98</v>
      </c>
      <c r="N625" s="140">
        <v>1.9340336882111406E-3</v>
      </c>
      <c r="O625" s="140">
        <f t="shared" si="9"/>
        <v>1.9340336882111406</v>
      </c>
      <c r="P625" s="156" t="s">
        <v>346</v>
      </c>
      <c r="Q625" s="156" t="s">
        <v>346</v>
      </c>
      <c r="R625" s="185">
        <v>118</v>
      </c>
      <c r="S625" s="185">
        <v>107</v>
      </c>
      <c r="T625" s="186"/>
      <c r="U625" s="186"/>
      <c r="V625" s="161"/>
      <c r="W625" s="157"/>
    </row>
    <row r="626" spans="1:23" ht="13.8">
      <c r="A626" s="162">
        <v>7.72</v>
      </c>
      <c r="B626" s="153">
        <v>60</v>
      </c>
      <c r="C626" s="153">
        <v>8422</v>
      </c>
      <c r="D626" s="153"/>
      <c r="E626" s="27"/>
      <c r="F626" s="27"/>
      <c r="G626" s="27"/>
      <c r="H626" s="27"/>
      <c r="I626" s="27"/>
      <c r="J626" s="159" t="s">
        <v>76</v>
      </c>
      <c r="K626" s="25" t="s">
        <v>102</v>
      </c>
      <c r="L626" s="27"/>
      <c r="M626" s="160" t="s">
        <v>127</v>
      </c>
      <c r="N626" s="140">
        <v>1.4138036387565511E-3</v>
      </c>
      <c r="O626" s="140">
        <f t="shared" si="9"/>
        <v>1.4138036387565511</v>
      </c>
      <c r="P626" s="156" t="s">
        <v>346</v>
      </c>
      <c r="Q626" s="27">
        <v>12215</v>
      </c>
      <c r="R626" s="185">
        <v>73</v>
      </c>
      <c r="S626" s="185"/>
      <c r="T626" s="186"/>
      <c r="U626" s="186"/>
      <c r="V626" s="161"/>
      <c r="W626" s="157"/>
    </row>
    <row r="627" spans="1:23" ht="13.8">
      <c r="A627" s="162">
        <v>7.77</v>
      </c>
      <c r="B627" s="153">
        <v>108</v>
      </c>
      <c r="C627" s="153">
        <v>11919</v>
      </c>
      <c r="D627" s="153"/>
      <c r="E627" s="27"/>
      <c r="F627" s="27"/>
      <c r="G627" s="27"/>
      <c r="H627" s="27"/>
      <c r="I627" s="27"/>
      <c r="J627" s="159" t="s">
        <v>539</v>
      </c>
      <c r="K627" s="25" t="s">
        <v>103</v>
      </c>
      <c r="L627" s="27"/>
      <c r="M627" s="160" t="s">
        <v>98</v>
      </c>
      <c r="N627" s="140">
        <v>2.0008460662953374E-3</v>
      </c>
      <c r="O627" s="140">
        <f t="shared" si="9"/>
        <v>2.0008460662953373</v>
      </c>
      <c r="P627" s="156" t="s">
        <v>346</v>
      </c>
      <c r="Q627" s="156" t="s">
        <v>346</v>
      </c>
      <c r="R627" s="185">
        <v>90</v>
      </c>
      <c r="S627" s="185">
        <v>77</v>
      </c>
      <c r="T627" s="186"/>
      <c r="U627" s="186"/>
      <c r="V627" s="161"/>
      <c r="W627" s="157"/>
    </row>
    <row r="628" spans="1:23" ht="13.8">
      <c r="A628" s="162">
        <v>7.88</v>
      </c>
      <c r="B628" s="153">
        <v>108</v>
      </c>
      <c r="C628" s="153">
        <v>143265</v>
      </c>
      <c r="D628" s="153"/>
      <c r="E628" s="27"/>
      <c r="F628" s="27"/>
      <c r="G628" s="27"/>
      <c r="H628" s="27"/>
      <c r="I628" s="27"/>
      <c r="J628" s="159" t="s">
        <v>539</v>
      </c>
      <c r="K628" s="25" t="s">
        <v>103</v>
      </c>
      <c r="L628" s="27"/>
      <c r="M628" s="160" t="s">
        <v>98</v>
      </c>
      <c r="N628" s="140">
        <v>2.4049938055860521E-2</v>
      </c>
      <c r="O628" s="140">
        <f t="shared" si="9"/>
        <v>24.049938055860522</v>
      </c>
      <c r="P628" s="156" t="s">
        <v>346</v>
      </c>
      <c r="Q628" s="156" t="s">
        <v>346</v>
      </c>
      <c r="R628" s="185">
        <v>94</v>
      </c>
      <c r="S628" s="185">
        <v>77</v>
      </c>
      <c r="T628" s="186"/>
      <c r="U628" s="186"/>
      <c r="V628" s="161"/>
      <c r="W628" s="157"/>
    </row>
    <row r="629" spans="1:23" ht="13.8">
      <c r="A629" s="162">
        <v>8.06</v>
      </c>
      <c r="B629" s="153">
        <v>57</v>
      </c>
      <c r="C629" s="153">
        <v>132407</v>
      </c>
      <c r="D629" s="153"/>
      <c r="E629" s="27"/>
      <c r="F629" s="27"/>
      <c r="G629" s="27"/>
      <c r="H629" s="27"/>
      <c r="I629" s="27"/>
      <c r="J629" s="159" t="s">
        <v>436</v>
      </c>
      <c r="K629" s="25" t="s">
        <v>451</v>
      </c>
      <c r="L629" s="27"/>
      <c r="M629" s="160" t="s">
        <v>459</v>
      </c>
      <c r="N629" s="140">
        <v>2.2227202374357477E-2</v>
      </c>
      <c r="O629" s="140">
        <f t="shared" si="9"/>
        <v>22.227202374357478</v>
      </c>
      <c r="P629" s="156" t="s">
        <v>346</v>
      </c>
      <c r="Q629" s="156" t="s">
        <v>346</v>
      </c>
      <c r="R629" s="185">
        <v>67</v>
      </c>
      <c r="S629" s="185">
        <v>81</v>
      </c>
      <c r="T629" s="186">
        <v>124</v>
      </c>
      <c r="U629" s="186"/>
      <c r="V629" s="161"/>
      <c r="W629" s="157"/>
    </row>
    <row r="630" spans="1:23" ht="13.8">
      <c r="A630" s="158">
        <v>8.2899999999999991</v>
      </c>
      <c r="B630" s="153">
        <v>117</v>
      </c>
      <c r="C630" s="153">
        <v>260521</v>
      </c>
      <c r="D630" s="153"/>
      <c r="E630" s="27"/>
      <c r="F630" s="27"/>
      <c r="G630" s="27"/>
      <c r="H630" s="27"/>
      <c r="I630" s="27"/>
      <c r="J630" s="159" t="s">
        <v>538</v>
      </c>
      <c r="K630" s="25" t="s">
        <v>569</v>
      </c>
      <c r="L630" s="27"/>
      <c r="M630" s="160" t="s">
        <v>98</v>
      </c>
      <c r="N630" s="140">
        <v>4.3733737565007778E-2</v>
      </c>
      <c r="O630" s="140">
        <f t="shared" si="9"/>
        <v>43.733737565007779</v>
      </c>
      <c r="P630" s="156" t="s">
        <v>346</v>
      </c>
      <c r="Q630" s="156" t="s">
        <v>346</v>
      </c>
      <c r="R630" s="185">
        <v>115</v>
      </c>
      <c r="S630" s="185">
        <v>132</v>
      </c>
      <c r="T630" s="186">
        <v>146</v>
      </c>
      <c r="U630" s="186"/>
      <c r="V630" s="161"/>
      <c r="W630" s="157"/>
    </row>
    <row r="631" spans="1:23" ht="13.8">
      <c r="A631" s="162">
        <v>8.32</v>
      </c>
      <c r="B631" s="153">
        <v>105</v>
      </c>
      <c r="C631" s="153">
        <v>84334</v>
      </c>
      <c r="D631" s="153"/>
      <c r="E631" s="27"/>
      <c r="F631" s="27"/>
      <c r="G631" s="27"/>
      <c r="H631" s="27"/>
      <c r="I631" s="27"/>
      <c r="J631" s="159" t="s">
        <v>544</v>
      </c>
      <c r="K631" s="25" t="s">
        <v>298</v>
      </c>
      <c r="L631" s="27"/>
      <c r="M631" s="160" t="s">
        <v>311</v>
      </c>
      <c r="N631" s="140">
        <v>1.4157173601388623E-2</v>
      </c>
      <c r="O631" s="140">
        <f t="shared" si="9"/>
        <v>14.157173601388623</v>
      </c>
      <c r="P631" s="156" t="s">
        <v>346</v>
      </c>
      <c r="Q631" s="156" t="s">
        <v>346</v>
      </c>
      <c r="R631" s="185">
        <v>77</v>
      </c>
      <c r="S631" s="185">
        <v>122</v>
      </c>
      <c r="T631" s="186"/>
      <c r="U631" s="186"/>
      <c r="V631" s="161"/>
      <c r="W631" s="157"/>
    </row>
    <row r="632" spans="1:23" ht="13.8">
      <c r="A632" s="162">
        <v>8.81</v>
      </c>
      <c r="B632" s="153">
        <v>121</v>
      </c>
      <c r="C632" s="153">
        <v>21055</v>
      </c>
      <c r="D632" s="153"/>
      <c r="E632" s="27"/>
      <c r="F632" s="27"/>
      <c r="G632" s="27"/>
      <c r="H632" s="27"/>
      <c r="I632" s="27"/>
      <c r="J632" s="159" t="s">
        <v>439</v>
      </c>
      <c r="K632" s="25" t="s">
        <v>453</v>
      </c>
      <c r="L632" s="27"/>
      <c r="M632" s="160" t="s">
        <v>593</v>
      </c>
      <c r="N632" s="140">
        <v>3.5345090968913781E-3</v>
      </c>
      <c r="O632" s="140">
        <f t="shared" si="9"/>
        <v>3.5345090968913779</v>
      </c>
      <c r="P632" s="156" t="s">
        <v>346</v>
      </c>
      <c r="Q632" s="156" t="s">
        <v>346</v>
      </c>
      <c r="R632" s="185">
        <v>136</v>
      </c>
      <c r="S632" s="185">
        <v>77</v>
      </c>
      <c r="T632" s="186"/>
      <c r="U632" s="186"/>
      <c r="V632" s="161"/>
      <c r="W632" s="157"/>
    </row>
    <row r="633" spans="1:23" ht="13.8">
      <c r="A633" s="162">
        <v>8.89</v>
      </c>
      <c r="B633" s="153">
        <v>60</v>
      </c>
      <c r="C633" s="153">
        <v>8891</v>
      </c>
      <c r="D633" s="153"/>
      <c r="E633" s="27"/>
      <c r="F633" s="27"/>
      <c r="G633" s="27"/>
      <c r="H633" s="27"/>
      <c r="I633" s="27"/>
      <c r="J633" s="159" t="s">
        <v>82</v>
      </c>
      <c r="K633" s="25" t="s">
        <v>108</v>
      </c>
      <c r="L633" s="27"/>
      <c r="M633" s="160" t="s">
        <v>133</v>
      </c>
      <c r="N633" s="140">
        <v>1.4925348079060196E-3</v>
      </c>
      <c r="O633" s="140">
        <f t="shared" si="9"/>
        <v>1.4925348079060197</v>
      </c>
      <c r="P633" s="156" t="s">
        <v>346</v>
      </c>
      <c r="Q633" s="27">
        <v>500</v>
      </c>
      <c r="R633" s="185">
        <v>73</v>
      </c>
      <c r="S633" s="185">
        <v>129</v>
      </c>
      <c r="T633" s="186">
        <v>158</v>
      </c>
      <c r="U633" s="186"/>
      <c r="V633" s="161"/>
      <c r="W633" s="157"/>
    </row>
    <row r="634" spans="1:23" ht="13.8">
      <c r="A634" s="162">
        <v>9.0500000000000007</v>
      </c>
      <c r="B634" s="153">
        <v>73</v>
      </c>
      <c r="C634" s="153">
        <v>446390</v>
      </c>
      <c r="D634" s="153"/>
      <c r="E634" s="27"/>
      <c r="F634" s="27"/>
      <c r="G634" s="27"/>
      <c r="H634" s="27"/>
      <c r="I634" s="27"/>
      <c r="J634" s="159" t="s">
        <v>83</v>
      </c>
      <c r="K634" s="25" t="s">
        <v>109</v>
      </c>
      <c r="L634" s="27"/>
      <c r="M634" s="160" t="s">
        <v>134</v>
      </c>
      <c r="N634" s="140">
        <v>7.4935621741217859E-2</v>
      </c>
      <c r="O634" s="140">
        <f t="shared" si="9"/>
        <v>74.935621741217858</v>
      </c>
      <c r="P634" s="27">
        <v>22.984999999999999</v>
      </c>
      <c r="Q634" s="27">
        <v>22.984999999999999</v>
      </c>
      <c r="R634" s="185">
        <v>341</v>
      </c>
      <c r="S634" s="185">
        <v>429</v>
      </c>
      <c r="T634" s="186">
        <v>325</v>
      </c>
      <c r="U634" s="186"/>
      <c r="V634" s="161"/>
      <c r="W634" s="157"/>
    </row>
    <row r="635" spans="1:23" ht="13.8">
      <c r="A635" s="162">
        <v>9.1300000000000008</v>
      </c>
      <c r="B635" s="153">
        <v>129</v>
      </c>
      <c r="C635" s="153">
        <v>8555</v>
      </c>
      <c r="D635" s="153"/>
      <c r="E635" s="27"/>
      <c r="F635" s="27"/>
      <c r="G635" s="27"/>
      <c r="H635" s="27"/>
      <c r="I635" s="27"/>
      <c r="J635" s="159" t="s">
        <v>472</v>
      </c>
      <c r="K635" s="25" t="s">
        <v>235</v>
      </c>
      <c r="L635" s="27"/>
      <c r="M635" s="160" t="s">
        <v>98</v>
      </c>
      <c r="N635" s="140">
        <v>1.4361303882168483E-3</v>
      </c>
      <c r="O635" s="140">
        <f t="shared" si="9"/>
        <v>1.4361303882168484</v>
      </c>
      <c r="P635" s="156" t="s">
        <v>346</v>
      </c>
      <c r="Q635" s="156" t="s">
        <v>346</v>
      </c>
      <c r="R635" s="185">
        <v>144</v>
      </c>
      <c r="S635" s="185">
        <v>115</v>
      </c>
      <c r="T635" s="186"/>
      <c r="U635" s="186"/>
      <c r="V635" s="161"/>
      <c r="W635" s="157"/>
    </row>
    <row r="636" spans="1:23" ht="13.8">
      <c r="A636" s="162">
        <v>9.23</v>
      </c>
      <c r="B636" s="153">
        <v>57</v>
      </c>
      <c r="C636" s="153">
        <v>42839</v>
      </c>
      <c r="D636" s="153"/>
      <c r="E636" s="27"/>
      <c r="F636" s="27"/>
      <c r="G636" s="27"/>
      <c r="H636" s="27"/>
      <c r="I636" s="27"/>
      <c r="J636" s="159" t="s">
        <v>519</v>
      </c>
      <c r="K636" s="25" t="s">
        <v>520</v>
      </c>
      <c r="L636" s="27"/>
      <c r="M636" s="160" t="s">
        <v>521</v>
      </c>
      <c r="N636" s="140">
        <v>7.1913956400726543E-3</v>
      </c>
      <c r="O636" s="140">
        <f t="shared" si="9"/>
        <v>7.1913956400726544</v>
      </c>
      <c r="P636" s="156" t="s">
        <v>346</v>
      </c>
      <c r="Q636" s="27">
        <v>27.838999999999999</v>
      </c>
      <c r="R636" s="185">
        <v>71</v>
      </c>
      <c r="S636" s="185">
        <v>85</v>
      </c>
      <c r="T636" s="186">
        <v>184</v>
      </c>
      <c r="U636" s="186"/>
      <c r="V636" s="161"/>
      <c r="W636" s="157"/>
    </row>
    <row r="637" spans="1:23" ht="13.8">
      <c r="A637" s="162">
        <v>9.32</v>
      </c>
      <c r="B637" s="153">
        <v>129</v>
      </c>
      <c r="C637" s="153">
        <v>63890</v>
      </c>
      <c r="D637" s="153"/>
      <c r="E637" s="27"/>
      <c r="F637" s="27"/>
      <c r="G637" s="27"/>
      <c r="H637" s="27"/>
      <c r="I637" s="27"/>
      <c r="J637" s="159" t="s">
        <v>472</v>
      </c>
      <c r="K637" s="25" t="s">
        <v>235</v>
      </c>
      <c r="L637" s="27"/>
      <c r="M637" s="160" t="s">
        <v>98</v>
      </c>
      <c r="N637" s="140">
        <v>1.0725233255777256E-2</v>
      </c>
      <c r="O637" s="140">
        <f t="shared" si="9"/>
        <v>10.725233255777257</v>
      </c>
      <c r="P637" s="156" t="s">
        <v>346</v>
      </c>
      <c r="Q637" s="156" t="s">
        <v>346</v>
      </c>
      <c r="R637" s="185">
        <v>144</v>
      </c>
      <c r="S637" s="185">
        <v>115</v>
      </c>
      <c r="T637" s="186"/>
      <c r="U637" s="186"/>
      <c r="V637" s="161"/>
      <c r="W637" s="157"/>
    </row>
    <row r="638" spans="1:23" ht="13.8">
      <c r="A638" s="162">
        <v>9.36</v>
      </c>
      <c r="B638" s="153">
        <v>141</v>
      </c>
      <c r="C638" s="153">
        <v>27760</v>
      </c>
      <c r="D638" s="153"/>
      <c r="E638" s="27"/>
      <c r="F638" s="27"/>
      <c r="G638" s="27"/>
      <c r="H638" s="27"/>
      <c r="I638" s="27"/>
      <c r="J638" s="159" t="s">
        <v>547</v>
      </c>
      <c r="K638" s="25" t="s">
        <v>191</v>
      </c>
      <c r="L638" s="27"/>
      <c r="M638" s="160" t="s">
        <v>98</v>
      </c>
      <c r="N638" s="140">
        <v>4.6600794362243961E-3</v>
      </c>
      <c r="O638" s="140">
        <f t="shared" si="9"/>
        <v>4.6600794362243958</v>
      </c>
      <c r="P638" s="156" t="s">
        <v>346</v>
      </c>
      <c r="Q638" s="156" t="s">
        <v>346</v>
      </c>
      <c r="R638" s="185">
        <v>142</v>
      </c>
      <c r="S638" s="185">
        <v>115</v>
      </c>
      <c r="T638" s="186"/>
      <c r="U638" s="186"/>
      <c r="V638" s="161"/>
      <c r="W638" s="157"/>
    </row>
    <row r="639" spans="1:23" ht="13.8">
      <c r="A639" s="162">
        <v>9.52</v>
      </c>
      <c r="B639" s="153">
        <v>73</v>
      </c>
      <c r="C639" s="153">
        <v>22624</v>
      </c>
      <c r="D639" s="153"/>
      <c r="E639" s="27"/>
      <c r="F639" s="27"/>
      <c r="G639" s="27"/>
      <c r="H639" s="27"/>
      <c r="I639" s="27"/>
      <c r="J639" s="159" t="s">
        <v>497</v>
      </c>
      <c r="K639" s="25" t="s">
        <v>190</v>
      </c>
      <c r="L639" s="27"/>
      <c r="M639" s="160" t="s">
        <v>197</v>
      </c>
      <c r="N639" s="140">
        <v>3.7978975924042053E-3</v>
      </c>
      <c r="O639" s="140">
        <f t="shared" si="9"/>
        <v>3.7978975924042051</v>
      </c>
      <c r="P639" s="156" t="s">
        <v>346</v>
      </c>
      <c r="Q639" s="27">
        <v>0.50760000000000005</v>
      </c>
      <c r="R639" s="185">
        <v>221</v>
      </c>
      <c r="S639" s="185">
        <v>147</v>
      </c>
      <c r="T639" s="186">
        <v>281</v>
      </c>
      <c r="U639" s="186"/>
      <c r="V639" s="161"/>
      <c r="W639" s="157"/>
    </row>
    <row r="640" spans="1:23" ht="13.8">
      <c r="A640" s="162">
        <v>9.91</v>
      </c>
      <c r="B640" s="153">
        <v>55</v>
      </c>
      <c r="C640" s="153">
        <v>11925</v>
      </c>
      <c r="D640" s="153"/>
      <c r="E640" s="27"/>
      <c r="F640" s="27"/>
      <c r="G640" s="27"/>
      <c r="H640" s="27"/>
      <c r="I640" s="27"/>
      <c r="J640" s="159" t="s">
        <v>474</v>
      </c>
      <c r="K640" s="25" t="s">
        <v>194</v>
      </c>
      <c r="L640" s="27"/>
      <c r="M640" s="160" t="s">
        <v>98</v>
      </c>
      <c r="N640" s="140">
        <v>2.0018532880755014E-3</v>
      </c>
      <c r="O640" s="140">
        <f t="shared" si="9"/>
        <v>2.0018532880755013</v>
      </c>
      <c r="P640" s="156" t="s">
        <v>346</v>
      </c>
      <c r="Q640" s="156" t="s">
        <v>346</v>
      </c>
      <c r="R640" s="185">
        <v>69</v>
      </c>
      <c r="S640" s="185">
        <v>97</v>
      </c>
      <c r="T640" s="186">
        <v>196</v>
      </c>
      <c r="U640" s="186"/>
      <c r="V640" s="161"/>
      <c r="W640" s="157"/>
    </row>
    <row r="641" spans="1:23" ht="13.8">
      <c r="A641" s="162">
        <v>9.9600000000000009</v>
      </c>
      <c r="B641" s="153">
        <v>57</v>
      </c>
      <c r="C641" s="153">
        <v>36075</v>
      </c>
      <c r="D641" s="153"/>
      <c r="E641" s="27"/>
      <c r="F641" s="27"/>
      <c r="G641" s="27"/>
      <c r="H641" s="27"/>
      <c r="I641" s="27"/>
      <c r="J641" s="159" t="s">
        <v>326</v>
      </c>
      <c r="K641" s="25" t="s">
        <v>340</v>
      </c>
      <c r="L641" s="27"/>
      <c r="M641" s="160" t="s">
        <v>333</v>
      </c>
      <c r="N641" s="140">
        <v>6.0559209532346928E-3</v>
      </c>
      <c r="O641" s="140">
        <f t="shared" ref="O641:O699" si="10">N641*1000</f>
        <v>6.0559209532346925</v>
      </c>
      <c r="P641" s="156" t="s">
        <v>346</v>
      </c>
      <c r="Q641" s="156" t="s">
        <v>346</v>
      </c>
      <c r="R641" s="185">
        <v>71</v>
      </c>
      <c r="S641" s="185">
        <v>85</v>
      </c>
      <c r="T641" s="186">
        <v>198</v>
      </c>
      <c r="U641" s="186"/>
      <c r="V641" s="161"/>
      <c r="W641" s="157"/>
    </row>
    <row r="642" spans="1:23" ht="13.8">
      <c r="A642" s="162">
        <v>10.07</v>
      </c>
      <c r="B642" s="153">
        <v>143</v>
      </c>
      <c r="C642" s="153">
        <v>14887</v>
      </c>
      <c r="D642" s="153"/>
      <c r="E642" s="27"/>
      <c r="F642" s="27"/>
      <c r="G642" s="27"/>
      <c r="H642" s="27"/>
      <c r="I642" s="27"/>
      <c r="J642" s="159" t="s">
        <v>551</v>
      </c>
      <c r="K642" s="25" t="s">
        <v>570</v>
      </c>
      <c r="L642" s="27"/>
      <c r="M642" s="160" t="s">
        <v>580</v>
      </c>
      <c r="N642" s="140">
        <v>2.4990851068830179E-3</v>
      </c>
      <c r="O642" s="140">
        <f t="shared" si="10"/>
        <v>2.499085106883018</v>
      </c>
      <c r="P642" s="156" t="s">
        <v>346</v>
      </c>
      <c r="Q642" s="156" t="s">
        <v>346</v>
      </c>
      <c r="R642" s="185">
        <v>158</v>
      </c>
      <c r="S642" s="185">
        <v>128</v>
      </c>
      <c r="T642" s="186">
        <v>115</v>
      </c>
      <c r="U642" s="186"/>
      <c r="V642" s="161"/>
      <c r="W642" s="157"/>
    </row>
    <row r="643" spans="1:23" ht="13.8">
      <c r="A643" s="162">
        <v>10.31</v>
      </c>
      <c r="B643" s="153">
        <v>73</v>
      </c>
      <c r="C643" s="153">
        <v>354030</v>
      </c>
      <c r="D643" s="153"/>
      <c r="E643" s="27"/>
      <c r="F643" s="27"/>
      <c r="G643" s="27"/>
      <c r="H643" s="27"/>
      <c r="I643" s="27"/>
      <c r="J643" s="159" t="s">
        <v>184</v>
      </c>
      <c r="K643" s="25" t="s">
        <v>192</v>
      </c>
      <c r="L643" s="27"/>
      <c r="M643" s="160" t="s">
        <v>199</v>
      </c>
      <c r="N643" s="140">
        <v>5.9431121138563504E-2</v>
      </c>
      <c r="O643" s="140">
        <f t="shared" si="10"/>
        <v>59.431121138563505</v>
      </c>
      <c r="P643" s="156" t="s">
        <v>346</v>
      </c>
      <c r="Q643" s="27">
        <v>2.6755</v>
      </c>
      <c r="R643" s="185">
        <v>281</v>
      </c>
      <c r="S643" s="185">
        <v>147</v>
      </c>
      <c r="T643" s="186">
        <v>503</v>
      </c>
      <c r="U643" s="186"/>
      <c r="V643" s="161"/>
      <c r="W643" s="157"/>
    </row>
    <row r="644" spans="1:23" ht="13.8">
      <c r="A644" s="162">
        <v>11.01</v>
      </c>
      <c r="B644" s="153">
        <v>191</v>
      </c>
      <c r="C644" s="153">
        <v>41298</v>
      </c>
      <c r="D644" s="153"/>
      <c r="E644" s="27"/>
      <c r="F644" s="27"/>
      <c r="G644" s="27"/>
      <c r="H644" s="27"/>
      <c r="I644" s="27"/>
      <c r="J644" s="159" t="s">
        <v>443</v>
      </c>
      <c r="K644" s="25" t="s">
        <v>166</v>
      </c>
      <c r="L644" s="27"/>
      <c r="M644" s="160" t="s">
        <v>98</v>
      </c>
      <c r="N644" s="140">
        <v>6.9327075128672588E-3</v>
      </c>
      <c r="O644" s="140">
        <f t="shared" si="10"/>
        <v>6.9327075128672586</v>
      </c>
      <c r="P644" s="156" t="s">
        <v>346</v>
      </c>
      <c r="Q644" s="156" t="s">
        <v>346</v>
      </c>
      <c r="R644" s="185">
        <v>91</v>
      </c>
      <c r="S644" s="185">
        <v>206</v>
      </c>
      <c r="T644" s="186"/>
      <c r="U644" s="186"/>
      <c r="V644" s="161"/>
      <c r="W644" s="157"/>
    </row>
    <row r="645" spans="1:23" ht="13.8">
      <c r="A645" s="162">
        <v>13.1</v>
      </c>
      <c r="B645" s="153">
        <v>57</v>
      </c>
      <c r="C645" s="153">
        <v>199101</v>
      </c>
      <c r="D645" s="153"/>
      <c r="E645" s="27"/>
      <c r="F645" s="27"/>
      <c r="G645" s="27"/>
      <c r="H645" s="27"/>
      <c r="I645" s="27"/>
      <c r="J645" s="159" t="s">
        <v>596</v>
      </c>
      <c r="K645" s="25" t="s">
        <v>484</v>
      </c>
      <c r="L645" s="27"/>
      <c r="M645" s="160" t="s">
        <v>598</v>
      </c>
      <c r="N645" s="140">
        <v>3.3423143942064602E-2</v>
      </c>
      <c r="O645" s="140">
        <f t="shared" si="10"/>
        <v>33.423143942064605</v>
      </c>
      <c r="P645" s="156" t="s">
        <v>346</v>
      </c>
      <c r="Q645" s="156" t="s">
        <v>346</v>
      </c>
      <c r="R645" s="185">
        <v>71</v>
      </c>
      <c r="S645" s="185">
        <v>85</v>
      </c>
      <c r="T645" s="186">
        <v>212</v>
      </c>
      <c r="U645" s="186"/>
      <c r="V645" s="161"/>
      <c r="W645" s="157"/>
    </row>
    <row r="646" spans="1:23" ht="13.8">
      <c r="A646" s="162">
        <v>13.74</v>
      </c>
      <c r="B646" s="153">
        <v>55</v>
      </c>
      <c r="C646" s="153">
        <v>42243</v>
      </c>
      <c r="D646" s="153"/>
      <c r="E646" s="27"/>
      <c r="F646" s="27"/>
      <c r="G646" s="27"/>
      <c r="H646" s="27"/>
      <c r="I646" s="27"/>
      <c r="J646" s="159" t="s">
        <v>95</v>
      </c>
      <c r="K646" s="25" t="s">
        <v>98</v>
      </c>
      <c r="L646" s="27"/>
      <c r="M646" s="160" t="s">
        <v>98</v>
      </c>
      <c r="N646" s="140">
        <v>7.0913449432430525E-3</v>
      </c>
      <c r="O646" s="140">
        <f t="shared" si="10"/>
        <v>7.0913449432430529</v>
      </c>
      <c r="P646" s="156" t="s">
        <v>346</v>
      </c>
      <c r="Q646" s="156" t="s">
        <v>346</v>
      </c>
      <c r="R646" s="185">
        <v>67</v>
      </c>
      <c r="S646" s="185">
        <v>79</v>
      </c>
      <c r="T646" s="186">
        <v>207</v>
      </c>
      <c r="U646" s="186"/>
      <c r="V646" s="161"/>
      <c r="W646" s="157"/>
    </row>
    <row r="647" spans="1:23" ht="13.8">
      <c r="A647" s="162">
        <v>13.84</v>
      </c>
      <c r="B647" s="153">
        <v>73</v>
      </c>
      <c r="C647" s="153">
        <v>183541</v>
      </c>
      <c r="D647" s="153"/>
      <c r="E647" s="27"/>
      <c r="F647" s="27"/>
      <c r="G647" s="27"/>
      <c r="H647" s="27"/>
      <c r="I647" s="27"/>
      <c r="J647" s="159" t="s">
        <v>498</v>
      </c>
      <c r="K647" s="25" t="s">
        <v>98</v>
      </c>
      <c r="L647" s="27"/>
      <c r="M647" s="160" t="s">
        <v>98</v>
      </c>
      <c r="N647" s="140">
        <v>3.0811082125506553E-2</v>
      </c>
      <c r="O647" s="140">
        <f t="shared" si="10"/>
        <v>30.811082125506552</v>
      </c>
      <c r="P647" s="156" t="s">
        <v>346</v>
      </c>
      <c r="Q647" s="156" t="s">
        <v>346</v>
      </c>
      <c r="R647" s="185">
        <v>207</v>
      </c>
      <c r="S647" s="185">
        <v>281</v>
      </c>
      <c r="T647" s="186">
        <v>429</v>
      </c>
      <c r="U647" s="186"/>
      <c r="V647" s="161"/>
      <c r="W647" s="157"/>
    </row>
    <row r="648" spans="1:23" ht="13.8">
      <c r="A648" s="162">
        <v>14.4</v>
      </c>
      <c r="B648" s="153">
        <v>57</v>
      </c>
      <c r="C648" s="153">
        <v>118144</v>
      </c>
      <c r="D648" s="153"/>
      <c r="E648" s="27"/>
      <c r="F648" s="27"/>
      <c r="G648" s="27"/>
      <c r="H648" s="27"/>
      <c r="I648" s="27"/>
      <c r="J648" s="159" t="s">
        <v>292</v>
      </c>
      <c r="K648" s="25" t="s">
        <v>304</v>
      </c>
      <c r="L648" s="27"/>
      <c r="M648" s="160" t="s">
        <v>318</v>
      </c>
      <c r="N648" s="140">
        <v>1.9832868332611494E-2</v>
      </c>
      <c r="O648" s="140">
        <f t="shared" si="10"/>
        <v>19.832868332611493</v>
      </c>
      <c r="P648" s="156" t="s">
        <v>346</v>
      </c>
      <c r="Q648" s="156" t="s">
        <v>346</v>
      </c>
      <c r="R648" s="185">
        <v>71</v>
      </c>
      <c r="S648" s="185">
        <v>85</v>
      </c>
      <c r="T648" s="186">
        <v>254</v>
      </c>
      <c r="U648" s="186"/>
      <c r="V648" s="161"/>
      <c r="W648" s="157"/>
    </row>
    <row r="649" spans="1:23" ht="13.8">
      <c r="A649" s="162">
        <v>15.07</v>
      </c>
      <c r="B649" s="153">
        <v>188</v>
      </c>
      <c r="C649" s="153">
        <v>595698</v>
      </c>
      <c r="D649" s="153"/>
      <c r="E649" s="27"/>
      <c r="F649" s="27"/>
      <c r="G649" s="27"/>
      <c r="H649" s="27"/>
      <c r="I649" s="27"/>
      <c r="J649" s="159" t="s">
        <v>89</v>
      </c>
      <c r="K649" s="25" t="s">
        <v>115</v>
      </c>
      <c r="L649" s="27"/>
      <c r="M649" s="160" t="s">
        <v>140</v>
      </c>
      <c r="N649" s="140">
        <v>0.1</v>
      </c>
      <c r="O649" s="140">
        <f t="shared" si="10"/>
        <v>100</v>
      </c>
      <c r="P649" s="156" t="s">
        <v>346</v>
      </c>
      <c r="Q649" s="156" t="s">
        <v>346</v>
      </c>
      <c r="R649" s="185">
        <v>160</v>
      </c>
      <c r="S649" s="185">
        <v>184</v>
      </c>
      <c r="T649" s="186"/>
      <c r="U649" s="186"/>
      <c r="V649" s="161"/>
      <c r="W649" s="157"/>
    </row>
    <row r="650" spans="1:23" ht="13.8">
      <c r="A650" s="162">
        <v>15.85</v>
      </c>
      <c r="B650" s="153">
        <v>57</v>
      </c>
      <c r="C650" s="153">
        <v>122811</v>
      </c>
      <c r="D650" s="153"/>
      <c r="E650" s="27"/>
      <c r="F650" s="27"/>
      <c r="G650" s="27"/>
      <c r="H650" s="27"/>
      <c r="I650" s="27"/>
      <c r="J650" s="159" t="s">
        <v>479</v>
      </c>
      <c r="K650" s="25" t="s">
        <v>484</v>
      </c>
      <c r="L650" s="27"/>
      <c r="M650" s="160" t="s">
        <v>488</v>
      </c>
      <c r="N650" s="140">
        <v>2.0616319007282214E-2</v>
      </c>
      <c r="O650" s="140">
        <f t="shared" si="10"/>
        <v>20.616319007282215</v>
      </c>
      <c r="P650" s="156" t="s">
        <v>346</v>
      </c>
      <c r="Q650" s="27">
        <v>0.12485</v>
      </c>
      <c r="R650" s="185">
        <v>71</v>
      </c>
      <c r="S650" s="185">
        <v>85</v>
      </c>
      <c r="T650" s="186">
        <v>268</v>
      </c>
      <c r="U650" s="186"/>
      <c r="V650" s="161"/>
      <c r="W650" s="157"/>
    </row>
    <row r="651" spans="1:23" ht="13.8">
      <c r="A651" s="162">
        <v>15.94</v>
      </c>
      <c r="B651" s="153">
        <v>207</v>
      </c>
      <c r="C651" s="153">
        <v>200617</v>
      </c>
      <c r="D651" s="153"/>
      <c r="E651" s="27"/>
      <c r="F651" s="27"/>
      <c r="G651" s="27"/>
      <c r="H651" s="27"/>
      <c r="I651" s="27"/>
      <c r="J651" s="159" t="s">
        <v>498</v>
      </c>
      <c r="K651" s="25" t="s">
        <v>98</v>
      </c>
      <c r="L651" s="27"/>
      <c r="M651" s="160" t="s">
        <v>98</v>
      </c>
      <c r="N651" s="140">
        <v>3.3677635311852652E-2</v>
      </c>
      <c r="O651" s="140">
        <f t="shared" si="10"/>
        <v>33.677635311852654</v>
      </c>
      <c r="P651" s="156" t="s">
        <v>346</v>
      </c>
      <c r="Q651" s="156" t="s">
        <v>346</v>
      </c>
      <c r="R651" s="185">
        <v>73</v>
      </c>
      <c r="S651" s="185">
        <v>281</v>
      </c>
      <c r="T651" s="186">
        <v>503</v>
      </c>
      <c r="U651" s="186"/>
      <c r="V651" s="161"/>
      <c r="W651" s="157"/>
    </row>
    <row r="652" spans="1:23" ht="13.8">
      <c r="A652" s="162">
        <v>16.21</v>
      </c>
      <c r="B652" s="153">
        <v>74</v>
      </c>
      <c r="C652" s="153">
        <v>63189</v>
      </c>
      <c r="D652" s="153"/>
      <c r="E652" s="27"/>
      <c r="F652" s="27"/>
      <c r="G652" s="27"/>
      <c r="H652" s="27"/>
      <c r="I652" s="27"/>
      <c r="J652" s="159" t="s">
        <v>447</v>
      </c>
      <c r="K652" s="25" t="s">
        <v>455</v>
      </c>
      <c r="L652" s="27"/>
      <c r="M652" s="160" t="s">
        <v>463</v>
      </c>
      <c r="N652" s="140">
        <v>1.060755617779479E-2</v>
      </c>
      <c r="O652" s="140">
        <f t="shared" si="10"/>
        <v>10.607556177794789</v>
      </c>
      <c r="P652" s="156" t="s">
        <v>346</v>
      </c>
      <c r="Q652" s="27">
        <v>11.611000000000001</v>
      </c>
      <c r="R652" s="185">
        <v>87</v>
      </c>
      <c r="S652" s="185">
        <v>143</v>
      </c>
      <c r="T652" s="186">
        <v>227</v>
      </c>
      <c r="U652" s="186"/>
      <c r="V652" s="161"/>
      <c r="W652" s="157"/>
    </row>
    <row r="653" spans="1:23" ht="13.8">
      <c r="A653" s="162">
        <v>16.670000000000002</v>
      </c>
      <c r="B653" s="153">
        <v>55</v>
      </c>
      <c r="C653" s="153">
        <v>1047639</v>
      </c>
      <c r="D653" s="153"/>
      <c r="E653" s="27"/>
      <c r="F653" s="27"/>
      <c r="G653" s="27"/>
      <c r="H653" s="27"/>
      <c r="I653" s="27"/>
      <c r="J653" s="159" t="s">
        <v>95</v>
      </c>
      <c r="K653" s="25" t="s">
        <v>98</v>
      </c>
      <c r="L653" s="27"/>
      <c r="M653" s="160" t="s">
        <v>98</v>
      </c>
      <c r="N653" s="140">
        <v>0.17586746975816606</v>
      </c>
      <c r="O653" s="140">
        <f t="shared" si="10"/>
        <v>175.86746975816607</v>
      </c>
      <c r="P653" s="156" t="s">
        <v>346</v>
      </c>
      <c r="Q653" s="156" t="s">
        <v>346</v>
      </c>
      <c r="R653" s="185">
        <v>69</v>
      </c>
      <c r="S653" s="185">
        <v>213</v>
      </c>
      <c r="T653" s="186">
        <v>256</v>
      </c>
      <c r="U653" s="186"/>
      <c r="V653" s="161"/>
      <c r="W653" s="157"/>
    </row>
    <row r="654" spans="1:23" ht="13.8">
      <c r="A654" s="162">
        <v>16.86</v>
      </c>
      <c r="B654" s="153">
        <v>149</v>
      </c>
      <c r="C654" s="153">
        <v>729503</v>
      </c>
      <c r="D654" s="153"/>
      <c r="E654" s="27"/>
      <c r="F654" s="27"/>
      <c r="G654" s="27"/>
      <c r="H654" s="27"/>
      <c r="I654" s="27"/>
      <c r="J654" s="159" t="s">
        <v>481</v>
      </c>
      <c r="K654" s="25" t="s">
        <v>117</v>
      </c>
      <c r="L654" s="27"/>
      <c r="M654" s="160" t="s">
        <v>142</v>
      </c>
      <c r="N654" s="140">
        <v>0.12246188504913565</v>
      </c>
      <c r="O654" s="140">
        <f t="shared" si="10"/>
        <v>122.46188504913565</v>
      </c>
      <c r="P654" s="27">
        <v>600</v>
      </c>
      <c r="Q654" s="27">
        <v>600</v>
      </c>
      <c r="R654" s="185">
        <v>104</v>
      </c>
      <c r="S654" s="185">
        <v>223</v>
      </c>
      <c r="T654" s="186">
        <v>205</v>
      </c>
      <c r="U654" s="186"/>
      <c r="V654" s="161"/>
      <c r="W654" s="157"/>
    </row>
    <row r="655" spans="1:23" ht="13.8">
      <c r="A655" s="162">
        <v>17.350000000000001</v>
      </c>
      <c r="B655" s="153">
        <v>57</v>
      </c>
      <c r="C655" s="153">
        <v>21269</v>
      </c>
      <c r="D655" s="153"/>
      <c r="E655" s="27"/>
      <c r="F655" s="27"/>
      <c r="G655" s="27"/>
      <c r="H655" s="27"/>
      <c r="I655" s="27"/>
      <c r="J655" s="159" t="s">
        <v>293</v>
      </c>
      <c r="K655" s="25" t="s">
        <v>305</v>
      </c>
      <c r="L655" s="27"/>
      <c r="M655" s="160" t="s">
        <v>319</v>
      </c>
      <c r="N655" s="140">
        <v>3.5704333403838856E-3</v>
      </c>
      <c r="O655" s="140">
        <f t="shared" si="10"/>
        <v>3.5704333403838855</v>
      </c>
      <c r="P655" s="156" t="s">
        <v>346</v>
      </c>
      <c r="Q655" s="27">
        <v>5.0630000000000001E-2</v>
      </c>
      <c r="R655" s="185">
        <v>71</v>
      </c>
      <c r="S655" s="185">
        <v>85</v>
      </c>
      <c r="T655" s="186">
        <v>282</v>
      </c>
      <c r="U655" s="186"/>
      <c r="V655" s="161"/>
      <c r="W655" s="157"/>
    </row>
    <row r="656" spans="1:23" ht="13.8">
      <c r="A656" s="162">
        <v>18.09</v>
      </c>
      <c r="B656" s="153">
        <v>207</v>
      </c>
      <c r="C656" s="153">
        <v>228837</v>
      </c>
      <c r="D656" s="153"/>
      <c r="E656" s="27"/>
      <c r="F656" s="27"/>
      <c r="G656" s="27"/>
      <c r="H656" s="27"/>
      <c r="I656" s="27"/>
      <c r="J656" s="159" t="s">
        <v>498</v>
      </c>
      <c r="K656" s="25" t="s">
        <v>98</v>
      </c>
      <c r="L656" s="27"/>
      <c r="M656" s="160" t="s">
        <v>98</v>
      </c>
      <c r="N656" s="140">
        <v>3.8414935084556269E-2</v>
      </c>
      <c r="O656" s="140">
        <f t="shared" si="10"/>
        <v>38.414935084556269</v>
      </c>
      <c r="P656" s="156" t="s">
        <v>346</v>
      </c>
      <c r="Q656" s="156" t="s">
        <v>346</v>
      </c>
      <c r="R656" s="185">
        <v>73</v>
      </c>
      <c r="S656" s="185">
        <v>281</v>
      </c>
      <c r="T656" s="186">
        <v>355</v>
      </c>
      <c r="U656" s="186"/>
      <c r="V656" s="161"/>
      <c r="W656" s="157"/>
    </row>
    <row r="657" spans="1:23" ht="13.8">
      <c r="A657" s="162">
        <v>19.86</v>
      </c>
      <c r="B657" s="153">
        <v>55</v>
      </c>
      <c r="C657" s="153">
        <v>71443</v>
      </c>
      <c r="D657" s="153"/>
      <c r="E657" s="27"/>
      <c r="F657" s="27"/>
      <c r="G657" s="27"/>
      <c r="H657" s="27"/>
      <c r="I657" s="27"/>
      <c r="J657" s="159" t="s">
        <v>95</v>
      </c>
      <c r="K657" s="25" t="s">
        <v>98</v>
      </c>
      <c r="L657" s="27"/>
      <c r="M657" s="160" t="s">
        <v>98</v>
      </c>
      <c r="N657" s="140">
        <v>1.1993157606706755E-2</v>
      </c>
      <c r="O657" s="140">
        <f t="shared" si="10"/>
        <v>11.993157606706754</v>
      </c>
      <c r="P657" s="156" t="s">
        <v>346</v>
      </c>
      <c r="Q657" s="156" t="s">
        <v>346</v>
      </c>
      <c r="R657" s="185">
        <v>69</v>
      </c>
      <c r="S657" s="185">
        <v>83</v>
      </c>
      <c r="T657" s="186">
        <v>284</v>
      </c>
      <c r="U657" s="186"/>
      <c r="V657" s="161"/>
      <c r="W657" s="157"/>
    </row>
    <row r="658" spans="1:23" ht="13.8">
      <c r="A658" s="162">
        <v>20.260000000000002</v>
      </c>
      <c r="B658" s="153">
        <v>207</v>
      </c>
      <c r="C658" s="153">
        <v>191761</v>
      </c>
      <c r="D658" s="153"/>
      <c r="E658" s="27"/>
      <c r="F658" s="27"/>
      <c r="G658" s="27"/>
      <c r="H658" s="27"/>
      <c r="I658" s="27"/>
      <c r="J658" s="159" t="s">
        <v>498</v>
      </c>
      <c r="K658" s="25" t="s">
        <v>98</v>
      </c>
      <c r="L658" s="27"/>
      <c r="M658" s="160" t="s">
        <v>98</v>
      </c>
      <c r="N658" s="140">
        <v>3.2190975964330924E-2</v>
      </c>
      <c r="O658" s="140">
        <f t="shared" si="10"/>
        <v>32.190975964330924</v>
      </c>
      <c r="P658" s="156" t="s">
        <v>346</v>
      </c>
      <c r="Q658" s="156" t="s">
        <v>346</v>
      </c>
      <c r="R658" s="185">
        <v>73</v>
      </c>
      <c r="S658" s="185">
        <v>147</v>
      </c>
      <c r="T658" s="186">
        <v>281</v>
      </c>
      <c r="U658" s="186"/>
      <c r="V658" s="161"/>
      <c r="W658" s="157"/>
    </row>
    <row r="659" spans="1:23" ht="13.8">
      <c r="A659" s="162">
        <v>22.36</v>
      </c>
      <c r="B659" s="153">
        <v>207</v>
      </c>
      <c r="C659" s="153">
        <v>155743</v>
      </c>
      <c r="D659" s="153"/>
      <c r="E659" s="27"/>
      <c r="F659" s="27"/>
      <c r="G659" s="27"/>
      <c r="H659" s="27"/>
      <c r="I659" s="27"/>
      <c r="J659" s="159" t="s">
        <v>498</v>
      </c>
      <c r="K659" s="25" t="s">
        <v>98</v>
      </c>
      <c r="L659" s="27"/>
      <c r="M659" s="160" t="s">
        <v>98</v>
      </c>
      <c r="N659" s="140">
        <v>2.6144623618007786E-2</v>
      </c>
      <c r="O659" s="140">
        <f t="shared" si="10"/>
        <v>26.144623618007785</v>
      </c>
      <c r="P659" s="156" t="s">
        <v>346</v>
      </c>
      <c r="Q659" s="156" t="s">
        <v>346</v>
      </c>
      <c r="R659" s="185">
        <v>73</v>
      </c>
      <c r="S659" s="185">
        <v>281</v>
      </c>
      <c r="T659" s="186">
        <v>355</v>
      </c>
      <c r="U659" s="186"/>
      <c r="V659" s="161"/>
      <c r="W659" s="157"/>
    </row>
    <row r="660" spans="1:23" ht="13.8">
      <c r="A660" s="162">
        <v>23.45</v>
      </c>
      <c r="B660" s="153">
        <v>243</v>
      </c>
      <c r="C660" s="153">
        <v>537902</v>
      </c>
      <c r="D660" s="153"/>
      <c r="E660" s="27"/>
      <c r="F660" s="27"/>
      <c r="G660" s="27"/>
      <c r="H660" s="27"/>
      <c r="I660" s="27"/>
      <c r="J660" s="159" t="s">
        <v>450</v>
      </c>
      <c r="K660" s="25" t="s">
        <v>120</v>
      </c>
      <c r="L660" s="27"/>
      <c r="M660" s="160" t="s">
        <v>145</v>
      </c>
      <c r="N660" s="140">
        <v>0.1</v>
      </c>
      <c r="O660" s="140">
        <f t="shared" si="10"/>
        <v>100</v>
      </c>
      <c r="P660" s="156" t="s">
        <v>346</v>
      </c>
      <c r="Q660" s="156" t="s">
        <v>346</v>
      </c>
      <c r="R660" s="185">
        <v>245</v>
      </c>
      <c r="S660" s="185">
        <v>186</v>
      </c>
      <c r="T660" s="186">
        <v>256</v>
      </c>
      <c r="U660" s="186"/>
      <c r="V660" s="161"/>
      <c r="W660" s="157"/>
    </row>
    <row r="661" spans="1:23" ht="13.8">
      <c r="A661" s="162">
        <v>24.38</v>
      </c>
      <c r="B661" s="153">
        <v>207</v>
      </c>
      <c r="C661" s="153">
        <v>285605</v>
      </c>
      <c r="D661" s="153"/>
      <c r="E661" s="27"/>
      <c r="F661" s="27"/>
      <c r="G661" s="27"/>
      <c r="H661" s="27"/>
      <c r="I661" s="27"/>
      <c r="J661" s="159" t="s">
        <v>444</v>
      </c>
      <c r="K661" s="25" t="s">
        <v>98</v>
      </c>
      <c r="L661" s="27"/>
      <c r="M661" s="160" t="s">
        <v>98</v>
      </c>
      <c r="N661" s="140">
        <v>4.7944596087279127E-2</v>
      </c>
      <c r="O661" s="140">
        <f t="shared" si="10"/>
        <v>47.94459608727913</v>
      </c>
      <c r="P661" s="156" t="s">
        <v>346</v>
      </c>
      <c r="Q661" s="156" t="s">
        <v>346</v>
      </c>
      <c r="R661" s="185">
        <v>73</v>
      </c>
      <c r="S661" s="185">
        <v>281</v>
      </c>
      <c r="T661" s="186">
        <v>355</v>
      </c>
      <c r="U661" s="186"/>
      <c r="V661" s="161"/>
      <c r="W661" s="157"/>
    </row>
    <row r="662" spans="1:23" ht="13.8">
      <c r="A662" s="162">
        <v>24.65</v>
      </c>
      <c r="B662" s="153">
        <v>55</v>
      </c>
      <c r="C662" s="153">
        <v>38082</v>
      </c>
      <c r="D662" s="153"/>
      <c r="E662" s="27"/>
      <c r="F662" s="27"/>
      <c r="G662" s="27"/>
      <c r="H662" s="27"/>
      <c r="I662" s="27"/>
      <c r="J662" s="159" t="s">
        <v>597</v>
      </c>
      <c r="K662" s="25" t="s">
        <v>600</v>
      </c>
      <c r="L662" s="27"/>
      <c r="M662" s="160" t="s">
        <v>599</v>
      </c>
      <c r="N662" s="140">
        <v>6.392836638699476E-3</v>
      </c>
      <c r="O662" s="140">
        <f t="shared" si="10"/>
        <v>6.3928366386994764</v>
      </c>
      <c r="P662" s="156" t="s">
        <v>346</v>
      </c>
      <c r="Q662" s="156" t="s">
        <v>346</v>
      </c>
      <c r="R662" s="185">
        <v>97</v>
      </c>
      <c r="S662" s="185">
        <v>145</v>
      </c>
      <c r="T662" s="186">
        <v>224</v>
      </c>
      <c r="U662" s="186"/>
      <c r="V662" s="161"/>
      <c r="W662" s="157"/>
    </row>
    <row r="663" spans="1:23" ht="13.8">
      <c r="A663" s="162">
        <v>25.64</v>
      </c>
      <c r="B663" s="153">
        <v>207</v>
      </c>
      <c r="C663" s="153">
        <v>454422</v>
      </c>
      <c r="D663" s="153"/>
      <c r="E663" s="27"/>
      <c r="F663" s="27"/>
      <c r="G663" s="27"/>
      <c r="H663" s="27"/>
      <c r="I663" s="27"/>
      <c r="J663" s="159" t="s">
        <v>444</v>
      </c>
      <c r="K663" s="25" t="s">
        <v>98</v>
      </c>
      <c r="L663" s="27"/>
      <c r="M663" s="160" t="s">
        <v>98</v>
      </c>
      <c r="N663" s="140">
        <v>7.628395596426378E-2</v>
      </c>
      <c r="O663" s="140">
        <f t="shared" si="10"/>
        <v>76.283955964263782</v>
      </c>
      <c r="P663" s="156" t="s">
        <v>346</v>
      </c>
      <c r="Q663" s="156" t="s">
        <v>346</v>
      </c>
      <c r="R663" s="185">
        <v>73</v>
      </c>
      <c r="S663" s="185">
        <v>281</v>
      </c>
      <c r="T663" s="186">
        <v>341</v>
      </c>
      <c r="U663" s="186"/>
      <c r="V663" s="161"/>
      <c r="W663" s="157"/>
    </row>
    <row r="664" spans="1:23" ht="13.8">
      <c r="A664" s="162">
        <v>26.9</v>
      </c>
      <c r="B664" s="153">
        <v>207</v>
      </c>
      <c r="C664" s="153">
        <v>665078</v>
      </c>
      <c r="D664" s="153"/>
      <c r="E664" s="27"/>
      <c r="F664" s="27"/>
      <c r="G664" s="27"/>
      <c r="H664" s="27"/>
      <c r="I664" s="27"/>
      <c r="J664" s="159" t="s">
        <v>498</v>
      </c>
      <c r="K664" s="25" t="s">
        <v>98</v>
      </c>
      <c r="L664" s="27"/>
      <c r="M664" s="160" t="s">
        <v>98</v>
      </c>
      <c r="N664" s="140">
        <v>0.11164684118462712</v>
      </c>
      <c r="O664" s="140">
        <f t="shared" si="10"/>
        <v>111.64684118462712</v>
      </c>
      <c r="P664" s="156" t="s">
        <v>346</v>
      </c>
      <c r="Q664" s="156" t="s">
        <v>346</v>
      </c>
      <c r="R664" s="185">
        <v>73</v>
      </c>
      <c r="S664" s="185">
        <v>281</v>
      </c>
      <c r="T664" s="186">
        <v>355</v>
      </c>
      <c r="U664" s="186"/>
      <c r="V664" s="161"/>
      <c r="W664" s="157"/>
    </row>
    <row r="665" spans="1:23" ht="14.4" thickBot="1">
      <c r="A665" s="162">
        <v>28.36</v>
      </c>
      <c r="B665" s="153">
        <v>207</v>
      </c>
      <c r="C665" s="153">
        <v>631124</v>
      </c>
      <c r="D665" s="153"/>
      <c r="E665" s="27"/>
      <c r="F665" s="27"/>
      <c r="G665" s="27"/>
      <c r="H665" s="27"/>
      <c r="I665" s="27"/>
      <c r="J665" s="159" t="s">
        <v>498</v>
      </c>
      <c r="K665" s="25" t="s">
        <v>98</v>
      </c>
      <c r="L665" s="27"/>
      <c r="M665" s="160" t="s">
        <v>98</v>
      </c>
      <c r="N665" s="140">
        <v>0.10594697313068031</v>
      </c>
      <c r="O665" s="140">
        <f t="shared" si="10"/>
        <v>105.94697313068032</v>
      </c>
      <c r="P665" s="156" t="s">
        <v>346</v>
      </c>
      <c r="Q665" s="156" t="s">
        <v>346</v>
      </c>
      <c r="R665" s="187">
        <v>73</v>
      </c>
      <c r="S665" s="187">
        <v>281</v>
      </c>
      <c r="T665" s="188">
        <v>355</v>
      </c>
      <c r="U665" s="188"/>
      <c r="V665" s="161"/>
      <c r="W665" s="157"/>
    </row>
    <row r="666" spans="1:23">
      <c r="A666" s="220" t="s">
        <v>601</v>
      </c>
      <c r="B666" s="220"/>
      <c r="C666" s="220"/>
      <c r="D666" s="220"/>
      <c r="E666" s="220"/>
      <c r="F666" s="220"/>
      <c r="G666" s="220"/>
      <c r="H666" s="220"/>
      <c r="I666" s="220"/>
      <c r="J666" s="220"/>
      <c r="K666" s="220"/>
      <c r="L666" s="220"/>
      <c r="M666" s="220"/>
      <c r="N666" s="220"/>
      <c r="O666" s="220"/>
      <c r="P666" s="220"/>
      <c r="Q666" s="220"/>
      <c r="R666" s="220"/>
      <c r="S666" s="220"/>
      <c r="T666" s="220"/>
      <c r="U666" s="220"/>
      <c r="V666" s="220"/>
      <c r="W666" s="220"/>
    </row>
    <row r="667" spans="1:23" ht="13.8">
      <c r="A667" s="158">
        <v>5.97</v>
      </c>
      <c r="B667" s="153">
        <v>207</v>
      </c>
      <c r="C667" s="153">
        <v>251996</v>
      </c>
      <c r="D667" s="153"/>
      <c r="E667" s="27"/>
      <c r="F667" s="27"/>
      <c r="G667" s="27"/>
      <c r="H667" s="27"/>
      <c r="I667" s="27"/>
      <c r="J667" s="159" t="s">
        <v>71</v>
      </c>
      <c r="K667" s="25" t="s">
        <v>96</v>
      </c>
      <c r="L667" s="27"/>
      <c r="M667" s="160" t="s">
        <v>122</v>
      </c>
      <c r="N667" s="140">
        <v>3.6973847923562696E-2</v>
      </c>
      <c r="O667" s="140">
        <f t="shared" si="10"/>
        <v>36.973847923562694</v>
      </c>
      <c r="P667" s="156" t="s">
        <v>346</v>
      </c>
      <c r="Q667" s="156" t="s">
        <v>346</v>
      </c>
      <c r="R667" s="185">
        <v>191</v>
      </c>
      <c r="S667" s="185">
        <v>96</v>
      </c>
      <c r="T667" s="186"/>
      <c r="U667" s="186"/>
      <c r="V667" s="161"/>
      <c r="W667" s="157"/>
    </row>
    <row r="668" spans="1:23" ht="13.8">
      <c r="A668" s="158">
        <v>7.88</v>
      </c>
      <c r="B668" s="153">
        <v>108</v>
      </c>
      <c r="C668" s="153">
        <v>86756</v>
      </c>
      <c r="D668" s="153"/>
      <c r="E668" s="27"/>
      <c r="F668" s="27"/>
      <c r="G668" s="27"/>
      <c r="H668" s="27"/>
      <c r="I668" s="27"/>
      <c r="J668" s="159" t="s">
        <v>539</v>
      </c>
      <c r="K668" s="25" t="s">
        <v>103</v>
      </c>
      <c r="L668" s="27"/>
      <c r="M668" s="160" t="s">
        <v>98</v>
      </c>
      <c r="N668" s="140">
        <v>1.2729182806300914E-2</v>
      </c>
      <c r="O668" s="140">
        <f t="shared" si="10"/>
        <v>12.729182806300914</v>
      </c>
      <c r="P668" s="156" t="s">
        <v>346</v>
      </c>
      <c r="Q668" s="156" t="s">
        <v>346</v>
      </c>
      <c r="R668" s="185">
        <v>94</v>
      </c>
      <c r="S668" s="185">
        <v>77</v>
      </c>
      <c r="T668" s="186"/>
      <c r="U668" s="186"/>
      <c r="V668" s="161"/>
      <c r="W668" s="157"/>
    </row>
    <row r="669" spans="1:23" ht="13.8">
      <c r="A669" s="158">
        <v>8.06</v>
      </c>
      <c r="B669" s="153">
        <v>57</v>
      </c>
      <c r="C669" s="153">
        <v>80245</v>
      </c>
      <c r="D669" s="153"/>
      <c r="E669" s="27"/>
      <c r="F669" s="27"/>
      <c r="G669" s="27"/>
      <c r="H669" s="27"/>
      <c r="I669" s="27"/>
      <c r="J669" s="159" t="s">
        <v>436</v>
      </c>
      <c r="K669" s="25" t="s">
        <v>451</v>
      </c>
      <c r="L669" s="27"/>
      <c r="M669" s="160" t="s">
        <v>459</v>
      </c>
      <c r="N669" s="140">
        <v>1.1773863182853254E-2</v>
      </c>
      <c r="O669" s="140">
        <f t="shared" si="10"/>
        <v>11.773863182853255</v>
      </c>
      <c r="P669" s="156" t="s">
        <v>346</v>
      </c>
      <c r="Q669" s="156" t="s">
        <v>346</v>
      </c>
      <c r="R669" s="185">
        <v>67</v>
      </c>
      <c r="S669" s="185">
        <v>81</v>
      </c>
      <c r="T669" s="186">
        <v>124</v>
      </c>
      <c r="U669" s="186"/>
      <c r="V669" s="161"/>
      <c r="W669" s="157"/>
    </row>
    <row r="670" spans="1:23" ht="13.8">
      <c r="A670" s="158">
        <v>9.0500000000000007</v>
      </c>
      <c r="B670" s="153">
        <v>73</v>
      </c>
      <c r="C670" s="153">
        <v>119339</v>
      </c>
      <c r="D670" s="153"/>
      <c r="E670" s="27"/>
      <c r="F670" s="27"/>
      <c r="G670" s="27"/>
      <c r="H670" s="27"/>
      <c r="I670" s="27"/>
      <c r="J670" s="159" t="s">
        <v>83</v>
      </c>
      <c r="K670" s="25" t="s">
        <v>109</v>
      </c>
      <c r="L670" s="27"/>
      <c r="M670" s="160" t="s">
        <v>134</v>
      </c>
      <c r="N670" s="140">
        <v>1.7509889194074701E-2</v>
      </c>
      <c r="O670" s="140">
        <f t="shared" si="10"/>
        <v>17.509889194074702</v>
      </c>
      <c r="P670" s="27">
        <v>22.984999999999999</v>
      </c>
      <c r="Q670" s="27">
        <v>22.984999999999999</v>
      </c>
      <c r="R670" s="185">
        <v>341</v>
      </c>
      <c r="S670" s="185">
        <v>429</v>
      </c>
      <c r="T670" s="186">
        <v>325</v>
      </c>
      <c r="U670" s="186"/>
      <c r="V670" s="161"/>
      <c r="W670" s="157"/>
    </row>
    <row r="671" spans="1:23" ht="13.8">
      <c r="A671" s="158">
        <v>9.36</v>
      </c>
      <c r="B671" s="153">
        <v>103</v>
      </c>
      <c r="C671" s="153">
        <v>14226</v>
      </c>
      <c r="D671" s="153"/>
      <c r="E671" s="27"/>
      <c r="F671" s="27"/>
      <c r="G671" s="27"/>
      <c r="H671" s="27"/>
      <c r="I671" s="27"/>
      <c r="J671" s="159" t="s">
        <v>602</v>
      </c>
      <c r="K671" s="25" t="s">
        <v>111</v>
      </c>
      <c r="L671" s="27"/>
      <c r="M671" s="160" t="s">
        <v>136</v>
      </c>
      <c r="N671" s="140">
        <v>2.0872948799211216E-3</v>
      </c>
      <c r="O671" s="140">
        <f t="shared" si="10"/>
        <v>2.0872948799211217</v>
      </c>
      <c r="P671" s="27">
        <v>5903</v>
      </c>
      <c r="Q671" s="156" t="s">
        <v>346</v>
      </c>
      <c r="R671" s="185">
        <v>145</v>
      </c>
      <c r="S671" s="185">
        <v>86</v>
      </c>
      <c r="T671" s="186">
        <v>116</v>
      </c>
      <c r="U671" s="186"/>
      <c r="V671" s="161"/>
      <c r="W671" s="157"/>
    </row>
    <row r="672" spans="1:23" ht="13.8">
      <c r="A672" s="158">
        <v>10.199999999999999</v>
      </c>
      <c r="B672" s="153">
        <v>156</v>
      </c>
      <c r="C672" s="153">
        <v>49716</v>
      </c>
      <c r="D672" s="153"/>
      <c r="E672" s="27"/>
      <c r="F672" s="27"/>
      <c r="G672" s="27"/>
      <c r="H672" s="27"/>
      <c r="I672" s="27"/>
      <c r="J672" s="159" t="s">
        <v>552</v>
      </c>
      <c r="K672" s="25" t="s">
        <v>236</v>
      </c>
      <c r="L672" s="27"/>
      <c r="M672" s="160" t="s">
        <v>98</v>
      </c>
      <c r="N672" s="140">
        <v>7.2945277836467363E-3</v>
      </c>
      <c r="O672" s="140">
        <f t="shared" si="10"/>
        <v>7.2945277836467364</v>
      </c>
      <c r="P672" s="156" t="s">
        <v>346</v>
      </c>
      <c r="Q672" s="156" t="s">
        <v>346</v>
      </c>
      <c r="R672" s="185">
        <v>141</v>
      </c>
      <c r="S672" s="185">
        <v>115</v>
      </c>
      <c r="T672" s="186">
        <v>128</v>
      </c>
      <c r="U672" s="186"/>
      <c r="V672" s="161"/>
      <c r="W672" s="157"/>
    </row>
    <row r="673" spans="1:23" ht="13.8">
      <c r="A673" s="158">
        <v>10.31</v>
      </c>
      <c r="B673" s="153">
        <v>73</v>
      </c>
      <c r="C673" s="153">
        <v>139987</v>
      </c>
      <c r="D673" s="153"/>
      <c r="E673" s="27"/>
      <c r="F673" s="27"/>
      <c r="G673" s="27"/>
      <c r="H673" s="27"/>
      <c r="I673" s="27"/>
      <c r="J673" s="159" t="s">
        <v>184</v>
      </c>
      <c r="K673" s="25" t="s">
        <v>192</v>
      </c>
      <c r="L673" s="27"/>
      <c r="M673" s="160" t="s">
        <v>199</v>
      </c>
      <c r="N673" s="140">
        <v>2.0539445266098553E-2</v>
      </c>
      <c r="O673" s="140">
        <f t="shared" si="10"/>
        <v>20.539445266098554</v>
      </c>
      <c r="P673" s="156" t="s">
        <v>346</v>
      </c>
      <c r="Q673" s="27">
        <v>2.6755</v>
      </c>
      <c r="R673" s="185">
        <v>281</v>
      </c>
      <c r="S673" s="185">
        <v>147</v>
      </c>
      <c r="T673" s="186">
        <v>503</v>
      </c>
      <c r="U673" s="186"/>
      <c r="V673" s="161"/>
      <c r="W673" s="157"/>
    </row>
    <row r="674" spans="1:23" ht="13.8">
      <c r="A674" s="158">
        <v>11.01</v>
      </c>
      <c r="B674" s="153">
        <v>191</v>
      </c>
      <c r="C674" s="153">
        <v>38546</v>
      </c>
      <c r="D674" s="153"/>
      <c r="E674" s="27"/>
      <c r="F674" s="27"/>
      <c r="G674" s="27"/>
      <c r="H674" s="27"/>
      <c r="I674" s="27"/>
      <c r="J674" s="159" t="s">
        <v>443</v>
      </c>
      <c r="K674" s="25" t="s">
        <v>166</v>
      </c>
      <c r="L674" s="27"/>
      <c r="M674" s="160" t="s">
        <v>98</v>
      </c>
      <c r="N674" s="140">
        <v>5.6556212878841232E-3</v>
      </c>
      <c r="O674" s="140">
        <f t="shared" si="10"/>
        <v>5.6556212878841237</v>
      </c>
      <c r="P674" s="156" t="s">
        <v>346</v>
      </c>
      <c r="Q674" s="156" t="s">
        <v>346</v>
      </c>
      <c r="R674" s="185">
        <v>91</v>
      </c>
      <c r="S674" s="185">
        <v>206</v>
      </c>
      <c r="T674" s="186"/>
      <c r="U674" s="186"/>
      <c r="V674" s="161"/>
      <c r="W674" s="157"/>
    </row>
    <row r="675" spans="1:23" ht="13.8">
      <c r="A675" s="158">
        <v>13.1</v>
      </c>
      <c r="B675" s="153">
        <v>57</v>
      </c>
      <c r="C675" s="153">
        <v>119988</v>
      </c>
      <c r="D675" s="153"/>
      <c r="E675" s="27"/>
      <c r="F675" s="27"/>
      <c r="G675" s="27"/>
      <c r="H675" s="27"/>
      <c r="I675" s="27"/>
      <c r="J675" s="159" t="s">
        <v>596</v>
      </c>
      <c r="K675" s="25" t="s">
        <v>484</v>
      </c>
      <c r="L675" s="27"/>
      <c r="M675" s="160" t="s">
        <v>598</v>
      </c>
      <c r="N675" s="140">
        <v>1.7605113036129307E-2</v>
      </c>
      <c r="O675" s="140">
        <f t="shared" si="10"/>
        <v>17.605113036129307</v>
      </c>
      <c r="P675" s="156" t="s">
        <v>346</v>
      </c>
      <c r="Q675" s="156" t="s">
        <v>346</v>
      </c>
      <c r="R675" s="185">
        <v>71</v>
      </c>
      <c r="S675" s="185">
        <v>85</v>
      </c>
      <c r="T675" s="186">
        <v>212</v>
      </c>
      <c r="U675" s="186"/>
      <c r="V675" s="161"/>
      <c r="W675" s="157"/>
    </row>
    <row r="676" spans="1:23" ht="13.8">
      <c r="A676" s="158">
        <v>13.84</v>
      </c>
      <c r="B676" s="153">
        <v>73</v>
      </c>
      <c r="C676" s="153">
        <v>89435</v>
      </c>
      <c r="D676" s="153"/>
      <c r="E676" s="27"/>
      <c r="F676" s="27"/>
      <c r="G676" s="27"/>
      <c r="H676" s="27"/>
      <c r="I676" s="27"/>
      <c r="J676" s="159" t="s">
        <v>498</v>
      </c>
      <c r="K676" s="25" t="s">
        <v>98</v>
      </c>
      <c r="L676" s="27"/>
      <c r="M676" s="160" t="s">
        <v>98</v>
      </c>
      <c r="N676" s="140">
        <v>1.3122256262178087E-2</v>
      </c>
      <c r="O676" s="140">
        <f t="shared" si="10"/>
        <v>13.122256262178087</v>
      </c>
      <c r="P676" s="156" t="s">
        <v>346</v>
      </c>
      <c r="Q676" s="156" t="s">
        <v>346</v>
      </c>
      <c r="R676" s="185">
        <v>207</v>
      </c>
      <c r="S676" s="185">
        <v>281</v>
      </c>
      <c r="T676" s="186">
        <v>429</v>
      </c>
      <c r="U676" s="186"/>
      <c r="V676" s="161"/>
      <c r="W676" s="157"/>
    </row>
    <row r="677" spans="1:23" ht="13.8">
      <c r="A677" s="158">
        <v>15.07</v>
      </c>
      <c r="B677" s="153">
        <v>188</v>
      </c>
      <c r="C677" s="153">
        <v>681552</v>
      </c>
      <c r="D677" s="153"/>
      <c r="E677" s="27"/>
      <c r="F677" s="27"/>
      <c r="G677" s="27"/>
      <c r="H677" s="27"/>
      <c r="I677" s="27"/>
      <c r="J677" s="159" t="s">
        <v>89</v>
      </c>
      <c r="K677" s="25" t="s">
        <v>115</v>
      </c>
      <c r="L677" s="27"/>
      <c r="M677" s="160" t="s">
        <v>140</v>
      </c>
      <c r="N677" s="140">
        <v>0.1</v>
      </c>
      <c r="O677" s="140">
        <f t="shared" si="10"/>
        <v>100</v>
      </c>
      <c r="P677" s="156" t="s">
        <v>346</v>
      </c>
      <c r="Q677" s="156" t="s">
        <v>346</v>
      </c>
      <c r="R677" s="185">
        <v>160</v>
      </c>
      <c r="S677" s="185">
        <v>184</v>
      </c>
      <c r="T677" s="186"/>
      <c r="U677" s="186"/>
      <c r="V677" s="161"/>
      <c r="W677" s="157"/>
    </row>
    <row r="678" spans="1:23" ht="13.8">
      <c r="A678" s="158">
        <v>15.85</v>
      </c>
      <c r="B678" s="153">
        <v>57</v>
      </c>
      <c r="C678" s="153">
        <v>21094</v>
      </c>
      <c r="D678" s="153"/>
      <c r="E678" s="27"/>
      <c r="F678" s="27"/>
      <c r="G678" s="27"/>
      <c r="H678" s="27"/>
      <c r="I678" s="27"/>
      <c r="J678" s="159" t="s">
        <v>479</v>
      </c>
      <c r="K678" s="25" t="s">
        <v>484</v>
      </c>
      <c r="L678" s="27"/>
      <c r="M678" s="160" t="s">
        <v>488</v>
      </c>
      <c r="N678" s="140">
        <v>3.0949949526961995E-3</v>
      </c>
      <c r="O678" s="140">
        <f t="shared" si="10"/>
        <v>3.0949949526961995</v>
      </c>
      <c r="P678" s="156" t="s">
        <v>346</v>
      </c>
      <c r="Q678" s="27">
        <v>0.12485</v>
      </c>
      <c r="R678" s="185">
        <v>71</v>
      </c>
      <c r="S678" s="185">
        <v>85</v>
      </c>
      <c r="T678" s="186">
        <v>268</v>
      </c>
      <c r="U678" s="186"/>
      <c r="V678" s="161"/>
      <c r="W678" s="157"/>
    </row>
    <row r="679" spans="1:23" ht="13.8">
      <c r="A679" s="158">
        <v>15.94</v>
      </c>
      <c r="B679" s="153">
        <v>207</v>
      </c>
      <c r="C679" s="153">
        <v>121391</v>
      </c>
      <c r="D679" s="153"/>
      <c r="E679" s="27"/>
      <c r="F679" s="27"/>
      <c r="G679" s="27"/>
      <c r="H679" s="27"/>
      <c r="I679" s="27"/>
      <c r="J679" s="159" t="s">
        <v>498</v>
      </c>
      <c r="K679" s="25" t="s">
        <v>98</v>
      </c>
      <c r="L679" s="27"/>
      <c r="M679" s="160" t="s">
        <v>98</v>
      </c>
      <c r="N679" s="140">
        <v>1.7810966734746577E-2</v>
      </c>
      <c r="O679" s="140">
        <f t="shared" si="10"/>
        <v>17.810966734746579</v>
      </c>
      <c r="P679" s="156" t="s">
        <v>346</v>
      </c>
      <c r="Q679" s="156" t="s">
        <v>346</v>
      </c>
      <c r="R679" s="185">
        <v>73</v>
      </c>
      <c r="S679" s="185">
        <v>281</v>
      </c>
      <c r="T679" s="186">
        <v>503</v>
      </c>
      <c r="U679" s="186"/>
      <c r="V679" s="161"/>
      <c r="W679" s="157"/>
    </row>
    <row r="680" spans="1:23" ht="13.8">
      <c r="A680" s="158">
        <v>18.09</v>
      </c>
      <c r="B680" s="153">
        <v>207</v>
      </c>
      <c r="C680" s="153">
        <v>94368</v>
      </c>
      <c r="D680" s="153"/>
      <c r="E680" s="27"/>
      <c r="F680" s="27"/>
      <c r="G680" s="27"/>
      <c r="H680" s="27"/>
      <c r="I680" s="27"/>
      <c r="J680" s="159" t="s">
        <v>498</v>
      </c>
      <c r="K680" s="25" t="s">
        <v>98</v>
      </c>
      <c r="L680" s="27"/>
      <c r="M680" s="160" t="s">
        <v>98</v>
      </c>
      <c r="N680" s="140">
        <v>1.3846045496161703E-2</v>
      </c>
      <c r="O680" s="140">
        <f t="shared" si="10"/>
        <v>13.846045496161704</v>
      </c>
      <c r="P680" s="156" t="s">
        <v>346</v>
      </c>
      <c r="Q680" s="156" t="s">
        <v>346</v>
      </c>
      <c r="R680" s="185">
        <v>73</v>
      </c>
      <c r="S680" s="185">
        <v>281</v>
      </c>
      <c r="T680" s="186">
        <v>355</v>
      </c>
      <c r="U680" s="186"/>
      <c r="V680" s="161"/>
      <c r="W680" s="157"/>
    </row>
    <row r="681" spans="1:23" ht="13.8">
      <c r="A681" s="158">
        <v>20.260000000000002</v>
      </c>
      <c r="B681" s="153">
        <v>207</v>
      </c>
      <c r="C681" s="153">
        <v>32616</v>
      </c>
      <c r="D681" s="153"/>
      <c r="E681" s="27"/>
      <c r="F681" s="27"/>
      <c r="G681" s="27"/>
      <c r="H681" s="27"/>
      <c r="I681" s="27"/>
      <c r="J681" s="159" t="s">
        <v>498</v>
      </c>
      <c r="K681" s="25" t="s">
        <v>98</v>
      </c>
      <c r="L681" s="27"/>
      <c r="M681" s="160" t="s">
        <v>98</v>
      </c>
      <c r="N681" s="140">
        <v>4.7855482780477503E-3</v>
      </c>
      <c r="O681" s="140">
        <f t="shared" si="10"/>
        <v>4.7855482780477505</v>
      </c>
      <c r="P681" s="156" t="s">
        <v>346</v>
      </c>
      <c r="Q681" s="156" t="s">
        <v>346</v>
      </c>
      <c r="R681" s="185">
        <v>73</v>
      </c>
      <c r="S681" s="185">
        <v>147</v>
      </c>
      <c r="T681" s="186">
        <v>281</v>
      </c>
      <c r="U681" s="186"/>
      <c r="V681" s="161"/>
      <c r="W681" s="157"/>
    </row>
    <row r="682" spans="1:23" ht="13.8">
      <c r="A682" s="158">
        <v>21.9</v>
      </c>
      <c r="B682" s="153">
        <v>213</v>
      </c>
      <c r="C682" s="153">
        <v>190491</v>
      </c>
      <c r="D682" s="153"/>
      <c r="E682" s="27"/>
      <c r="F682" s="27"/>
      <c r="G682" s="27"/>
      <c r="H682" s="27"/>
      <c r="I682" s="27"/>
      <c r="J682" s="159" t="s">
        <v>95</v>
      </c>
      <c r="K682" s="25" t="s">
        <v>98</v>
      </c>
      <c r="L682" s="27"/>
      <c r="M682" s="160" t="s">
        <v>98</v>
      </c>
      <c r="N682" s="140">
        <v>2.7949591520529615E-2</v>
      </c>
      <c r="O682" s="140">
        <f t="shared" si="10"/>
        <v>27.949591520529616</v>
      </c>
      <c r="P682" s="156" t="s">
        <v>346</v>
      </c>
      <c r="Q682" s="156" t="s">
        <v>346</v>
      </c>
      <c r="R682" s="185">
        <v>207</v>
      </c>
      <c r="S682" s="185">
        <v>228</v>
      </c>
      <c r="T682" s="186">
        <v>281</v>
      </c>
      <c r="U682" s="186"/>
      <c r="V682" s="161"/>
      <c r="W682" s="157"/>
    </row>
    <row r="683" spans="1:23" ht="13.8">
      <c r="A683" s="158">
        <v>22.36</v>
      </c>
      <c r="B683" s="153">
        <v>207</v>
      </c>
      <c r="C683" s="153">
        <v>30238</v>
      </c>
      <c r="D683" s="153"/>
      <c r="E683" s="27"/>
      <c r="F683" s="27"/>
      <c r="G683" s="27"/>
      <c r="H683" s="27"/>
      <c r="I683" s="27"/>
      <c r="J683" s="159" t="s">
        <v>444</v>
      </c>
      <c r="K683" s="25" t="s">
        <v>98</v>
      </c>
      <c r="L683" s="27"/>
      <c r="M683" s="160" t="s">
        <v>98</v>
      </c>
      <c r="N683" s="140">
        <v>4.4366387304270258E-3</v>
      </c>
      <c r="O683" s="140">
        <f t="shared" si="10"/>
        <v>4.4366387304270258</v>
      </c>
      <c r="P683" s="156" t="s">
        <v>346</v>
      </c>
      <c r="Q683" s="156" t="s">
        <v>346</v>
      </c>
      <c r="R683" s="185">
        <v>73</v>
      </c>
      <c r="S683" s="185">
        <v>281</v>
      </c>
      <c r="T683" s="186">
        <v>355</v>
      </c>
      <c r="U683" s="186"/>
      <c r="V683" s="161"/>
      <c r="W683" s="157"/>
    </row>
    <row r="684" spans="1:23" ht="13.8">
      <c r="A684" s="158">
        <v>23.45</v>
      </c>
      <c r="B684" s="153">
        <v>243</v>
      </c>
      <c r="C684" s="153">
        <v>540242</v>
      </c>
      <c r="D684" s="153"/>
      <c r="E684" s="27"/>
      <c r="F684" s="27"/>
      <c r="G684" s="27"/>
      <c r="H684" s="27"/>
      <c r="I684" s="27"/>
      <c r="J684" s="159" t="s">
        <v>450</v>
      </c>
      <c r="K684" s="25" t="s">
        <v>120</v>
      </c>
      <c r="L684" s="27"/>
      <c r="M684" s="160" t="s">
        <v>145</v>
      </c>
      <c r="N684" s="140">
        <v>0.1</v>
      </c>
      <c r="O684" s="140">
        <f t="shared" si="10"/>
        <v>100</v>
      </c>
      <c r="P684" s="156" t="s">
        <v>346</v>
      </c>
      <c r="Q684" s="156" t="s">
        <v>346</v>
      </c>
      <c r="R684" s="185">
        <v>245</v>
      </c>
      <c r="S684" s="185">
        <v>186</v>
      </c>
      <c r="T684" s="186">
        <v>256</v>
      </c>
      <c r="U684" s="186"/>
      <c r="V684" s="161"/>
      <c r="W684" s="157"/>
    </row>
    <row r="685" spans="1:23" ht="13.8">
      <c r="A685" s="158">
        <v>24.38</v>
      </c>
      <c r="B685" s="153">
        <v>207</v>
      </c>
      <c r="C685" s="153">
        <v>52041</v>
      </c>
      <c r="D685" s="153"/>
      <c r="E685" s="27"/>
      <c r="F685" s="27"/>
      <c r="G685" s="27"/>
      <c r="H685" s="27"/>
      <c r="I685" s="27"/>
      <c r="J685" s="159" t="s">
        <v>498</v>
      </c>
      <c r="K685" s="25" t="s">
        <v>98</v>
      </c>
      <c r="L685" s="27"/>
      <c r="M685" s="160" t="s">
        <v>98</v>
      </c>
      <c r="N685" s="140">
        <v>7.6356609620395798E-3</v>
      </c>
      <c r="O685" s="140">
        <f t="shared" si="10"/>
        <v>7.6356609620395801</v>
      </c>
      <c r="P685" s="156" t="s">
        <v>346</v>
      </c>
      <c r="Q685" s="156" t="s">
        <v>346</v>
      </c>
      <c r="R685" s="185">
        <v>73</v>
      </c>
      <c r="S685" s="185">
        <v>281</v>
      </c>
      <c r="T685" s="186">
        <v>355</v>
      </c>
      <c r="U685" s="186"/>
      <c r="V685" s="161"/>
      <c r="W685" s="157"/>
    </row>
    <row r="686" spans="1:23" ht="13.8">
      <c r="A686" s="158">
        <v>24.65</v>
      </c>
      <c r="B686" s="153">
        <v>55</v>
      </c>
      <c r="C686" s="153">
        <v>2258205</v>
      </c>
      <c r="D686" s="153"/>
      <c r="E686" s="27"/>
      <c r="F686" s="27"/>
      <c r="G686" s="27"/>
      <c r="H686" s="27"/>
      <c r="I686" s="27"/>
      <c r="J686" s="159" t="s">
        <v>597</v>
      </c>
      <c r="K686" s="25" t="s">
        <v>600</v>
      </c>
      <c r="L686" s="27"/>
      <c r="M686" s="160" t="s">
        <v>599</v>
      </c>
      <c r="N686" s="140">
        <v>0.3313327523065005</v>
      </c>
      <c r="O686" s="140">
        <f t="shared" si="10"/>
        <v>331.33275230650048</v>
      </c>
      <c r="P686" s="156" t="s">
        <v>346</v>
      </c>
      <c r="Q686" s="156" t="s">
        <v>346</v>
      </c>
      <c r="R686" s="185">
        <v>97</v>
      </c>
      <c r="S686" s="185">
        <v>145</v>
      </c>
      <c r="T686" s="186">
        <v>224</v>
      </c>
      <c r="U686" s="186"/>
      <c r="V686" s="161"/>
      <c r="W686" s="157"/>
    </row>
    <row r="687" spans="1:23" ht="13.8">
      <c r="A687" s="158">
        <v>26.9</v>
      </c>
      <c r="B687" s="153">
        <v>207</v>
      </c>
      <c r="C687" s="153">
        <v>239012</v>
      </c>
      <c r="D687" s="153"/>
      <c r="E687" s="27"/>
      <c r="F687" s="27"/>
      <c r="G687" s="27"/>
      <c r="H687" s="27"/>
      <c r="I687" s="27"/>
      <c r="J687" s="159" t="s">
        <v>498</v>
      </c>
      <c r="K687" s="25" t="s">
        <v>98</v>
      </c>
      <c r="L687" s="27"/>
      <c r="M687" s="160" t="s">
        <v>98</v>
      </c>
      <c r="N687" s="140">
        <v>3.5068784186679816E-2</v>
      </c>
      <c r="O687" s="140">
        <f t="shared" si="10"/>
        <v>35.068784186679814</v>
      </c>
      <c r="P687" s="156" t="s">
        <v>346</v>
      </c>
      <c r="Q687" s="156" t="s">
        <v>346</v>
      </c>
      <c r="R687" s="185">
        <v>73</v>
      </c>
      <c r="S687" s="185">
        <v>281</v>
      </c>
      <c r="T687" s="186">
        <v>355</v>
      </c>
      <c r="U687" s="186"/>
      <c r="V687" s="161"/>
      <c r="W687" s="157"/>
    </row>
    <row r="688" spans="1:23" ht="14.4" thickBot="1">
      <c r="A688" s="158">
        <v>28.36</v>
      </c>
      <c r="B688" s="153">
        <v>207</v>
      </c>
      <c r="C688" s="153">
        <v>292223</v>
      </c>
      <c r="D688" s="153"/>
      <c r="E688" s="27"/>
      <c r="F688" s="27"/>
      <c r="G688" s="27"/>
      <c r="H688" s="27"/>
      <c r="I688" s="27"/>
      <c r="J688" s="159" t="s">
        <v>498</v>
      </c>
      <c r="K688" s="25" t="s">
        <v>98</v>
      </c>
      <c r="L688" s="27"/>
      <c r="M688" s="160" t="s">
        <v>98</v>
      </c>
      <c r="N688" s="140">
        <v>4.2876112167523538E-2</v>
      </c>
      <c r="O688" s="140">
        <f t="shared" si="10"/>
        <v>42.876112167523537</v>
      </c>
      <c r="P688" s="156" t="s">
        <v>346</v>
      </c>
      <c r="Q688" s="156" t="s">
        <v>346</v>
      </c>
      <c r="R688" s="187">
        <v>73</v>
      </c>
      <c r="S688" s="187">
        <v>281</v>
      </c>
      <c r="T688" s="188">
        <v>355</v>
      </c>
      <c r="U688" s="188"/>
      <c r="V688" s="161"/>
      <c r="W688" s="157"/>
    </row>
    <row r="689" spans="1:23">
      <c r="A689" s="220" t="s">
        <v>603</v>
      </c>
      <c r="B689" s="220"/>
      <c r="C689" s="220"/>
      <c r="D689" s="220"/>
      <c r="E689" s="220"/>
      <c r="F689" s="220"/>
      <c r="G689" s="220"/>
      <c r="H689" s="220"/>
      <c r="I689" s="220"/>
      <c r="J689" s="220"/>
      <c r="K689" s="220"/>
      <c r="L689" s="220"/>
      <c r="M689" s="220"/>
      <c r="N689" s="220"/>
      <c r="O689" s="220"/>
      <c r="P689" s="220"/>
      <c r="Q689" s="220"/>
      <c r="R689" s="220"/>
      <c r="S689" s="220"/>
      <c r="T689" s="220"/>
      <c r="U689" s="220"/>
      <c r="V689" s="220"/>
      <c r="W689" s="220"/>
    </row>
    <row r="690" spans="1:23" ht="13.8">
      <c r="A690" s="158">
        <v>6.5</v>
      </c>
      <c r="B690" s="153">
        <v>133</v>
      </c>
      <c r="C690" s="153">
        <v>12977</v>
      </c>
      <c r="D690" s="153"/>
      <c r="E690" s="27"/>
      <c r="F690" s="27"/>
      <c r="G690" s="27"/>
      <c r="H690" s="27"/>
      <c r="I690" s="27"/>
      <c r="J690" s="159" t="s">
        <v>491</v>
      </c>
      <c r="K690" s="25" t="s">
        <v>494</v>
      </c>
      <c r="L690" s="27"/>
      <c r="M690" s="160" t="s">
        <v>98</v>
      </c>
      <c r="N690" s="140">
        <v>3.0569002273182337E-3</v>
      </c>
      <c r="O690" s="140">
        <f t="shared" si="10"/>
        <v>3.0569002273182337</v>
      </c>
      <c r="P690" s="156" t="s">
        <v>346</v>
      </c>
      <c r="Q690" s="156" t="s">
        <v>346</v>
      </c>
      <c r="R690" s="185">
        <v>151</v>
      </c>
      <c r="S690" s="185">
        <v>121</v>
      </c>
      <c r="T690" s="186">
        <v>105</v>
      </c>
      <c r="U690" s="161"/>
      <c r="V690" s="161"/>
      <c r="W690" s="157"/>
    </row>
    <row r="691" spans="1:23" ht="13.8">
      <c r="A691" s="158">
        <v>7.88</v>
      </c>
      <c r="B691" s="153">
        <v>108</v>
      </c>
      <c r="C691" s="153">
        <v>90288</v>
      </c>
      <c r="D691" s="153"/>
      <c r="E691" s="27"/>
      <c r="F691" s="27"/>
      <c r="G691" s="27"/>
      <c r="H691" s="27"/>
      <c r="I691" s="27"/>
      <c r="J691" s="159" t="s">
        <v>530</v>
      </c>
      <c r="K691" s="25" t="s">
        <v>103</v>
      </c>
      <c r="L691" s="27"/>
      <c r="M691" s="160" t="s">
        <v>98</v>
      </c>
      <c r="N691" s="140">
        <v>2.1268506413200949E-2</v>
      </c>
      <c r="O691" s="140">
        <f t="shared" si="10"/>
        <v>21.268506413200949</v>
      </c>
      <c r="P691" s="156" t="s">
        <v>346</v>
      </c>
      <c r="Q691" s="156" t="s">
        <v>346</v>
      </c>
      <c r="R691" s="185">
        <v>94</v>
      </c>
      <c r="S691" s="185">
        <v>77</v>
      </c>
      <c r="T691" s="186"/>
      <c r="U691" s="161"/>
      <c r="V691" s="161"/>
      <c r="W691" s="157"/>
    </row>
    <row r="692" spans="1:23" ht="13.8">
      <c r="A692" s="158">
        <v>8.06</v>
      </c>
      <c r="B692" s="153">
        <v>57</v>
      </c>
      <c r="C692" s="153">
        <v>20330</v>
      </c>
      <c r="D692" s="153"/>
      <c r="E692" s="27"/>
      <c r="F692" s="27"/>
      <c r="G692" s="27"/>
      <c r="H692" s="27"/>
      <c r="I692" s="27"/>
      <c r="J692" s="159" t="s">
        <v>436</v>
      </c>
      <c r="K692" s="25" t="s">
        <v>451</v>
      </c>
      <c r="L692" s="27"/>
      <c r="M692" s="160" t="s">
        <v>459</v>
      </c>
      <c r="N692" s="140">
        <v>4.7889944996054321E-3</v>
      </c>
      <c r="O692" s="140">
        <f t="shared" si="10"/>
        <v>4.7889944996054323</v>
      </c>
      <c r="P692" s="156" t="s">
        <v>346</v>
      </c>
      <c r="Q692" s="156" t="s">
        <v>346</v>
      </c>
      <c r="R692" s="185">
        <v>67</v>
      </c>
      <c r="S692" s="185">
        <v>81</v>
      </c>
      <c r="T692" s="186">
        <v>124</v>
      </c>
      <c r="U692" s="161"/>
      <c r="V692" s="161"/>
      <c r="W692" s="157"/>
    </row>
    <row r="693" spans="1:23" ht="13.8">
      <c r="A693" s="158">
        <v>8.32</v>
      </c>
      <c r="B693" s="153">
        <v>105</v>
      </c>
      <c r="C693" s="153">
        <v>25011</v>
      </c>
      <c r="D693" s="153"/>
      <c r="E693" s="27"/>
      <c r="F693" s="27"/>
      <c r="G693" s="27"/>
      <c r="H693" s="27"/>
      <c r="I693" s="27"/>
      <c r="J693" s="159" t="s">
        <v>544</v>
      </c>
      <c r="K693" s="25" t="s">
        <v>298</v>
      </c>
      <c r="L693" s="27"/>
      <c r="M693" s="160" t="s">
        <v>311</v>
      </c>
      <c r="N693" s="140">
        <v>5.891664605490972E-3</v>
      </c>
      <c r="O693" s="140">
        <f t="shared" si="10"/>
        <v>5.8916646054909725</v>
      </c>
      <c r="P693" s="156" t="s">
        <v>346</v>
      </c>
      <c r="Q693" s="156" t="s">
        <v>346</v>
      </c>
      <c r="R693" s="185">
        <v>77</v>
      </c>
      <c r="S693" s="185">
        <v>122</v>
      </c>
      <c r="T693" s="186"/>
      <c r="U693" s="161"/>
      <c r="V693" s="161"/>
      <c r="W693" s="157"/>
    </row>
    <row r="694" spans="1:23" ht="13.8">
      <c r="A694" s="158">
        <v>8.81</v>
      </c>
      <c r="B694" s="153">
        <v>121</v>
      </c>
      <c r="C694" s="153">
        <v>10325</v>
      </c>
      <c r="D694" s="153"/>
      <c r="E694" s="27"/>
      <c r="F694" s="27"/>
      <c r="G694" s="27"/>
      <c r="H694" s="27"/>
      <c r="I694" s="27"/>
      <c r="J694" s="159" t="s">
        <v>439</v>
      </c>
      <c r="K694" s="25" t="s">
        <v>453</v>
      </c>
      <c r="L694" s="27"/>
      <c r="M694" s="160" t="s">
        <v>98</v>
      </c>
      <c r="N694" s="140">
        <v>2.4321873196471271E-3</v>
      </c>
      <c r="O694" s="140">
        <f t="shared" si="10"/>
        <v>2.4321873196471269</v>
      </c>
      <c r="P694" s="156" t="s">
        <v>346</v>
      </c>
      <c r="Q694" s="156" t="s">
        <v>346</v>
      </c>
      <c r="R694" s="185">
        <v>136</v>
      </c>
      <c r="S694" s="185">
        <v>77</v>
      </c>
      <c r="T694" s="186"/>
      <c r="U694" s="161"/>
      <c r="V694" s="161"/>
      <c r="W694" s="157"/>
    </row>
    <row r="695" spans="1:23" ht="13.8">
      <c r="A695" s="158">
        <v>9.0500000000000007</v>
      </c>
      <c r="B695" s="153">
        <v>73</v>
      </c>
      <c r="C695" s="153">
        <v>4512</v>
      </c>
      <c r="D695" s="153"/>
      <c r="E695" s="27"/>
      <c r="F695" s="27"/>
      <c r="G695" s="27"/>
      <c r="H695" s="27"/>
      <c r="I695" s="27"/>
      <c r="J695" s="159" t="s">
        <v>83</v>
      </c>
      <c r="K695" s="25" t="s">
        <v>109</v>
      </c>
      <c r="L695" s="27"/>
      <c r="M695" s="160" t="s">
        <v>134</v>
      </c>
      <c r="N695" s="140">
        <v>1.0628599696123813E-3</v>
      </c>
      <c r="O695" s="140">
        <f t="shared" si="10"/>
        <v>1.0628599696123813</v>
      </c>
      <c r="P695" s="27">
        <v>22.984999999999999</v>
      </c>
      <c r="Q695" s="27">
        <v>22.984999999999999</v>
      </c>
      <c r="R695" s="185">
        <v>341</v>
      </c>
      <c r="S695" s="185">
        <v>429</v>
      </c>
      <c r="T695" s="186">
        <v>325</v>
      </c>
      <c r="U695" s="161"/>
      <c r="V695" s="161"/>
      <c r="W695" s="157"/>
    </row>
    <row r="696" spans="1:23" ht="13.8">
      <c r="A696" s="158">
        <v>9.23</v>
      </c>
      <c r="B696" s="153">
        <v>57</v>
      </c>
      <c r="C696" s="153">
        <v>14919</v>
      </c>
      <c r="D696" s="153"/>
      <c r="E696" s="27"/>
      <c r="F696" s="27"/>
      <c r="G696" s="27"/>
      <c r="H696" s="27"/>
      <c r="I696" s="27"/>
      <c r="J696" s="159" t="s">
        <v>519</v>
      </c>
      <c r="K696" s="25" t="s">
        <v>520</v>
      </c>
      <c r="L696" s="27"/>
      <c r="M696" s="160" t="s">
        <v>521</v>
      </c>
      <c r="N696" s="140">
        <v>3.514363450054769E-3</v>
      </c>
      <c r="O696" s="140">
        <f t="shared" si="10"/>
        <v>3.5143634500547689</v>
      </c>
      <c r="P696" s="156" t="s">
        <v>346</v>
      </c>
      <c r="Q696" s="27">
        <v>27.838999999999999</v>
      </c>
      <c r="R696" s="185">
        <v>71</v>
      </c>
      <c r="S696" s="185">
        <v>85</v>
      </c>
      <c r="T696" s="186">
        <v>184</v>
      </c>
      <c r="U696" s="161"/>
      <c r="V696" s="161"/>
      <c r="W696" s="157"/>
    </row>
    <row r="697" spans="1:23" ht="13.8">
      <c r="A697" s="158">
        <v>9.9600000000000009</v>
      </c>
      <c r="B697" s="153">
        <v>57</v>
      </c>
      <c r="C697" s="153">
        <v>15848</v>
      </c>
      <c r="D697" s="153"/>
      <c r="E697" s="27"/>
      <c r="F697" s="27"/>
      <c r="G697" s="27"/>
      <c r="H697" s="27"/>
      <c r="I697" s="27"/>
      <c r="J697" s="159" t="s">
        <v>326</v>
      </c>
      <c r="K697" s="25" t="s">
        <v>340</v>
      </c>
      <c r="L697" s="27"/>
      <c r="M697" s="160" t="s">
        <v>333</v>
      </c>
      <c r="N697" s="140">
        <v>3.733201418088878E-3</v>
      </c>
      <c r="O697" s="140">
        <f t="shared" si="10"/>
        <v>3.733201418088878</v>
      </c>
      <c r="P697" s="156" t="s">
        <v>346</v>
      </c>
      <c r="Q697" s="156" t="s">
        <v>346</v>
      </c>
      <c r="R697" s="185">
        <v>71</v>
      </c>
      <c r="S697" s="185">
        <v>85</v>
      </c>
      <c r="T697" s="186">
        <v>198</v>
      </c>
      <c r="U697" s="161"/>
      <c r="V697" s="161"/>
      <c r="W697" s="157"/>
    </row>
    <row r="698" spans="1:23" ht="13.8">
      <c r="A698" s="158">
        <v>10.31</v>
      </c>
      <c r="B698" s="153">
        <v>73</v>
      </c>
      <c r="C698" s="153">
        <v>7722</v>
      </c>
      <c r="D698" s="153"/>
      <c r="E698" s="27"/>
      <c r="F698" s="27"/>
      <c r="G698" s="27"/>
      <c r="H698" s="27"/>
      <c r="I698" s="27"/>
      <c r="J698" s="159" t="s">
        <v>184</v>
      </c>
      <c r="K698" s="25" t="s">
        <v>192</v>
      </c>
      <c r="L698" s="27"/>
      <c r="M698" s="160" t="s">
        <v>199</v>
      </c>
      <c r="N698" s="140">
        <v>1.8190169958658704E-3</v>
      </c>
      <c r="O698" s="140">
        <f t="shared" si="10"/>
        <v>1.8190169958658704</v>
      </c>
      <c r="P698" s="156" t="s">
        <v>346</v>
      </c>
      <c r="Q698" s="27">
        <v>2.6755</v>
      </c>
      <c r="R698" s="185">
        <v>281</v>
      </c>
      <c r="S698" s="185">
        <v>147</v>
      </c>
      <c r="T698" s="186">
        <v>503</v>
      </c>
      <c r="U698" s="161"/>
      <c r="V698" s="161"/>
      <c r="W698" s="157"/>
    </row>
    <row r="699" spans="1:23" ht="13.8">
      <c r="A699" s="158">
        <v>11.01</v>
      </c>
      <c r="B699" s="153">
        <v>191</v>
      </c>
      <c r="C699" s="153">
        <v>17408</v>
      </c>
      <c r="D699" s="153"/>
      <c r="E699" s="27"/>
      <c r="F699" s="27"/>
      <c r="G699" s="27"/>
      <c r="H699" s="27"/>
      <c r="I699" s="27"/>
      <c r="J699" s="159" t="s">
        <v>443</v>
      </c>
      <c r="K699" s="25" t="s">
        <v>166</v>
      </c>
      <c r="L699" s="27"/>
      <c r="M699" s="160" t="s">
        <v>98</v>
      </c>
      <c r="N699" s="140">
        <v>4.1006795990718818E-3</v>
      </c>
      <c r="O699" s="140">
        <f t="shared" si="10"/>
        <v>4.1006795990718814</v>
      </c>
      <c r="P699" s="156" t="s">
        <v>346</v>
      </c>
      <c r="Q699" s="156" t="s">
        <v>346</v>
      </c>
      <c r="R699" s="185">
        <v>91</v>
      </c>
      <c r="S699" s="185">
        <v>206</v>
      </c>
      <c r="T699" s="186"/>
      <c r="U699" s="161"/>
      <c r="V699" s="161"/>
      <c r="W699" s="157"/>
    </row>
    <row r="700" spans="1:23" ht="13.8">
      <c r="A700" s="158">
        <v>13.06</v>
      </c>
      <c r="B700" s="153">
        <v>57</v>
      </c>
      <c r="C700" s="153">
        <v>19619</v>
      </c>
      <c r="D700" s="153"/>
      <c r="E700" s="27"/>
      <c r="F700" s="27"/>
      <c r="G700" s="27"/>
      <c r="H700" s="27"/>
      <c r="I700" s="27"/>
      <c r="J700" s="159" t="s">
        <v>291</v>
      </c>
      <c r="K700" s="25" t="s">
        <v>98</v>
      </c>
      <c r="L700" s="27"/>
      <c r="M700" s="160" t="s">
        <v>98</v>
      </c>
      <c r="N700" s="140">
        <v>4.6215092517343324E-3</v>
      </c>
      <c r="O700" s="140">
        <f t="shared" ref="O700:O762" si="11">N700*1000</f>
        <v>4.6215092517343326</v>
      </c>
      <c r="P700" s="156" t="s">
        <v>346</v>
      </c>
      <c r="Q700" s="156" t="s">
        <v>346</v>
      </c>
      <c r="R700" s="185">
        <v>71</v>
      </c>
      <c r="S700" s="185">
        <v>85</v>
      </c>
      <c r="T700" s="186">
        <v>240</v>
      </c>
      <c r="U700" s="161"/>
      <c r="V700" s="161"/>
      <c r="W700" s="157"/>
    </row>
    <row r="701" spans="1:23" ht="13.8">
      <c r="A701" s="158">
        <v>13.1</v>
      </c>
      <c r="B701" s="153">
        <v>57</v>
      </c>
      <c r="C701" s="153">
        <v>106664</v>
      </c>
      <c r="D701" s="153"/>
      <c r="E701" s="27"/>
      <c r="F701" s="27"/>
      <c r="G701" s="27"/>
      <c r="H701" s="27"/>
      <c r="I701" s="27"/>
      <c r="J701" s="159" t="s">
        <v>596</v>
      </c>
      <c r="K701" s="25" t="s">
        <v>484</v>
      </c>
      <c r="L701" s="27"/>
      <c r="M701" s="160" t="s">
        <v>598</v>
      </c>
      <c r="N701" s="140">
        <v>2.5126085061776382E-2</v>
      </c>
      <c r="O701" s="140">
        <f t="shared" si="11"/>
        <v>25.126085061776383</v>
      </c>
      <c r="P701" s="156" t="s">
        <v>346</v>
      </c>
      <c r="Q701" s="156" t="s">
        <v>346</v>
      </c>
      <c r="R701" s="185">
        <v>71</v>
      </c>
      <c r="S701" s="185">
        <v>85</v>
      </c>
      <c r="T701" s="186">
        <v>212</v>
      </c>
      <c r="U701" s="161"/>
      <c r="V701" s="161"/>
      <c r="W701" s="157"/>
    </row>
    <row r="702" spans="1:23" ht="13.8">
      <c r="A702" s="158">
        <v>13.84</v>
      </c>
      <c r="B702" s="153">
        <v>73</v>
      </c>
      <c r="C702" s="153">
        <v>5674</v>
      </c>
      <c r="D702" s="153"/>
      <c r="E702" s="27"/>
      <c r="F702" s="27"/>
      <c r="G702" s="27"/>
      <c r="H702" s="27"/>
      <c r="I702" s="27"/>
      <c r="J702" s="159" t="s">
        <v>498</v>
      </c>
      <c r="K702" s="25" t="s">
        <v>98</v>
      </c>
      <c r="L702" s="27"/>
      <c r="M702" s="160" t="s">
        <v>98</v>
      </c>
      <c r="N702" s="140">
        <v>1.3365841018574138E-3</v>
      </c>
      <c r="O702" s="140">
        <f t="shared" si="11"/>
        <v>1.3365841018574138</v>
      </c>
      <c r="P702" s="156" t="s">
        <v>346</v>
      </c>
      <c r="Q702" s="156" t="s">
        <v>346</v>
      </c>
      <c r="R702" s="185">
        <v>207</v>
      </c>
      <c r="S702" s="185">
        <v>281</v>
      </c>
      <c r="T702" s="186">
        <v>429</v>
      </c>
      <c r="U702" s="161"/>
      <c r="V702" s="161"/>
      <c r="W702" s="157"/>
    </row>
    <row r="703" spans="1:23" ht="13.8">
      <c r="A703" s="158">
        <v>14.4</v>
      </c>
      <c r="B703" s="153">
        <v>57</v>
      </c>
      <c r="C703" s="153">
        <v>71517</v>
      </c>
      <c r="D703" s="153"/>
      <c r="E703" s="27"/>
      <c r="F703" s="27"/>
      <c r="G703" s="27"/>
      <c r="H703" s="27"/>
      <c r="I703" s="27"/>
      <c r="J703" s="159" t="s">
        <v>292</v>
      </c>
      <c r="K703" s="25" t="s">
        <v>304</v>
      </c>
      <c r="L703" s="27"/>
      <c r="M703" s="160" t="s">
        <v>318</v>
      </c>
      <c r="N703" s="140">
        <v>1.6846754531641993E-2</v>
      </c>
      <c r="O703" s="140">
        <f t="shared" si="11"/>
        <v>16.846754531641992</v>
      </c>
      <c r="P703" s="156" t="s">
        <v>346</v>
      </c>
      <c r="Q703" s="156" t="s">
        <v>346</v>
      </c>
      <c r="R703" s="185">
        <v>71</v>
      </c>
      <c r="S703" s="185">
        <v>85</v>
      </c>
      <c r="T703" s="186">
        <v>254</v>
      </c>
      <c r="U703" s="161"/>
      <c r="V703" s="161"/>
      <c r="W703" s="157"/>
    </row>
    <row r="704" spans="1:23" ht="13.8">
      <c r="A704" s="158">
        <v>15.07</v>
      </c>
      <c r="B704" s="153">
        <v>188</v>
      </c>
      <c r="C704" s="153">
        <v>424515</v>
      </c>
      <c r="D704" s="153"/>
      <c r="E704" s="27"/>
      <c r="F704" s="27"/>
      <c r="G704" s="27"/>
      <c r="H704" s="27"/>
      <c r="I704" s="27"/>
      <c r="J704" s="159" t="s">
        <v>89</v>
      </c>
      <c r="K704" s="25" t="s">
        <v>115</v>
      </c>
      <c r="L704" s="27"/>
      <c r="M704" s="160" t="s">
        <v>140</v>
      </c>
      <c r="N704" s="140">
        <v>0.1</v>
      </c>
      <c r="O704" s="140">
        <f t="shared" si="11"/>
        <v>100</v>
      </c>
      <c r="P704" s="156" t="s">
        <v>346</v>
      </c>
      <c r="Q704" s="156" t="s">
        <v>346</v>
      </c>
      <c r="R704" s="185">
        <v>160</v>
      </c>
      <c r="S704" s="185">
        <v>184</v>
      </c>
      <c r="T704" s="186"/>
      <c r="U704" s="161"/>
      <c r="V704" s="161"/>
      <c r="W704" s="157"/>
    </row>
    <row r="705" spans="1:23" ht="13.8">
      <c r="A705" s="158">
        <v>15.85</v>
      </c>
      <c r="B705" s="153">
        <v>57</v>
      </c>
      <c r="C705" s="153">
        <v>5424</v>
      </c>
      <c r="D705" s="153"/>
      <c r="E705" s="27"/>
      <c r="F705" s="27"/>
      <c r="G705" s="27"/>
      <c r="H705" s="27"/>
      <c r="I705" s="27"/>
      <c r="J705" s="159" t="s">
        <v>479</v>
      </c>
      <c r="K705" s="25" t="s">
        <v>484</v>
      </c>
      <c r="L705" s="27"/>
      <c r="M705" s="160" t="s">
        <v>488</v>
      </c>
      <c r="N705" s="140">
        <v>1.2776933677255222E-3</v>
      </c>
      <c r="O705" s="140">
        <f t="shared" si="11"/>
        <v>1.2776933677255222</v>
      </c>
      <c r="P705" s="156" t="s">
        <v>346</v>
      </c>
      <c r="Q705" s="27">
        <v>0.12485</v>
      </c>
      <c r="R705" s="185">
        <v>71</v>
      </c>
      <c r="S705" s="185">
        <v>85</v>
      </c>
      <c r="T705" s="186">
        <v>268</v>
      </c>
      <c r="U705" s="161"/>
      <c r="V705" s="161"/>
      <c r="W705" s="157"/>
    </row>
    <row r="706" spans="1:23" ht="13.8">
      <c r="A706" s="158">
        <v>17.350000000000001</v>
      </c>
      <c r="B706" s="153">
        <v>57</v>
      </c>
      <c r="C706" s="153">
        <v>13106</v>
      </c>
      <c r="D706" s="153"/>
      <c r="E706" s="27"/>
      <c r="F706" s="27"/>
      <c r="G706" s="27"/>
      <c r="H706" s="27"/>
      <c r="I706" s="27"/>
      <c r="J706" s="159" t="s">
        <v>293</v>
      </c>
      <c r="K706" s="25" t="s">
        <v>305</v>
      </c>
      <c r="L706" s="27"/>
      <c r="M706" s="160" t="s">
        <v>319</v>
      </c>
      <c r="N706" s="140">
        <v>3.0872878461302902E-3</v>
      </c>
      <c r="O706" s="140">
        <f t="shared" si="11"/>
        <v>3.0872878461302902</v>
      </c>
      <c r="P706" s="156" t="s">
        <v>346</v>
      </c>
      <c r="Q706" s="27">
        <v>5.0630000000000001E-2</v>
      </c>
      <c r="R706" s="185">
        <v>71</v>
      </c>
      <c r="S706" s="185">
        <v>85</v>
      </c>
      <c r="T706" s="186">
        <v>282</v>
      </c>
      <c r="U706" s="161"/>
      <c r="V706" s="161"/>
      <c r="W706" s="157"/>
    </row>
    <row r="707" spans="1:23" ht="13.8">
      <c r="A707" s="158">
        <v>18.93</v>
      </c>
      <c r="B707" s="153">
        <v>57</v>
      </c>
      <c r="C707" s="153">
        <v>10196</v>
      </c>
      <c r="D707" s="153"/>
      <c r="E707" s="27"/>
      <c r="F707" s="27"/>
      <c r="G707" s="27"/>
      <c r="H707" s="27"/>
      <c r="I707" s="27"/>
      <c r="J707" s="159" t="s">
        <v>295</v>
      </c>
      <c r="K707" s="25" t="s">
        <v>307</v>
      </c>
      <c r="L707" s="27"/>
      <c r="M707" s="160" t="s">
        <v>321</v>
      </c>
      <c r="N707" s="140">
        <v>2.4017997008350706E-3</v>
      </c>
      <c r="O707" s="140">
        <f t="shared" si="11"/>
        <v>2.4017997008350704</v>
      </c>
      <c r="P707" s="156" t="s">
        <v>346</v>
      </c>
      <c r="Q707" s="156" t="s">
        <v>346</v>
      </c>
      <c r="R707" s="185">
        <v>71</v>
      </c>
      <c r="S707" s="185">
        <v>85</v>
      </c>
      <c r="T707" s="186">
        <v>310</v>
      </c>
      <c r="U707" s="161"/>
      <c r="V707" s="161"/>
      <c r="W707" s="157"/>
    </row>
    <row r="708" spans="1:23" ht="13.8">
      <c r="A708" s="158">
        <v>19.86</v>
      </c>
      <c r="B708" s="153">
        <v>55</v>
      </c>
      <c r="C708" s="153">
        <v>55084</v>
      </c>
      <c r="D708" s="153"/>
      <c r="E708" s="27"/>
      <c r="F708" s="27"/>
      <c r="G708" s="27"/>
      <c r="H708" s="27"/>
      <c r="I708" s="27"/>
      <c r="J708" s="159" t="s">
        <v>95</v>
      </c>
      <c r="K708" s="25" t="s">
        <v>98</v>
      </c>
      <c r="L708" s="27"/>
      <c r="M708" s="160" t="s">
        <v>98</v>
      </c>
      <c r="N708" s="140">
        <v>1.2975748795684486E-2</v>
      </c>
      <c r="O708" s="140">
        <f t="shared" si="11"/>
        <v>12.975748795684487</v>
      </c>
      <c r="P708" s="156" t="s">
        <v>346</v>
      </c>
      <c r="Q708" s="156" t="s">
        <v>346</v>
      </c>
      <c r="R708" s="185">
        <v>69</v>
      </c>
      <c r="S708" s="185">
        <v>83</v>
      </c>
      <c r="T708" s="186">
        <v>284</v>
      </c>
      <c r="U708" s="161"/>
      <c r="V708" s="161"/>
      <c r="W708" s="157"/>
    </row>
    <row r="709" spans="1:23" ht="13.8">
      <c r="A709" s="158">
        <v>23.45</v>
      </c>
      <c r="B709" s="153">
        <v>243</v>
      </c>
      <c r="C709" s="153">
        <v>508706</v>
      </c>
      <c r="D709" s="153"/>
      <c r="E709" s="27"/>
      <c r="F709" s="27"/>
      <c r="G709" s="27"/>
      <c r="H709" s="27"/>
      <c r="I709" s="27"/>
      <c r="J709" s="159" t="s">
        <v>450</v>
      </c>
      <c r="K709" s="25" t="s">
        <v>120</v>
      </c>
      <c r="L709" s="27"/>
      <c r="M709" s="160" t="s">
        <v>145</v>
      </c>
      <c r="N709" s="140">
        <v>0.1</v>
      </c>
      <c r="O709" s="140">
        <f t="shared" si="11"/>
        <v>100</v>
      </c>
      <c r="P709" s="156" t="s">
        <v>346</v>
      </c>
      <c r="Q709" s="156" t="s">
        <v>346</v>
      </c>
      <c r="R709" s="185">
        <v>245</v>
      </c>
      <c r="S709" s="185">
        <v>186</v>
      </c>
      <c r="T709" s="186">
        <v>256</v>
      </c>
      <c r="U709" s="161"/>
      <c r="V709" s="161"/>
      <c r="W709" s="157"/>
    </row>
    <row r="710" spans="1:23" ht="13.8">
      <c r="A710" s="158">
        <v>23.68</v>
      </c>
      <c r="B710" s="153">
        <v>57</v>
      </c>
      <c r="C710" s="153">
        <v>10537</v>
      </c>
      <c r="D710" s="153"/>
      <c r="E710" s="27"/>
      <c r="F710" s="27"/>
      <c r="G710" s="27"/>
      <c r="H710" s="27"/>
      <c r="I710" s="27"/>
      <c r="J710" s="159" t="s">
        <v>353</v>
      </c>
      <c r="K710" s="25" t="s">
        <v>355</v>
      </c>
      <c r="L710" s="27"/>
      <c r="M710" s="160" t="s">
        <v>357</v>
      </c>
      <c r="N710" s="140">
        <v>2.4821266621909712E-3</v>
      </c>
      <c r="O710" s="140">
        <f t="shared" si="11"/>
        <v>2.482126662190971</v>
      </c>
      <c r="P710" s="156" t="s">
        <v>346</v>
      </c>
      <c r="Q710" s="27">
        <v>1.3389000000000001E-3</v>
      </c>
      <c r="R710" s="185">
        <v>71</v>
      </c>
      <c r="S710" s="185">
        <v>113</v>
      </c>
      <c r="T710" s="186">
        <v>338</v>
      </c>
      <c r="U710" s="161"/>
      <c r="V710" s="161"/>
      <c r="W710" s="157"/>
    </row>
    <row r="711" spans="1:23" ht="13.8">
      <c r="A711" s="158">
        <v>24.65</v>
      </c>
      <c r="B711" s="153">
        <v>55</v>
      </c>
      <c r="C711" s="153">
        <v>20980</v>
      </c>
      <c r="D711" s="153"/>
      <c r="E711" s="27"/>
      <c r="F711" s="27"/>
      <c r="G711" s="27"/>
      <c r="H711" s="27"/>
      <c r="I711" s="27"/>
      <c r="J711" s="159" t="s">
        <v>597</v>
      </c>
      <c r="K711" s="25" t="s">
        <v>600</v>
      </c>
      <c r="L711" s="27"/>
      <c r="M711" s="160" t="s">
        <v>599</v>
      </c>
      <c r="N711" s="140">
        <v>4.9421104083483512E-3</v>
      </c>
      <c r="O711" s="140">
        <f t="shared" si="11"/>
        <v>4.9421104083483511</v>
      </c>
      <c r="P711" s="156" t="s">
        <v>346</v>
      </c>
      <c r="Q711" s="156" t="s">
        <v>346</v>
      </c>
      <c r="R711" s="185">
        <v>97</v>
      </c>
      <c r="S711" s="185">
        <v>145</v>
      </c>
      <c r="T711" s="186">
        <v>224</v>
      </c>
      <c r="U711" s="161"/>
      <c r="V711" s="161"/>
      <c r="W711" s="157"/>
    </row>
    <row r="712" spans="1:23" ht="14.4" thickBot="1">
      <c r="A712" s="158">
        <v>24.92</v>
      </c>
      <c r="B712" s="153">
        <v>57</v>
      </c>
      <c r="C712" s="153">
        <v>24248</v>
      </c>
      <c r="D712" s="153"/>
      <c r="E712" s="27"/>
      <c r="F712" s="27"/>
      <c r="G712" s="27"/>
      <c r="H712" s="27"/>
      <c r="I712" s="27"/>
      <c r="J712" s="159" t="s">
        <v>354</v>
      </c>
      <c r="K712" s="25" t="s">
        <v>356</v>
      </c>
      <c r="L712" s="27"/>
      <c r="M712" s="160" t="s">
        <v>358</v>
      </c>
      <c r="N712" s="140">
        <v>5.7119300849204392E-3</v>
      </c>
      <c r="O712" s="140">
        <f t="shared" si="11"/>
        <v>5.7119300849204393</v>
      </c>
      <c r="P712" s="156" t="s">
        <v>346</v>
      </c>
      <c r="Q712" s="27">
        <v>5.3751999999999999E-4</v>
      </c>
      <c r="R712" s="187">
        <v>71</v>
      </c>
      <c r="S712" s="187">
        <v>85</v>
      </c>
      <c r="T712" s="188">
        <v>352</v>
      </c>
      <c r="U712" s="161"/>
      <c r="V712" s="161"/>
      <c r="W712" s="157"/>
    </row>
    <row r="713" spans="1:23">
      <c r="A713" s="220" t="s">
        <v>607</v>
      </c>
      <c r="B713" s="220"/>
      <c r="C713" s="220"/>
      <c r="D713" s="220"/>
      <c r="E713" s="220"/>
      <c r="F713" s="220"/>
      <c r="G713" s="220"/>
      <c r="H713" s="220"/>
      <c r="I713" s="220"/>
      <c r="J713" s="220"/>
      <c r="K713" s="220"/>
      <c r="L713" s="220"/>
      <c r="M713" s="220"/>
      <c r="N713" s="220"/>
      <c r="O713" s="220"/>
      <c r="P713" s="220"/>
      <c r="Q713" s="220"/>
      <c r="R713" s="220"/>
      <c r="S713" s="220"/>
      <c r="T713" s="220"/>
      <c r="U713" s="220"/>
      <c r="V713" s="220"/>
      <c r="W713" s="220"/>
    </row>
    <row r="714" spans="1:23" ht="13.8">
      <c r="A714" s="158">
        <v>5.88</v>
      </c>
      <c r="B714" s="153">
        <v>91</v>
      </c>
      <c r="C714" s="153">
        <v>10434892</v>
      </c>
      <c r="D714" s="153"/>
      <c r="E714" s="27"/>
      <c r="F714" s="27"/>
      <c r="G714" s="27"/>
      <c r="H714" s="27"/>
      <c r="I714" s="27"/>
      <c r="J714" s="159" t="s">
        <v>215</v>
      </c>
      <c r="K714" s="25" t="s">
        <v>229</v>
      </c>
      <c r="L714" s="27"/>
      <c r="M714" s="160" t="s">
        <v>238</v>
      </c>
      <c r="N714" s="140">
        <v>2.667583223833895</v>
      </c>
      <c r="O714" s="140">
        <f t="shared" si="11"/>
        <v>2667.5832238338949</v>
      </c>
      <c r="P714" s="27">
        <v>4300</v>
      </c>
      <c r="Q714" s="156" t="s">
        <v>346</v>
      </c>
      <c r="R714" s="185">
        <v>65</v>
      </c>
      <c r="S714" s="185"/>
      <c r="T714" s="186"/>
      <c r="U714" s="186"/>
      <c r="V714" s="186"/>
      <c r="W714" s="157"/>
    </row>
    <row r="715" spans="1:23" ht="13.8">
      <c r="A715" s="158">
        <v>6.5</v>
      </c>
      <c r="B715" s="153">
        <v>133</v>
      </c>
      <c r="C715" s="153">
        <v>16817</v>
      </c>
      <c r="D715" s="153"/>
      <c r="E715" s="27"/>
      <c r="F715" s="27"/>
      <c r="G715" s="27"/>
      <c r="H715" s="27"/>
      <c r="I715" s="27"/>
      <c r="J715" s="159" t="s">
        <v>491</v>
      </c>
      <c r="K715" s="25" t="s">
        <v>494</v>
      </c>
      <c r="L715" s="27"/>
      <c r="M715" s="160" t="s">
        <v>98</v>
      </c>
      <c r="N715" s="140">
        <v>4.2991098590397115E-3</v>
      </c>
      <c r="O715" s="140">
        <f t="shared" si="11"/>
        <v>4.2991098590397119</v>
      </c>
      <c r="P715" s="156" t="s">
        <v>346</v>
      </c>
      <c r="Q715" s="156" t="s">
        <v>346</v>
      </c>
      <c r="R715" s="185">
        <v>151</v>
      </c>
      <c r="S715" s="185">
        <v>121</v>
      </c>
      <c r="T715" s="186">
        <v>105</v>
      </c>
      <c r="U715" s="186"/>
      <c r="V715" s="186"/>
      <c r="W715" s="157"/>
    </row>
    <row r="716" spans="1:23" ht="13.8">
      <c r="A716" s="158">
        <v>6.67</v>
      </c>
      <c r="B716" s="153">
        <v>91</v>
      </c>
      <c r="C716" s="153">
        <v>4554498</v>
      </c>
      <c r="D716" s="153"/>
      <c r="E716" s="27"/>
      <c r="F716" s="27"/>
      <c r="G716" s="27"/>
      <c r="H716" s="27"/>
      <c r="I716" s="27"/>
      <c r="J716" s="159" t="s">
        <v>536</v>
      </c>
      <c r="K716" s="25" t="s">
        <v>562</v>
      </c>
      <c r="L716" s="27"/>
      <c r="M716" s="160" t="s">
        <v>98</v>
      </c>
      <c r="N716" s="140">
        <v>1.1643151129676308</v>
      </c>
      <c r="O716" s="140">
        <f t="shared" si="11"/>
        <v>1164.3151129676307</v>
      </c>
      <c r="P716" s="156" t="s">
        <v>346</v>
      </c>
      <c r="Q716" s="156" t="s">
        <v>346</v>
      </c>
      <c r="R716" s="185">
        <v>106</v>
      </c>
      <c r="S716" s="185"/>
      <c r="T716" s="186"/>
      <c r="U716" s="186"/>
      <c r="V716" s="186"/>
      <c r="W716" s="157"/>
    </row>
    <row r="717" spans="1:23" ht="13.8">
      <c r="A717" s="158">
        <v>6.8</v>
      </c>
      <c r="B717" s="153">
        <v>55</v>
      </c>
      <c r="C717" s="153">
        <v>2894238</v>
      </c>
      <c r="D717" s="153"/>
      <c r="E717" s="27"/>
      <c r="F717" s="27"/>
      <c r="G717" s="27"/>
      <c r="H717" s="27"/>
      <c r="I717" s="27"/>
      <c r="J717" s="159" t="s">
        <v>467</v>
      </c>
      <c r="K717" s="25" t="s">
        <v>230</v>
      </c>
      <c r="L717" s="27"/>
      <c r="M717" s="160" t="s">
        <v>98</v>
      </c>
      <c r="N717" s="140">
        <v>0.73988506393574216</v>
      </c>
      <c r="O717" s="140">
        <f t="shared" si="11"/>
        <v>739.88506393574221</v>
      </c>
      <c r="P717" s="156" t="s">
        <v>346</v>
      </c>
      <c r="Q717" s="156" t="s">
        <v>346</v>
      </c>
      <c r="R717" s="185">
        <v>69</v>
      </c>
      <c r="S717" s="185">
        <v>84</v>
      </c>
      <c r="T717" s="186">
        <v>126</v>
      </c>
      <c r="U717" s="186"/>
      <c r="V717" s="186"/>
      <c r="W717" s="157"/>
    </row>
    <row r="718" spans="1:23" ht="13.8">
      <c r="A718" s="158">
        <v>6.86</v>
      </c>
      <c r="B718" s="153">
        <v>104</v>
      </c>
      <c r="C718" s="153">
        <v>1163193</v>
      </c>
      <c r="D718" s="153"/>
      <c r="E718" s="27"/>
      <c r="F718" s="27"/>
      <c r="G718" s="27"/>
      <c r="H718" s="27"/>
      <c r="I718" s="27"/>
      <c r="J718" s="159" t="s">
        <v>537</v>
      </c>
      <c r="K718" s="25" t="s">
        <v>563</v>
      </c>
      <c r="L718" s="27"/>
      <c r="M718" s="160" t="s">
        <v>577</v>
      </c>
      <c r="N718" s="140">
        <v>0.29735948708247484</v>
      </c>
      <c r="O718" s="140">
        <f t="shared" si="11"/>
        <v>297.35948708247486</v>
      </c>
      <c r="P718" s="27">
        <v>1.2</v>
      </c>
      <c r="Q718" s="156" t="s">
        <v>346</v>
      </c>
      <c r="R718" s="185">
        <v>78</v>
      </c>
      <c r="S718" s="185">
        <v>51</v>
      </c>
      <c r="T718" s="186"/>
      <c r="U718" s="186"/>
      <c r="V718" s="186"/>
      <c r="W718" s="157"/>
    </row>
    <row r="719" spans="1:23" ht="13.8">
      <c r="A719" s="158">
        <v>6.88</v>
      </c>
      <c r="B719" s="153">
        <v>91</v>
      </c>
      <c r="C719" s="153">
        <v>2162347</v>
      </c>
      <c r="D719" s="153"/>
      <c r="E719" s="27"/>
      <c r="F719" s="27"/>
      <c r="G719" s="27"/>
      <c r="H719" s="27"/>
      <c r="I719" s="27"/>
      <c r="J719" s="159" t="s">
        <v>536</v>
      </c>
      <c r="K719" s="25" t="s">
        <v>562</v>
      </c>
      <c r="L719" s="27"/>
      <c r="M719" s="160" t="s">
        <v>98</v>
      </c>
      <c r="N719" s="140">
        <v>0.55278392735713522</v>
      </c>
      <c r="O719" s="140">
        <f t="shared" si="11"/>
        <v>552.78392735713521</v>
      </c>
      <c r="P719" s="156" t="s">
        <v>346</v>
      </c>
      <c r="Q719" s="156" t="s">
        <v>346</v>
      </c>
      <c r="R719" s="185">
        <v>106</v>
      </c>
      <c r="S719" s="185"/>
      <c r="T719" s="186"/>
      <c r="U719" s="186"/>
      <c r="V719" s="186"/>
      <c r="W719" s="157"/>
    </row>
    <row r="720" spans="1:23" ht="13.8">
      <c r="A720" s="158">
        <v>6.88</v>
      </c>
      <c r="B720" s="153">
        <v>193</v>
      </c>
      <c r="C720" s="153">
        <v>133111</v>
      </c>
      <c r="D720" s="153"/>
      <c r="E720" s="27"/>
      <c r="F720" s="27"/>
      <c r="G720" s="27"/>
      <c r="H720" s="27"/>
      <c r="I720" s="27"/>
      <c r="J720" s="159" t="s">
        <v>95</v>
      </c>
      <c r="K720" s="25" t="s">
        <v>98</v>
      </c>
      <c r="L720" s="27"/>
      <c r="M720" s="160" t="s">
        <v>98</v>
      </c>
      <c r="N720" s="140">
        <v>3.4028590857265568E-2</v>
      </c>
      <c r="O720" s="140">
        <f t="shared" si="11"/>
        <v>34.02859085726557</v>
      </c>
      <c r="P720" s="156" t="s">
        <v>346</v>
      </c>
      <c r="Q720" s="156" t="s">
        <v>346</v>
      </c>
      <c r="R720" s="185">
        <v>209</v>
      </c>
      <c r="S720" s="185">
        <v>135</v>
      </c>
      <c r="T720" s="186"/>
      <c r="U720" s="186"/>
      <c r="V720" s="186"/>
      <c r="W720" s="157"/>
    </row>
    <row r="721" spans="1:23" ht="13.8">
      <c r="A721" s="158">
        <v>7.11</v>
      </c>
      <c r="B721" s="153">
        <v>60</v>
      </c>
      <c r="C721" s="153">
        <v>27110</v>
      </c>
      <c r="D721" s="153"/>
      <c r="E721" s="27"/>
      <c r="F721" s="27"/>
      <c r="G721" s="27"/>
      <c r="H721" s="27"/>
      <c r="I721" s="27"/>
      <c r="J721" s="159" t="s">
        <v>73</v>
      </c>
      <c r="K721" s="25" t="s">
        <v>99</v>
      </c>
      <c r="L721" s="27"/>
      <c r="M721" s="160" t="s">
        <v>124</v>
      </c>
      <c r="N721" s="140">
        <v>6.9304197109214833E-3</v>
      </c>
      <c r="O721" s="140">
        <f t="shared" si="11"/>
        <v>6.9304197109214831</v>
      </c>
      <c r="P721" s="156" t="s">
        <v>346</v>
      </c>
      <c r="Q721" s="156" t="s">
        <v>346</v>
      </c>
      <c r="R721" s="185">
        <v>73</v>
      </c>
      <c r="S721" s="185"/>
      <c r="T721" s="186"/>
      <c r="U721" s="186"/>
      <c r="V721" s="186"/>
      <c r="W721" s="157"/>
    </row>
    <row r="722" spans="1:23" ht="13.8">
      <c r="A722" s="158">
        <v>7.19</v>
      </c>
      <c r="B722" s="153">
        <v>117</v>
      </c>
      <c r="C722" s="153">
        <v>302178</v>
      </c>
      <c r="D722" s="153"/>
      <c r="E722" s="27"/>
      <c r="F722" s="27"/>
      <c r="G722" s="27"/>
      <c r="H722" s="27"/>
      <c r="I722" s="27"/>
      <c r="J722" s="159" t="s">
        <v>538</v>
      </c>
      <c r="K722" s="25" t="s">
        <v>210</v>
      </c>
      <c r="L722" s="27"/>
      <c r="M722" s="160" t="s">
        <v>98</v>
      </c>
      <c r="N722" s="140">
        <v>7.7248999166611279E-2</v>
      </c>
      <c r="O722" s="140">
        <f t="shared" si="11"/>
        <v>77.248999166611284</v>
      </c>
      <c r="P722" s="156" t="s">
        <v>346</v>
      </c>
      <c r="Q722" s="156" t="s">
        <v>346</v>
      </c>
      <c r="R722" s="185">
        <v>118</v>
      </c>
      <c r="S722" s="185">
        <v>107</v>
      </c>
      <c r="T722" s="186"/>
      <c r="U722" s="186"/>
      <c r="V722" s="186"/>
      <c r="W722" s="157"/>
    </row>
    <row r="723" spans="1:23" ht="13.8">
      <c r="A723" s="158">
        <v>7.25</v>
      </c>
      <c r="B723" s="153">
        <v>91</v>
      </c>
      <c r="C723" s="153">
        <v>1273449</v>
      </c>
      <c r="D723" s="153"/>
      <c r="E723" s="27"/>
      <c r="F723" s="27"/>
      <c r="G723" s="27"/>
      <c r="H723" s="27"/>
      <c r="I723" s="27"/>
      <c r="J723" s="159" t="s">
        <v>604</v>
      </c>
      <c r="K723" s="25" t="s">
        <v>210</v>
      </c>
      <c r="L723" s="27"/>
      <c r="M723" s="160" t="s">
        <v>609</v>
      </c>
      <c r="N723" s="140">
        <v>0.32554540945972898</v>
      </c>
      <c r="O723" s="140">
        <f t="shared" si="11"/>
        <v>325.545409459729</v>
      </c>
      <c r="P723" s="156" t="s">
        <v>346</v>
      </c>
      <c r="Q723" s="156" t="s">
        <v>346</v>
      </c>
      <c r="R723" s="185">
        <v>117</v>
      </c>
      <c r="S723" s="185">
        <v>118</v>
      </c>
      <c r="T723" s="186"/>
      <c r="U723" s="186"/>
      <c r="V723" s="186"/>
      <c r="W723" s="157"/>
    </row>
    <row r="724" spans="1:23" ht="13.8">
      <c r="A724" s="158">
        <v>7.27</v>
      </c>
      <c r="B724" s="153">
        <v>94</v>
      </c>
      <c r="C724" s="153">
        <v>155020</v>
      </c>
      <c r="D724" s="153"/>
      <c r="E724" s="27"/>
      <c r="F724" s="27"/>
      <c r="G724" s="27"/>
      <c r="H724" s="27"/>
      <c r="I724" s="27"/>
      <c r="J724" s="159" t="s">
        <v>74</v>
      </c>
      <c r="K724" s="25" t="s">
        <v>100</v>
      </c>
      <c r="L724" s="27"/>
      <c r="M724" s="160" t="s">
        <v>125</v>
      </c>
      <c r="N724" s="140">
        <v>3.9629423223424873E-2</v>
      </c>
      <c r="O724" s="140">
        <f t="shared" si="11"/>
        <v>39.629423223424872</v>
      </c>
      <c r="P724" s="156" t="s">
        <v>346</v>
      </c>
      <c r="Q724" s="156" t="s">
        <v>346</v>
      </c>
      <c r="R724" s="185">
        <v>66</v>
      </c>
      <c r="S724" s="185">
        <v>55</v>
      </c>
      <c r="T724" s="186"/>
      <c r="U724" s="186"/>
      <c r="V724" s="186"/>
      <c r="W724" s="157"/>
    </row>
    <row r="725" spans="1:23" ht="13.8">
      <c r="A725" s="158">
        <v>7.32</v>
      </c>
      <c r="B725" s="153">
        <v>105</v>
      </c>
      <c r="C725" s="153">
        <v>1028926</v>
      </c>
      <c r="D725" s="153"/>
      <c r="E725" s="27"/>
      <c r="F725" s="27"/>
      <c r="G725" s="27"/>
      <c r="H725" s="27"/>
      <c r="I725" s="27"/>
      <c r="J725" s="159" t="s">
        <v>538</v>
      </c>
      <c r="K725" s="25" t="s">
        <v>564</v>
      </c>
      <c r="L725" s="27"/>
      <c r="M725" s="160" t="s">
        <v>98</v>
      </c>
      <c r="N725" s="140">
        <v>0.26303537556177048</v>
      </c>
      <c r="O725" s="140">
        <f t="shared" si="11"/>
        <v>263.03537556177048</v>
      </c>
      <c r="P725" s="156" t="s">
        <v>346</v>
      </c>
      <c r="Q725" s="156" t="s">
        <v>346</v>
      </c>
      <c r="R725" s="185">
        <v>120</v>
      </c>
      <c r="S725" s="185">
        <v>77</v>
      </c>
      <c r="T725" s="186"/>
      <c r="U725" s="186"/>
      <c r="V725" s="186"/>
      <c r="W725" s="157"/>
    </row>
    <row r="726" spans="1:23" ht="13.8">
      <c r="A726" s="158">
        <v>7.41</v>
      </c>
      <c r="B726" s="153">
        <v>55</v>
      </c>
      <c r="C726" s="153">
        <v>2288009</v>
      </c>
      <c r="D726" s="153"/>
      <c r="E726" s="27"/>
      <c r="F726" s="27"/>
      <c r="G726" s="27"/>
      <c r="H726" s="27"/>
      <c r="I726" s="27"/>
      <c r="J726" s="159" t="s">
        <v>468</v>
      </c>
      <c r="K726" s="25" t="s">
        <v>231</v>
      </c>
      <c r="L726" s="27"/>
      <c r="M726" s="160" t="s">
        <v>98</v>
      </c>
      <c r="N726" s="140">
        <v>0.58490825054834938</v>
      </c>
      <c r="O726" s="140">
        <f t="shared" si="11"/>
        <v>584.90825054834943</v>
      </c>
      <c r="P726" s="156" t="s">
        <v>346</v>
      </c>
      <c r="Q726" s="156" t="s">
        <v>346</v>
      </c>
      <c r="R726" s="185">
        <v>70</v>
      </c>
      <c r="S726" s="185">
        <v>83</v>
      </c>
      <c r="T726" s="186">
        <v>140</v>
      </c>
      <c r="U726" s="186"/>
      <c r="V726" s="186"/>
      <c r="W726" s="157"/>
    </row>
    <row r="727" spans="1:23" ht="13.8">
      <c r="A727" s="158">
        <v>7.42</v>
      </c>
      <c r="B727" s="153">
        <v>105</v>
      </c>
      <c r="C727" s="153">
        <v>429595</v>
      </c>
      <c r="D727" s="153"/>
      <c r="E727" s="27"/>
      <c r="F727" s="27"/>
      <c r="G727" s="27"/>
      <c r="H727" s="27"/>
      <c r="I727" s="27"/>
      <c r="J727" s="159" t="s">
        <v>538</v>
      </c>
      <c r="K727" s="25" t="s">
        <v>564</v>
      </c>
      <c r="L727" s="27"/>
      <c r="M727" s="160" t="s">
        <v>98</v>
      </c>
      <c r="N727" s="140">
        <v>0.10982197180794225</v>
      </c>
      <c r="O727" s="140">
        <f t="shared" si="11"/>
        <v>109.82197180794225</v>
      </c>
      <c r="P727" s="156" t="s">
        <v>346</v>
      </c>
      <c r="Q727" s="156" t="s">
        <v>346</v>
      </c>
      <c r="R727" s="185">
        <v>120</v>
      </c>
      <c r="S727" s="185">
        <v>77</v>
      </c>
      <c r="T727" s="186"/>
      <c r="U727" s="186"/>
      <c r="V727" s="186"/>
      <c r="W727" s="157"/>
    </row>
    <row r="728" spans="1:23" ht="13.8">
      <c r="A728" s="158">
        <v>7.46</v>
      </c>
      <c r="B728" s="153">
        <v>57</v>
      </c>
      <c r="C728" s="153">
        <v>544917</v>
      </c>
      <c r="D728" s="153"/>
      <c r="E728" s="27"/>
      <c r="F728" s="27"/>
      <c r="G728" s="27"/>
      <c r="H728" s="27"/>
      <c r="I728" s="27"/>
      <c r="J728" s="159" t="s">
        <v>218</v>
      </c>
      <c r="K728" s="25" t="s">
        <v>232</v>
      </c>
      <c r="L728" s="27"/>
      <c r="M728" s="160" t="s">
        <v>241</v>
      </c>
      <c r="N728" s="140">
        <v>0.13930297003379571</v>
      </c>
      <c r="O728" s="140">
        <f t="shared" si="11"/>
        <v>139.3029700337957</v>
      </c>
      <c r="P728" s="156" t="s">
        <v>346</v>
      </c>
      <c r="Q728" s="27">
        <v>28.457999999999998</v>
      </c>
      <c r="R728" s="185">
        <v>71</v>
      </c>
      <c r="S728" s="185">
        <v>85</v>
      </c>
      <c r="T728" s="186">
        <v>142</v>
      </c>
      <c r="U728" s="186"/>
      <c r="V728" s="186"/>
      <c r="W728" s="157"/>
    </row>
    <row r="729" spans="1:23" ht="13.8">
      <c r="A729" s="158">
        <v>7.54</v>
      </c>
      <c r="B729" s="153">
        <v>118</v>
      </c>
      <c r="C729" s="153">
        <v>1316247</v>
      </c>
      <c r="D729" s="153"/>
      <c r="E729" s="27"/>
      <c r="F729" s="27"/>
      <c r="G729" s="27"/>
      <c r="H729" s="27"/>
      <c r="I729" s="27"/>
      <c r="J729" s="159" t="s">
        <v>219</v>
      </c>
      <c r="K729" s="25" t="s">
        <v>210</v>
      </c>
      <c r="L729" s="27"/>
      <c r="M729" s="160" t="s">
        <v>242</v>
      </c>
      <c r="N729" s="140">
        <v>0.33648632066548395</v>
      </c>
      <c r="O729" s="140">
        <f t="shared" si="11"/>
        <v>336.48632066548396</v>
      </c>
      <c r="P729" s="156" t="s">
        <v>346</v>
      </c>
      <c r="Q729" s="156" t="s">
        <v>346</v>
      </c>
      <c r="R729" s="185">
        <v>117</v>
      </c>
      <c r="S729" s="185">
        <v>91</v>
      </c>
      <c r="T729" s="186">
        <v>115</v>
      </c>
      <c r="U729" s="186"/>
      <c r="V729" s="186"/>
      <c r="W729" s="157"/>
    </row>
    <row r="730" spans="1:23" ht="13.8">
      <c r="A730" s="158">
        <v>7.55</v>
      </c>
      <c r="B730" s="153">
        <v>105</v>
      </c>
      <c r="C730" s="153">
        <v>694160</v>
      </c>
      <c r="D730" s="153"/>
      <c r="E730" s="27"/>
      <c r="F730" s="27"/>
      <c r="G730" s="27"/>
      <c r="H730" s="27"/>
      <c r="I730" s="27"/>
      <c r="J730" s="159" t="s">
        <v>538</v>
      </c>
      <c r="K730" s="25" t="s">
        <v>564</v>
      </c>
      <c r="L730" s="27"/>
      <c r="M730" s="160" t="s">
        <v>98</v>
      </c>
      <c r="N730" s="140">
        <v>0.17745555686216363</v>
      </c>
      <c r="O730" s="140">
        <f t="shared" si="11"/>
        <v>177.45555686216363</v>
      </c>
      <c r="P730" s="156" t="s">
        <v>346</v>
      </c>
      <c r="Q730" s="156" t="s">
        <v>346</v>
      </c>
      <c r="R730" s="185">
        <v>120</v>
      </c>
      <c r="S730" s="185">
        <v>77</v>
      </c>
      <c r="T730" s="186"/>
      <c r="U730" s="186"/>
      <c r="V730" s="186"/>
      <c r="W730" s="157"/>
    </row>
    <row r="731" spans="1:23" ht="13.8">
      <c r="A731" s="158">
        <v>7.74</v>
      </c>
      <c r="B731" s="153">
        <v>117</v>
      </c>
      <c r="C731" s="153">
        <v>207737</v>
      </c>
      <c r="D731" s="153"/>
      <c r="E731" s="27"/>
      <c r="F731" s="27"/>
      <c r="G731" s="27"/>
      <c r="H731" s="27"/>
      <c r="I731" s="27"/>
      <c r="J731" s="159" t="s">
        <v>538</v>
      </c>
      <c r="K731" s="25" t="s">
        <v>210</v>
      </c>
      <c r="L731" s="27"/>
      <c r="M731" s="160" t="s">
        <v>98</v>
      </c>
      <c r="N731" s="140">
        <v>5.3106034654654966E-2</v>
      </c>
      <c r="O731" s="140">
        <f t="shared" si="11"/>
        <v>53.106034654654962</v>
      </c>
      <c r="P731" s="156" t="s">
        <v>346</v>
      </c>
      <c r="Q731" s="156" t="s">
        <v>346</v>
      </c>
      <c r="R731" s="185">
        <v>118</v>
      </c>
      <c r="S731" s="185">
        <v>115</v>
      </c>
      <c r="T731" s="186">
        <v>80</v>
      </c>
      <c r="U731" s="186"/>
      <c r="V731" s="186"/>
      <c r="W731" s="157"/>
    </row>
    <row r="732" spans="1:23" ht="13.8">
      <c r="A732" s="158">
        <v>7.77</v>
      </c>
      <c r="B732" s="153">
        <v>108</v>
      </c>
      <c r="C732" s="153">
        <v>44419</v>
      </c>
      <c r="D732" s="153"/>
      <c r="E732" s="27"/>
      <c r="F732" s="27"/>
      <c r="G732" s="27"/>
      <c r="H732" s="27"/>
      <c r="I732" s="27"/>
      <c r="J732" s="159" t="s">
        <v>539</v>
      </c>
      <c r="K732" s="25" t="s">
        <v>103</v>
      </c>
      <c r="L732" s="27"/>
      <c r="M732" s="160" t="s">
        <v>98</v>
      </c>
      <c r="N732" s="140">
        <v>1.1355304800421295E-2</v>
      </c>
      <c r="O732" s="140">
        <f t="shared" si="11"/>
        <v>11.355304800421296</v>
      </c>
      <c r="P732" s="156" t="s">
        <v>346</v>
      </c>
      <c r="Q732" s="156" t="s">
        <v>346</v>
      </c>
      <c r="R732" s="185">
        <v>90</v>
      </c>
      <c r="S732" s="185">
        <v>77</v>
      </c>
      <c r="T732" s="186"/>
      <c r="U732" s="186"/>
      <c r="V732" s="186"/>
      <c r="W732" s="157"/>
    </row>
    <row r="733" spans="1:23" ht="13.8">
      <c r="A733" s="158">
        <v>7.78</v>
      </c>
      <c r="B733" s="153">
        <v>267</v>
      </c>
      <c r="C733" s="153">
        <v>156010</v>
      </c>
      <c r="D733" s="153"/>
      <c r="E733" s="27"/>
      <c r="F733" s="27"/>
      <c r="G733" s="27"/>
      <c r="H733" s="27"/>
      <c r="I733" s="27"/>
      <c r="J733" s="159" t="s">
        <v>95</v>
      </c>
      <c r="K733" s="25" t="s">
        <v>98</v>
      </c>
      <c r="L733" s="27"/>
      <c r="M733" s="160" t="s">
        <v>98</v>
      </c>
      <c r="N733" s="140">
        <v>3.988250752861898E-2</v>
      </c>
      <c r="O733" s="140">
        <f t="shared" si="11"/>
        <v>39.88250752861898</v>
      </c>
      <c r="P733" s="156" t="s">
        <v>346</v>
      </c>
      <c r="Q733" s="156" t="s">
        <v>346</v>
      </c>
      <c r="R733" s="185">
        <v>126</v>
      </c>
      <c r="S733" s="185">
        <v>251</v>
      </c>
      <c r="T733" s="186">
        <v>283</v>
      </c>
      <c r="U733" s="186"/>
      <c r="V733" s="186"/>
      <c r="W733" s="157"/>
    </row>
    <row r="734" spans="1:23" ht="13.8">
      <c r="A734" s="158">
        <v>7.83</v>
      </c>
      <c r="B734" s="153">
        <v>117</v>
      </c>
      <c r="C734" s="153">
        <v>882832</v>
      </c>
      <c r="D734" s="153"/>
      <c r="E734" s="27"/>
      <c r="F734" s="27"/>
      <c r="G734" s="27"/>
      <c r="H734" s="27"/>
      <c r="I734" s="27"/>
      <c r="J734" s="159" t="s">
        <v>538</v>
      </c>
      <c r="K734" s="25" t="s">
        <v>565</v>
      </c>
      <c r="L734" s="27"/>
      <c r="M734" s="160" t="s">
        <v>98</v>
      </c>
      <c r="N734" s="140">
        <v>0.22568780133648964</v>
      </c>
      <c r="O734" s="140">
        <f t="shared" si="11"/>
        <v>225.68780133648963</v>
      </c>
      <c r="P734" s="156" t="s">
        <v>346</v>
      </c>
      <c r="Q734" s="156" t="s">
        <v>346</v>
      </c>
      <c r="R734" s="185">
        <v>118</v>
      </c>
      <c r="S734" s="185">
        <v>115</v>
      </c>
      <c r="T734" s="186"/>
      <c r="U734" s="186"/>
      <c r="V734" s="186"/>
      <c r="W734" s="157"/>
    </row>
    <row r="735" spans="1:23" ht="13.8">
      <c r="A735" s="158">
        <v>7.85</v>
      </c>
      <c r="B735" s="153">
        <v>105</v>
      </c>
      <c r="C735" s="153">
        <v>979523</v>
      </c>
      <c r="D735" s="153"/>
      <c r="E735" s="27"/>
      <c r="F735" s="27"/>
      <c r="G735" s="27"/>
      <c r="H735" s="27"/>
      <c r="I735" s="27"/>
      <c r="J735" s="159" t="s">
        <v>538</v>
      </c>
      <c r="K735" s="25" t="s">
        <v>566</v>
      </c>
      <c r="L735" s="27"/>
      <c r="M735" s="160" t="s">
        <v>98</v>
      </c>
      <c r="N735" s="140">
        <v>0.25040595745115984</v>
      </c>
      <c r="O735" s="140">
        <f t="shared" si="11"/>
        <v>250.40595745115985</v>
      </c>
      <c r="P735" s="156" t="s">
        <v>346</v>
      </c>
      <c r="Q735" s="156" t="s">
        <v>346</v>
      </c>
      <c r="R735" s="185">
        <v>115</v>
      </c>
      <c r="S735" s="185">
        <v>134</v>
      </c>
      <c r="T735" s="186"/>
      <c r="U735" s="186"/>
      <c r="V735" s="186"/>
      <c r="W735" s="157"/>
    </row>
    <row r="736" spans="1:23" ht="13.8">
      <c r="A736" s="158">
        <v>7.88</v>
      </c>
      <c r="B736" s="153">
        <v>108</v>
      </c>
      <c r="C736" s="153">
        <v>134937</v>
      </c>
      <c r="D736" s="153"/>
      <c r="E736" s="27"/>
      <c r="F736" s="27"/>
      <c r="G736" s="27"/>
      <c r="H736" s="27"/>
      <c r="I736" s="27"/>
      <c r="J736" s="159" t="s">
        <v>530</v>
      </c>
      <c r="K736" s="25" t="s">
        <v>103</v>
      </c>
      <c r="L736" s="27"/>
      <c r="M736" s="160" t="s">
        <v>98</v>
      </c>
      <c r="N736" s="140">
        <v>3.4495390797956924E-2</v>
      </c>
      <c r="O736" s="140">
        <f t="shared" si="11"/>
        <v>34.495390797956922</v>
      </c>
      <c r="P736" s="156" t="s">
        <v>346</v>
      </c>
      <c r="Q736" s="156" t="s">
        <v>346</v>
      </c>
      <c r="R736" s="185">
        <v>94</v>
      </c>
      <c r="S736" s="185">
        <v>77</v>
      </c>
      <c r="T736" s="186"/>
      <c r="U736" s="186"/>
      <c r="V736" s="186"/>
      <c r="W736" s="157"/>
    </row>
    <row r="737" spans="1:23" ht="13.8">
      <c r="A737" s="158">
        <v>7.91</v>
      </c>
      <c r="B737" s="153">
        <v>116</v>
      </c>
      <c r="C737" s="153">
        <v>2031823</v>
      </c>
      <c r="D737" s="153"/>
      <c r="E737" s="27"/>
      <c r="F737" s="27"/>
      <c r="G737" s="27"/>
      <c r="H737" s="27"/>
      <c r="I737" s="27"/>
      <c r="J737" s="159" t="s">
        <v>220</v>
      </c>
      <c r="K737" s="25" t="s">
        <v>233</v>
      </c>
      <c r="L737" s="27"/>
      <c r="M737" s="160" t="s">
        <v>243</v>
      </c>
      <c r="N737" s="140">
        <v>0.51941667902263444</v>
      </c>
      <c r="O737" s="140">
        <f t="shared" si="11"/>
        <v>519.41667902263441</v>
      </c>
      <c r="P737" s="156" t="s">
        <v>346</v>
      </c>
      <c r="Q737" s="156" t="s">
        <v>346</v>
      </c>
      <c r="R737" s="185">
        <v>115</v>
      </c>
      <c r="S737" s="185">
        <v>89</v>
      </c>
      <c r="T737" s="186"/>
      <c r="U737" s="186"/>
      <c r="V737" s="186"/>
      <c r="W737" s="157"/>
    </row>
    <row r="738" spans="1:23" ht="13.8">
      <c r="A738" s="158">
        <v>7.95</v>
      </c>
      <c r="B738" s="153">
        <v>105</v>
      </c>
      <c r="C738" s="153">
        <v>190241</v>
      </c>
      <c r="D738" s="153"/>
      <c r="E738" s="27"/>
      <c r="F738" s="27"/>
      <c r="G738" s="27"/>
      <c r="H738" s="27"/>
      <c r="I738" s="27"/>
      <c r="J738" s="159" t="s">
        <v>538</v>
      </c>
      <c r="K738" s="25" t="s">
        <v>566</v>
      </c>
      <c r="L738" s="27"/>
      <c r="M738" s="160" t="s">
        <v>98</v>
      </c>
      <c r="N738" s="140">
        <v>4.8633344751951822E-2</v>
      </c>
      <c r="O738" s="140">
        <f t="shared" si="11"/>
        <v>48.633344751951824</v>
      </c>
      <c r="P738" s="156" t="s">
        <v>346</v>
      </c>
      <c r="Q738" s="156" t="s">
        <v>346</v>
      </c>
      <c r="R738" s="185">
        <v>120</v>
      </c>
      <c r="S738" s="185">
        <v>134</v>
      </c>
      <c r="T738" s="186">
        <v>152</v>
      </c>
      <c r="U738" s="186"/>
      <c r="V738" s="186"/>
      <c r="W738" s="157"/>
    </row>
    <row r="739" spans="1:23" ht="13.8">
      <c r="A739" s="158">
        <v>7.98</v>
      </c>
      <c r="B739" s="153">
        <v>55</v>
      </c>
      <c r="C739" s="153">
        <v>875244</v>
      </c>
      <c r="D739" s="153"/>
      <c r="E739" s="27"/>
      <c r="F739" s="27"/>
      <c r="G739" s="27"/>
      <c r="H739" s="27"/>
      <c r="I739" s="27"/>
      <c r="J739" s="159" t="s">
        <v>469</v>
      </c>
      <c r="K739" s="25" t="s">
        <v>258</v>
      </c>
      <c r="L739" s="27"/>
      <c r="M739" s="160" t="s">
        <v>259</v>
      </c>
      <c r="N739" s="140">
        <v>0.22374799961142613</v>
      </c>
      <c r="O739" s="140">
        <f t="shared" si="11"/>
        <v>223.74799961142614</v>
      </c>
      <c r="P739" s="156" t="s">
        <v>346</v>
      </c>
      <c r="Q739" s="156" t="s">
        <v>346</v>
      </c>
      <c r="R739" s="185">
        <v>70</v>
      </c>
      <c r="S739" s="185">
        <v>83</v>
      </c>
      <c r="T739" s="186">
        <v>154</v>
      </c>
      <c r="U739" s="186"/>
      <c r="V739" s="186"/>
      <c r="W739" s="157"/>
    </row>
    <row r="740" spans="1:23" ht="13.8">
      <c r="A740" s="158">
        <v>8.02</v>
      </c>
      <c r="B740" s="153">
        <v>57</v>
      </c>
      <c r="C740" s="153">
        <v>300898</v>
      </c>
      <c r="D740" s="153"/>
      <c r="E740" s="27"/>
      <c r="F740" s="27"/>
      <c r="G740" s="27"/>
      <c r="H740" s="27"/>
      <c r="I740" s="27"/>
      <c r="J740" s="159" t="s">
        <v>541</v>
      </c>
      <c r="K740" s="25" t="s">
        <v>567</v>
      </c>
      <c r="L740" s="27"/>
      <c r="M740" s="160" t="s">
        <v>578</v>
      </c>
      <c r="N740" s="140">
        <v>7.6921779054845166E-2</v>
      </c>
      <c r="O740" s="140">
        <f t="shared" si="11"/>
        <v>76.92177905484516</v>
      </c>
      <c r="P740" s="156" t="s">
        <v>346</v>
      </c>
      <c r="Q740" s="27">
        <v>11.528</v>
      </c>
      <c r="R740" s="185">
        <v>71</v>
      </c>
      <c r="S740" s="185">
        <v>85</v>
      </c>
      <c r="T740" s="186">
        <v>156</v>
      </c>
      <c r="U740" s="186"/>
      <c r="V740" s="186"/>
      <c r="W740" s="157"/>
    </row>
    <row r="741" spans="1:23" ht="13.8">
      <c r="A741" s="158">
        <v>8.06</v>
      </c>
      <c r="B741" s="153">
        <v>57</v>
      </c>
      <c r="C741" s="153">
        <v>103218</v>
      </c>
      <c r="D741" s="153"/>
      <c r="E741" s="27"/>
      <c r="F741" s="27"/>
      <c r="G741" s="27"/>
      <c r="H741" s="27"/>
      <c r="I741" s="27"/>
      <c r="J741" s="159" t="s">
        <v>436</v>
      </c>
      <c r="K741" s="25" t="s">
        <v>451</v>
      </c>
      <c r="L741" s="27"/>
      <c r="M741" s="160" t="s">
        <v>459</v>
      </c>
      <c r="N741" s="140">
        <v>2.6386723043965089E-2</v>
      </c>
      <c r="O741" s="140">
        <f t="shared" si="11"/>
        <v>26.386723043965091</v>
      </c>
      <c r="P741" s="156" t="s">
        <v>346</v>
      </c>
      <c r="Q741" s="156" t="s">
        <v>346</v>
      </c>
      <c r="R741" s="185">
        <v>67</v>
      </c>
      <c r="S741" s="185">
        <v>81</v>
      </c>
      <c r="T741" s="186">
        <v>124</v>
      </c>
      <c r="U741" s="186"/>
      <c r="V741" s="186"/>
      <c r="W741" s="157"/>
    </row>
    <row r="742" spans="1:23" ht="13.8">
      <c r="A742" s="158">
        <v>8.1199999999999992</v>
      </c>
      <c r="B742" s="153">
        <v>137</v>
      </c>
      <c r="C742" s="153">
        <v>96308</v>
      </c>
      <c r="D742" s="153"/>
      <c r="E742" s="27"/>
      <c r="F742" s="27"/>
      <c r="G742" s="27"/>
      <c r="H742" s="27"/>
      <c r="I742" s="27"/>
      <c r="J742" s="159" t="s">
        <v>95</v>
      </c>
      <c r="K742" s="25" t="s">
        <v>98</v>
      </c>
      <c r="L742" s="27"/>
      <c r="M742" s="160" t="s">
        <v>98</v>
      </c>
      <c r="N742" s="140">
        <v>2.4620245721852681E-2</v>
      </c>
      <c r="O742" s="140">
        <f t="shared" si="11"/>
        <v>24.62024572185268</v>
      </c>
      <c r="P742" s="156" t="s">
        <v>346</v>
      </c>
      <c r="Q742" s="156" t="s">
        <v>346</v>
      </c>
      <c r="R742" s="185">
        <v>78</v>
      </c>
      <c r="S742" s="185">
        <v>152</v>
      </c>
      <c r="T742" s="186"/>
      <c r="U742" s="186"/>
      <c r="V742" s="186"/>
      <c r="W742" s="157"/>
    </row>
    <row r="743" spans="1:23" ht="13.8">
      <c r="A743" s="158">
        <v>8.2899999999999991</v>
      </c>
      <c r="B743" s="153">
        <v>60</v>
      </c>
      <c r="C743" s="153">
        <v>19003</v>
      </c>
      <c r="D743" s="153"/>
      <c r="E743" s="27"/>
      <c r="F743" s="27"/>
      <c r="G743" s="27"/>
      <c r="H743" s="27"/>
      <c r="I743" s="27"/>
      <c r="J743" s="159" t="s">
        <v>524</v>
      </c>
      <c r="K743" s="25" t="s">
        <v>528</v>
      </c>
      <c r="L743" s="27"/>
      <c r="M743" s="160" t="s">
        <v>131</v>
      </c>
      <c r="N743" s="140">
        <v>4.8579404561652877E-3</v>
      </c>
      <c r="O743" s="140">
        <f t="shared" si="11"/>
        <v>4.8579404561652879</v>
      </c>
      <c r="P743" s="156" t="s">
        <v>346</v>
      </c>
      <c r="Q743" s="156" t="s">
        <v>346</v>
      </c>
      <c r="R743" s="185">
        <v>73</v>
      </c>
      <c r="S743" s="185">
        <v>115</v>
      </c>
      <c r="T743" s="186">
        <v>144</v>
      </c>
      <c r="U743" s="186"/>
      <c r="V743" s="186"/>
      <c r="W743" s="157"/>
    </row>
    <row r="744" spans="1:23" ht="13.8">
      <c r="A744" s="158">
        <v>8.2899999999999991</v>
      </c>
      <c r="B744" s="153">
        <v>117</v>
      </c>
      <c r="C744" s="153">
        <v>654377</v>
      </c>
      <c r="D744" s="153"/>
      <c r="E744" s="27"/>
      <c r="F744" s="27"/>
      <c r="G744" s="27"/>
      <c r="H744" s="27"/>
      <c r="I744" s="27"/>
      <c r="J744" s="159" t="s">
        <v>538</v>
      </c>
      <c r="K744" s="25" t="s">
        <v>569</v>
      </c>
      <c r="L744" s="27"/>
      <c r="M744" s="160" t="s">
        <v>98</v>
      </c>
      <c r="N744" s="140">
        <v>0.16728540240404527</v>
      </c>
      <c r="O744" s="140">
        <f t="shared" si="11"/>
        <v>167.28540240404527</v>
      </c>
      <c r="P744" s="156" t="s">
        <v>346</v>
      </c>
      <c r="Q744" s="156" t="s">
        <v>346</v>
      </c>
      <c r="R744" s="185">
        <v>115</v>
      </c>
      <c r="S744" s="185">
        <v>132</v>
      </c>
      <c r="T744" s="186">
        <v>146</v>
      </c>
      <c r="U744" s="186"/>
      <c r="V744" s="186"/>
      <c r="W744" s="157"/>
    </row>
    <row r="745" spans="1:23" ht="13.8">
      <c r="A745" s="158">
        <v>8.32</v>
      </c>
      <c r="B745" s="153">
        <v>105</v>
      </c>
      <c r="C745" s="153">
        <v>89516</v>
      </c>
      <c r="D745" s="153"/>
      <c r="E745" s="27"/>
      <c r="F745" s="27"/>
      <c r="G745" s="27"/>
      <c r="H745" s="27"/>
      <c r="I745" s="27"/>
      <c r="J745" s="159" t="s">
        <v>544</v>
      </c>
      <c r="K745" s="25" t="s">
        <v>298</v>
      </c>
      <c r="L745" s="27"/>
      <c r="M745" s="160" t="s">
        <v>311</v>
      </c>
      <c r="N745" s="140">
        <v>2.288393400379371E-2</v>
      </c>
      <c r="O745" s="140">
        <f t="shared" si="11"/>
        <v>22.883934003793708</v>
      </c>
      <c r="P745" s="156" t="s">
        <v>346</v>
      </c>
      <c r="Q745" s="156" t="s">
        <v>346</v>
      </c>
      <c r="R745" s="185">
        <v>77</v>
      </c>
      <c r="S745" s="185">
        <v>122</v>
      </c>
      <c r="T745" s="186"/>
      <c r="U745" s="186"/>
      <c r="V745" s="186"/>
      <c r="W745" s="157"/>
    </row>
    <row r="746" spans="1:23" ht="13.8">
      <c r="A746" s="158">
        <v>8.35</v>
      </c>
      <c r="B746" s="153">
        <v>105</v>
      </c>
      <c r="C746" s="153">
        <v>148349</v>
      </c>
      <c r="D746" s="153"/>
      <c r="E746" s="27"/>
      <c r="F746" s="27"/>
      <c r="G746" s="27"/>
      <c r="H746" s="27"/>
      <c r="I746" s="27"/>
      <c r="J746" s="159" t="s">
        <v>538</v>
      </c>
      <c r="K746" s="25" t="s">
        <v>569</v>
      </c>
      <c r="L746" s="27"/>
      <c r="M746" s="160" t="s">
        <v>98</v>
      </c>
      <c r="N746" s="140">
        <v>3.7924044031556296E-2</v>
      </c>
      <c r="O746" s="140">
        <f t="shared" si="11"/>
        <v>37.924044031556299</v>
      </c>
      <c r="P746" s="156" t="s">
        <v>346</v>
      </c>
      <c r="Q746" s="156" t="s">
        <v>346</v>
      </c>
      <c r="R746" s="185">
        <v>117</v>
      </c>
      <c r="S746" s="185">
        <v>132</v>
      </c>
      <c r="T746" s="186">
        <v>146</v>
      </c>
      <c r="U746" s="186"/>
      <c r="V746" s="186"/>
      <c r="W746" s="157"/>
    </row>
    <row r="747" spans="1:23" ht="13.8">
      <c r="A747" s="158">
        <v>8.4</v>
      </c>
      <c r="B747" s="153">
        <v>105</v>
      </c>
      <c r="C747" s="153">
        <v>82763</v>
      </c>
      <c r="D747" s="153"/>
      <c r="E747" s="27"/>
      <c r="F747" s="27"/>
      <c r="G747" s="27"/>
      <c r="H747" s="27"/>
      <c r="I747" s="27"/>
      <c r="J747" s="159" t="s">
        <v>538</v>
      </c>
      <c r="K747" s="25" t="s">
        <v>591</v>
      </c>
      <c r="L747" s="27"/>
      <c r="M747" s="160" t="s">
        <v>98</v>
      </c>
      <c r="N747" s="140">
        <v>2.1157592273515113E-2</v>
      </c>
      <c r="O747" s="140">
        <f t="shared" si="11"/>
        <v>21.157592273515114</v>
      </c>
      <c r="P747" s="156" t="s">
        <v>346</v>
      </c>
      <c r="Q747" s="156" t="s">
        <v>346</v>
      </c>
      <c r="R747" s="185">
        <v>119</v>
      </c>
      <c r="S747" s="185">
        <v>148</v>
      </c>
      <c r="T747" s="186"/>
      <c r="U747" s="186"/>
      <c r="V747" s="186"/>
      <c r="W747" s="157"/>
    </row>
    <row r="748" spans="1:23" ht="13.8">
      <c r="A748" s="158">
        <v>8.42</v>
      </c>
      <c r="B748" s="153">
        <v>105</v>
      </c>
      <c r="C748" s="153">
        <v>78137</v>
      </c>
      <c r="D748" s="153"/>
      <c r="E748" s="27"/>
      <c r="F748" s="27"/>
      <c r="G748" s="27"/>
      <c r="H748" s="27"/>
      <c r="I748" s="27"/>
      <c r="J748" s="159" t="s">
        <v>538</v>
      </c>
      <c r="K748" s="25" t="s">
        <v>569</v>
      </c>
      <c r="L748" s="27"/>
      <c r="M748" s="160" t="s">
        <v>98</v>
      </c>
      <c r="N748" s="140">
        <v>1.9974998338335371E-2</v>
      </c>
      <c r="O748" s="140">
        <f t="shared" si="11"/>
        <v>19.974998338335372</v>
      </c>
      <c r="P748" s="156" t="s">
        <v>346</v>
      </c>
      <c r="Q748" s="156" t="s">
        <v>346</v>
      </c>
      <c r="R748" s="185">
        <v>115</v>
      </c>
      <c r="S748" s="185">
        <v>132</v>
      </c>
      <c r="T748" s="186">
        <v>148</v>
      </c>
      <c r="U748" s="186"/>
      <c r="V748" s="186"/>
      <c r="W748" s="157"/>
    </row>
    <row r="749" spans="1:23" ht="13.8">
      <c r="A749" s="158">
        <v>8.4700000000000006</v>
      </c>
      <c r="B749" s="153">
        <v>91</v>
      </c>
      <c r="C749" s="153">
        <v>61071</v>
      </c>
      <c r="D749" s="153"/>
      <c r="E749" s="27"/>
      <c r="F749" s="27"/>
      <c r="G749" s="27"/>
      <c r="H749" s="27"/>
      <c r="I749" s="27"/>
      <c r="J749" s="159" t="s">
        <v>588</v>
      </c>
      <c r="K749" s="25" t="s">
        <v>591</v>
      </c>
      <c r="L749" s="27"/>
      <c r="M749" s="160" t="s">
        <v>592</v>
      </c>
      <c r="N749" s="140">
        <v>1.5612233941928656E-2</v>
      </c>
      <c r="O749" s="140">
        <f t="shared" si="11"/>
        <v>15.612233941928656</v>
      </c>
      <c r="P749" s="156" t="s">
        <v>346</v>
      </c>
      <c r="Q749" s="156" t="s">
        <v>346</v>
      </c>
      <c r="R749" s="185">
        <v>105</v>
      </c>
      <c r="S749" s="185">
        <v>119</v>
      </c>
      <c r="T749" s="186">
        <v>148</v>
      </c>
      <c r="U749" s="186"/>
      <c r="V749" s="186"/>
      <c r="W749" s="157"/>
    </row>
    <row r="750" spans="1:23" ht="13.8">
      <c r="A750" s="158">
        <v>8.52</v>
      </c>
      <c r="B750" s="153">
        <v>130</v>
      </c>
      <c r="C750" s="153">
        <v>779287</v>
      </c>
      <c r="D750" s="153"/>
      <c r="E750" s="27"/>
      <c r="F750" s="27"/>
      <c r="G750" s="27"/>
      <c r="H750" s="27"/>
      <c r="I750" s="27"/>
      <c r="J750" s="159" t="s">
        <v>471</v>
      </c>
      <c r="K750" s="25" t="s">
        <v>234</v>
      </c>
      <c r="L750" s="27"/>
      <c r="M750" s="160" t="s">
        <v>98</v>
      </c>
      <c r="N750" s="140">
        <v>0.1992174837795968</v>
      </c>
      <c r="O750" s="140">
        <f t="shared" si="11"/>
        <v>199.21748377959682</v>
      </c>
      <c r="P750" s="156" t="s">
        <v>346</v>
      </c>
      <c r="Q750" s="156" t="s">
        <v>346</v>
      </c>
      <c r="R750" s="185">
        <v>129</v>
      </c>
      <c r="S750" s="185">
        <v>115</v>
      </c>
      <c r="T750" s="186">
        <v>77</v>
      </c>
      <c r="U750" s="186"/>
      <c r="V750" s="186"/>
      <c r="W750" s="157"/>
    </row>
    <row r="751" spans="1:23" ht="13.8">
      <c r="A751" s="158">
        <v>8.5299999999999994</v>
      </c>
      <c r="B751" s="153">
        <v>105</v>
      </c>
      <c r="C751" s="153">
        <v>59423</v>
      </c>
      <c r="D751" s="153"/>
      <c r="E751" s="27"/>
      <c r="F751" s="27"/>
      <c r="G751" s="27"/>
      <c r="H751" s="27"/>
      <c r="I751" s="27"/>
      <c r="J751" s="159" t="s">
        <v>538</v>
      </c>
      <c r="K751" s="25" t="s">
        <v>591</v>
      </c>
      <c r="L751" s="27"/>
      <c r="M751" s="160" t="s">
        <v>98</v>
      </c>
      <c r="N751" s="140">
        <v>1.5190938048029776E-2</v>
      </c>
      <c r="O751" s="140">
        <f t="shared" si="11"/>
        <v>15.190938048029775</v>
      </c>
      <c r="P751" s="156" t="s">
        <v>346</v>
      </c>
      <c r="Q751" s="156" t="s">
        <v>346</v>
      </c>
      <c r="R751" s="185">
        <v>119</v>
      </c>
      <c r="S751" s="185">
        <v>148</v>
      </c>
      <c r="T751" s="186"/>
      <c r="U751" s="186"/>
      <c r="V751" s="186"/>
      <c r="W751" s="157"/>
    </row>
    <row r="752" spans="1:23" ht="13.8">
      <c r="A752" s="158">
        <v>8.5500000000000007</v>
      </c>
      <c r="B752" s="153">
        <v>55</v>
      </c>
      <c r="C752" s="153">
        <v>448594</v>
      </c>
      <c r="D752" s="153"/>
      <c r="E752" s="27"/>
      <c r="F752" s="27"/>
      <c r="G752" s="27"/>
      <c r="H752" s="27"/>
      <c r="I752" s="27"/>
      <c r="J752" s="159" t="s">
        <v>437</v>
      </c>
      <c r="K752" s="25" t="s">
        <v>107</v>
      </c>
      <c r="L752" s="27"/>
      <c r="M752" s="160" t="s">
        <v>98</v>
      </c>
      <c r="N752" s="140">
        <v>0.11467888970125827</v>
      </c>
      <c r="O752" s="140">
        <f t="shared" si="11"/>
        <v>114.67888970125827</v>
      </c>
      <c r="P752" s="156" t="s">
        <v>346</v>
      </c>
      <c r="Q752" s="156" t="s">
        <v>346</v>
      </c>
      <c r="R752" s="185">
        <v>69</v>
      </c>
      <c r="S752" s="185">
        <v>129</v>
      </c>
      <c r="T752" s="186">
        <v>168</v>
      </c>
      <c r="U752" s="186"/>
      <c r="V752" s="186"/>
      <c r="W752" s="157"/>
    </row>
    <row r="753" spans="1:23" ht="13.8">
      <c r="A753" s="158">
        <v>8.56</v>
      </c>
      <c r="B753" s="153">
        <v>130</v>
      </c>
      <c r="C753" s="153">
        <v>1863189</v>
      </c>
      <c r="D753" s="153"/>
      <c r="E753" s="27"/>
      <c r="F753" s="27"/>
      <c r="G753" s="27"/>
      <c r="H753" s="27"/>
      <c r="I753" s="27"/>
      <c r="J753" s="159" t="s">
        <v>471</v>
      </c>
      <c r="K753" s="25" t="s">
        <v>234</v>
      </c>
      <c r="L753" s="27"/>
      <c r="M753" s="160" t="s">
        <v>98</v>
      </c>
      <c r="N753" s="140">
        <v>0.47630696314172216</v>
      </c>
      <c r="O753" s="140">
        <f t="shared" si="11"/>
        <v>476.30696314172218</v>
      </c>
      <c r="P753" s="156" t="s">
        <v>346</v>
      </c>
      <c r="Q753" s="156" t="s">
        <v>346</v>
      </c>
      <c r="R753" s="185">
        <v>129</v>
      </c>
      <c r="S753" s="185">
        <v>115</v>
      </c>
      <c r="T753" s="186">
        <v>77</v>
      </c>
      <c r="U753" s="186"/>
      <c r="V753" s="186"/>
      <c r="W753" s="157"/>
    </row>
    <row r="754" spans="1:23" ht="13.8">
      <c r="A754" s="158">
        <v>8.6</v>
      </c>
      <c r="B754" s="153">
        <v>57</v>
      </c>
      <c r="C754" s="153">
        <v>87709</v>
      </c>
      <c r="D754" s="153"/>
      <c r="E754" s="27"/>
      <c r="F754" s="27"/>
      <c r="G754" s="27"/>
      <c r="H754" s="27"/>
      <c r="I754" s="27"/>
      <c r="J754" s="159" t="s">
        <v>438</v>
      </c>
      <c r="K754" s="25" t="s">
        <v>452</v>
      </c>
      <c r="L754" s="27"/>
      <c r="M754" s="160" t="s">
        <v>460</v>
      </c>
      <c r="N754" s="140">
        <v>2.2421991236636383E-2</v>
      </c>
      <c r="O754" s="140">
        <f t="shared" si="11"/>
        <v>22.421991236636384</v>
      </c>
      <c r="P754" s="156" t="s">
        <v>346</v>
      </c>
      <c r="Q754" s="27">
        <v>25.564</v>
      </c>
      <c r="R754" s="185">
        <v>71</v>
      </c>
      <c r="S754" s="185">
        <v>85</v>
      </c>
      <c r="T754" s="186">
        <v>170</v>
      </c>
      <c r="U754" s="186"/>
      <c r="V754" s="186"/>
      <c r="W754" s="157"/>
    </row>
    <row r="755" spans="1:23" ht="13.8">
      <c r="A755" s="158">
        <v>8.81</v>
      </c>
      <c r="B755" s="153">
        <v>121</v>
      </c>
      <c r="C755" s="153">
        <v>110907</v>
      </c>
      <c r="D755" s="153"/>
      <c r="E755" s="27"/>
      <c r="F755" s="27"/>
      <c r="G755" s="27"/>
      <c r="H755" s="27"/>
      <c r="I755" s="27"/>
      <c r="J755" s="159" t="s">
        <v>439</v>
      </c>
      <c r="K755" s="25" t="s">
        <v>453</v>
      </c>
      <c r="L755" s="27"/>
      <c r="M755" s="160" t="s">
        <v>98</v>
      </c>
      <c r="N755" s="140">
        <v>2.8352344480972666E-2</v>
      </c>
      <c r="O755" s="140">
        <f t="shared" si="11"/>
        <v>28.352344480972665</v>
      </c>
      <c r="P755" s="156" t="s">
        <v>346</v>
      </c>
      <c r="Q755" s="156" t="s">
        <v>346</v>
      </c>
      <c r="R755" s="185">
        <v>136</v>
      </c>
      <c r="S755" s="185">
        <v>77</v>
      </c>
      <c r="T755" s="186"/>
      <c r="U755" s="186"/>
      <c r="V755" s="186"/>
      <c r="W755" s="157"/>
    </row>
    <row r="756" spans="1:23" ht="13.8">
      <c r="A756" s="158">
        <v>9.0500000000000007</v>
      </c>
      <c r="B756" s="153">
        <v>73</v>
      </c>
      <c r="C756" s="153">
        <v>124284</v>
      </c>
      <c r="D756" s="153"/>
      <c r="E756" s="27"/>
      <c r="F756" s="27"/>
      <c r="G756" s="27"/>
      <c r="H756" s="27"/>
      <c r="I756" s="27"/>
      <c r="J756" s="159" t="s">
        <v>83</v>
      </c>
      <c r="K756" s="25" t="s">
        <v>109</v>
      </c>
      <c r="L756" s="27"/>
      <c r="M756" s="160" t="s">
        <v>134</v>
      </c>
      <c r="N756" s="140">
        <v>3.1772050289640932E-2</v>
      </c>
      <c r="O756" s="140">
        <f t="shared" si="11"/>
        <v>31.772050289640934</v>
      </c>
      <c r="P756" s="27">
        <v>22.984999999999999</v>
      </c>
      <c r="Q756" s="27">
        <v>22.984999999999999</v>
      </c>
      <c r="R756" s="185">
        <v>341</v>
      </c>
      <c r="S756" s="185">
        <v>429</v>
      </c>
      <c r="T756" s="186">
        <v>325</v>
      </c>
      <c r="U756" s="186"/>
      <c r="V756" s="186"/>
      <c r="W756" s="157"/>
    </row>
    <row r="757" spans="1:23" ht="13.8">
      <c r="A757" s="158">
        <v>9.1300000000000008</v>
      </c>
      <c r="B757" s="153">
        <v>129</v>
      </c>
      <c r="C757" s="153">
        <v>88736</v>
      </c>
      <c r="D757" s="153"/>
      <c r="E757" s="27"/>
      <c r="F757" s="27"/>
      <c r="G757" s="27"/>
      <c r="H757" s="27"/>
      <c r="I757" s="27"/>
      <c r="J757" s="159" t="s">
        <v>472</v>
      </c>
      <c r="K757" s="25" t="s">
        <v>235</v>
      </c>
      <c r="L757" s="27"/>
      <c r="M757" s="160" t="s">
        <v>98</v>
      </c>
      <c r="N757" s="140">
        <v>2.2684534248186228E-2</v>
      </c>
      <c r="O757" s="140">
        <f t="shared" si="11"/>
        <v>22.684534248186228</v>
      </c>
      <c r="P757" s="156" t="s">
        <v>346</v>
      </c>
      <c r="Q757" s="156" t="s">
        <v>346</v>
      </c>
      <c r="R757" s="185">
        <v>144</v>
      </c>
      <c r="S757" s="185">
        <v>115</v>
      </c>
      <c r="T757" s="186"/>
      <c r="U757" s="186"/>
      <c r="V757" s="186"/>
      <c r="W757" s="157"/>
    </row>
    <row r="758" spans="1:23" ht="13.8">
      <c r="A758" s="158">
        <v>9.17</v>
      </c>
      <c r="B758" s="153">
        <v>129</v>
      </c>
      <c r="C758" s="153">
        <v>92334</v>
      </c>
      <c r="D758" s="153"/>
      <c r="E758" s="27"/>
      <c r="F758" s="27"/>
      <c r="G758" s="27"/>
      <c r="H758" s="27"/>
      <c r="I758" s="27"/>
      <c r="J758" s="159" t="s">
        <v>472</v>
      </c>
      <c r="K758" s="25" t="s">
        <v>235</v>
      </c>
      <c r="L758" s="27"/>
      <c r="M758" s="160" t="s">
        <v>98</v>
      </c>
      <c r="N758" s="140">
        <v>2.3604329531103807E-2</v>
      </c>
      <c r="O758" s="140">
        <f t="shared" si="11"/>
        <v>23.604329531103808</v>
      </c>
      <c r="P758" s="156" t="s">
        <v>346</v>
      </c>
      <c r="Q758" s="156" t="s">
        <v>346</v>
      </c>
      <c r="R758" s="185">
        <v>144</v>
      </c>
      <c r="S758" s="185">
        <v>115</v>
      </c>
      <c r="T758" s="186"/>
      <c r="U758" s="186"/>
      <c r="V758" s="186"/>
      <c r="W758" s="157"/>
    </row>
    <row r="759" spans="1:23" ht="13.8">
      <c r="A759" s="158">
        <v>9.18</v>
      </c>
      <c r="B759" s="153">
        <v>55</v>
      </c>
      <c r="C759" s="153">
        <v>345748</v>
      </c>
      <c r="D759" s="153"/>
      <c r="E759" s="27"/>
      <c r="F759" s="27"/>
      <c r="G759" s="27"/>
      <c r="H759" s="27"/>
      <c r="I759" s="27"/>
      <c r="J759" s="159" t="s">
        <v>473</v>
      </c>
      <c r="K759" s="25" t="s">
        <v>483</v>
      </c>
      <c r="L759" s="27"/>
      <c r="M759" s="160" t="s">
        <v>98</v>
      </c>
      <c r="N759" s="140">
        <v>8.8387265002275214E-2</v>
      </c>
      <c r="O759" s="140">
        <f t="shared" si="11"/>
        <v>88.387265002275214</v>
      </c>
      <c r="P759" s="156" t="s">
        <v>346</v>
      </c>
      <c r="Q759" s="156" t="s">
        <v>346</v>
      </c>
      <c r="R759" s="185">
        <v>69</v>
      </c>
      <c r="S759" s="185">
        <v>83</v>
      </c>
      <c r="T759" s="186">
        <v>182</v>
      </c>
      <c r="U759" s="186"/>
      <c r="V759" s="186"/>
      <c r="W759" s="157"/>
    </row>
    <row r="760" spans="1:23" ht="13.8">
      <c r="A760" s="158">
        <v>9.1999999999999993</v>
      </c>
      <c r="B760" s="153">
        <v>129</v>
      </c>
      <c r="C760" s="153">
        <v>150327</v>
      </c>
      <c r="D760" s="153"/>
      <c r="E760" s="27"/>
      <c r="F760" s="27"/>
      <c r="G760" s="27"/>
      <c r="H760" s="27"/>
      <c r="I760" s="27"/>
      <c r="J760" s="159" t="s">
        <v>472</v>
      </c>
      <c r="K760" s="25" t="s">
        <v>235</v>
      </c>
      <c r="L760" s="27"/>
      <c r="M760" s="160" t="s">
        <v>98</v>
      </c>
      <c r="N760" s="140">
        <v>3.8429701360519875E-2</v>
      </c>
      <c r="O760" s="140">
        <f t="shared" si="11"/>
        <v>38.429701360519871</v>
      </c>
      <c r="P760" s="156" t="s">
        <v>346</v>
      </c>
      <c r="Q760" s="156" t="s">
        <v>346</v>
      </c>
      <c r="R760" s="185">
        <v>144</v>
      </c>
      <c r="S760" s="185">
        <v>115</v>
      </c>
      <c r="T760" s="186"/>
      <c r="U760" s="186"/>
      <c r="V760" s="186"/>
      <c r="W760" s="157"/>
    </row>
    <row r="761" spans="1:23" ht="13.8">
      <c r="A761" s="158">
        <v>9.23</v>
      </c>
      <c r="B761" s="153">
        <v>57</v>
      </c>
      <c r="C761" s="153">
        <v>127844</v>
      </c>
      <c r="D761" s="153"/>
      <c r="E761" s="27"/>
      <c r="F761" s="27"/>
      <c r="G761" s="27"/>
      <c r="H761" s="27"/>
      <c r="I761" s="27"/>
      <c r="J761" s="159" t="s">
        <v>519</v>
      </c>
      <c r="K761" s="25" t="s">
        <v>520</v>
      </c>
      <c r="L761" s="27"/>
      <c r="M761" s="160" t="s">
        <v>521</v>
      </c>
      <c r="N761" s="140">
        <v>3.2682131225490449E-2</v>
      </c>
      <c r="O761" s="140">
        <f t="shared" si="11"/>
        <v>32.682131225490451</v>
      </c>
      <c r="P761" s="156" t="s">
        <v>346</v>
      </c>
      <c r="Q761" s="27">
        <v>27.838999999999999</v>
      </c>
      <c r="R761" s="185">
        <v>71</v>
      </c>
      <c r="S761" s="185">
        <v>85</v>
      </c>
      <c r="T761" s="186">
        <v>184</v>
      </c>
      <c r="U761" s="186"/>
      <c r="V761" s="186"/>
      <c r="W761" s="157"/>
    </row>
    <row r="762" spans="1:23" ht="13.8">
      <c r="A762" s="158">
        <v>9.23</v>
      </c>
      <c r="B762" s="153">
        <v>129</v>
      </c>
      <c r="C762" s="153">
        <v>199250</v>
      </c>
      <c r="D762" s="153"/>
      <c r="E762" s="27"/>
      <c r="F762" s="27"/>
      <c r="G762" s="27"/>
      <c r="H762" s="27"/>
      <c r="I762" s="27"/>
      <c r="J762" s="159" t="s">
        <v>472</v>
      </c>
      <c r="K762" s="25" t="s">
        <v>235</v>
      </c>
      <c r="L762" s="27"/>
      <c r="M762" s="160" t="s">
        <v>98</v>
      </c>
      <c r="N762" s="140">
        <v>5.0936411929218196E-2</v>
      </c>
      <c r="O762" s="140">
        <f t="shared" si="11"/>
        <v>50.936411929218195</v>
      </c>
      <c r="P762" s="156" t="s">
        <v>346</v>
      </c>
      <c r="Q762" s="156" t="s">
        <v>346</v>
      </c>
      <c r="R762" s="185">
        <v>144</v>
      </c>
      <c r="S762" s="185">
        <v>115</v>
      </c>
      <c r="T762" s="186"/>
      <c r="U762" s="195"/>
      <c r="V762" s="195"/>
      <c r="W762" s="157"/>
    </row>
    <row r="763" spans="1:23" ht="13.8">
      <c r="A763" s="158">
        <v>9.27</v>
      </c>
      <c r="B763" s="153">
        <v>129</v>
      </c>
      <c r="C763" s="27">
        <v>834413</v>
      </c>
      <c r="D763" s="153"/>
      <c r="E763" s="27"/>
      <c r="F763" s="27"/>
      <c r="G763" s="27"/>
      <c r="H763" s="27"/>
      <c r="I763" s="27"/>
      <c r="J763" s="159" t="s">
        <v>605</v>
      </c>
      <c r="K763" s="25" t="s">
        <v>235</v>
      </c>
      <c r="L763" s="27"/>
      <c r="M763" s="160" t="s">
        <v>98</v>
      </c>
      <c r="N763" s="140">
        <v>0.21330993368679924</v>
      </c>
      <c r="O763" s="140">
        <f t="shared" ref="O763:O824" si="12">N763*1000</f>
        <v>213.30993368679924</v>
      </c>
      <c r="P763" s="156" t="s">
        <v>346</v>
      </c>
      <c r="Q763" s="156" t="s">
        <v>346</v>
      </c>
      <c r="R763" s="185">
        <v>144</v>
      </c>
      <c r="S763" s="185">
        <v>115</v>
      </c>
      <c r="T763" s="186"/>
      <c r="U763" s="196"/>
      <c r="V763" s="196"/>
      <c r="W763" s="157"/>
    </row>
    <row r="764" spans="1:23" ht="13.8">
      <c r="A764" s="158">
        <v>9.2899999999999991</v>
      </c>
      <c r="B764" s="153">
        <v>134</v>
      </c>
      <c r="C764" s="27">
        <v>38357</v>
      </c>
      <c r="D764" s="153"/>
      <c r="E764" s="27"/>
      <c r="F764" s="27"/>
      <c r="G764" s="27"/>
      <c r="H764" s="27"/>
      <c r="I764" s="27"/>
      <c r="J764" s="159" t="s">
        <v>440</v>
      </c>
      <c r="K764" s="25" t="s">
        <v>299</v>
      </c>
      <c r="L764" s="27"/>
      <c r="M764" s="160" t="s">
        <v>313</v>
      </c>
      <c r="N764" s="140">
        <v>9.8056108023539396E-3</v>
      </c>
      <c r="O764" s="140">
        <f t="shared" si="12"/>
        <v>9.8056108023539394</v>
      </c>
      <c r="P764" s="156" t="s">
        <v>346</v>
      </c>
      <c r="Q764" s="156" t="s">
        <v>346</v>
      </c>
      <c r="R764" s="185">
        <v>119</v>
      </c>
      <c r="S764" s="185">
        <v>91</v>
      </c>
      <c r="T764" s="186">
        <v>65</v>
      </c>
      <c r="U764" s="196"/>
      <c r="V764" s="196"/>
      <c r="W764" s="157"/>
    </row>
    <row r="765" spans="1:23" ht="13.8">
      <c r="A765" s="158">
        <v>9.32</v>
      </c>
      <c r="B765" s="153">
        <v>129</v>
      </c>
      <c r="C765" s="27">
        <v>433803</v>
      </c>
      <c r="D765" s="153"/>
      <c r="E765" s="27"/>
      <c r="F765" s="27"/>
      <c r="G765" s="27"/>
      <c r="H765" s="27"/>
      <c r="I765" s="27"/>
      <c r="J765" s="159" t="s">
        <v>472</v>
      </c>
      <c r="K765" s="25" t="s">
        <v>235</v>
      </c>
      <c r="L765" s="27"/>
      <c r="M765" s="160" t="s">
        <v>98</v>
      </c>
      <c r="N765" s="140">
        <v>0.11089770792537337</v>
      </c>
      <c r="O765" s="140">
        <f t="shared" si="12"/>
        <v>110.89770792537337</v>
      </c>
      <c r="P765" s="156" t="s">
        <v>346</v>
      </c>
      <c r="Q765" s="156" t="s">
        <v>346</v>
      </c>
      <c r="R765" s="185">
        <v>144</v>
      </c>
      <c r="S765" s="185">
        <v>115</v>
      </c>
      <c r="T765" s="186"/>
      <c r="U765" s="196"/>
      <c r="V765" s="196"/>
      <c r="W765" s="157"/>
    </row>
    <row r="766" spans="1:23" ht="13.8">
      <c r="A766" s="158">
        <v>9.36</v>
      </c>
      <c r="B766" s="153">
        <v>103</v>
      </c>
      <c r="C766" s="27">
        <v>59044</v>
      </c>
      <c r="D766" s="153"/>
      <c r="E766" s="27"/>
      <c r="F766" s="27"/>
      <c r="G766" s="27"/>
      <c r="H766" s="27"/>
      <c r="I766" s="27"/>
      <c r="J766" s="159" t="s">
        <v>602</v>
      </c>
      <c r="K766" s="25" t="s">
        <v>111</v>
      </c>
      <c r="L766" s="27"/>
      <c r="M766" s="160" t="s">
        <v>136</v>
      </c>
      <c r="N766" s="140">
        <v>1.5094050218061528E-2</v>
      </c>
      <c r="O766" s="140">
        <f t="shared" si="12"/>
        <v>15.094050218061529</v>
      </c>
      <c r="P766" s="27">
        <v>5903</v>
      </c>
      <c r="Q766" s="156" t="s">
        <v>346</v>
      </c>
      <c r="R766" s="185">
        <v>145</v>
      </c>
      <c r="S766" s="185">
        <v>86</v>
      </c>
      <c r="T766" s="186">
        <v>116</v>
      </c>
      <c r="U766" s="196"/>
      <c r="V766" s="196"/>
      <c r="W766" s="157"/>
    </row>
    <row r="767" spans="1:23" ht="13.8">
      <c r="A767" s="158">
        <v>9.44</v>
      </c>
      <c r="B767" s="153">
        <v>141</v>
      </c>
      <c r="C767" s="27">
        <v>268983</v>
      </c>
      <c r="D767" s="153"/>
      <c r="E767" s="27"/>
      <c r="F767" s="27"/>
      <c r="G767" s="27"/>
      <c r="H767" s="27"/>
      <c r="I767" s="27"/>
      <c r="J767" s="159" t="s">
        <v>547</v>
      </c>
      <c r="K767" s="25" t="s">
        <v>191</v>
      </c>
      <c r="L767" s="27"/>
      <c r="M767" s="160" t="s">
        <v>98</v>
      </c>
      <c r="N767" s="140">
        <v>6.8763005721239154E-2</v>
      </c>
      <c r="O767" s="140">
        <f t="shared" si="12"/>
        <v>68.763005721239153</v>
      </c>
      <c r="P767" s="156" t="s">
        <v>346</v>
      </c>
      <c r="Q767" s="156" t="s">
        <v>346</v>
      </c>
      <c r="R767" s="185">
        <v>115</v>
      </c>
      <c r="S767" s="185"/>
      <c r="T767" s="186"/>
      <c r="U767" s="196"/>
      <c r="V767" s="196"/>
      <c r="W767" s="157"/>
    </row>
    <row r="768" spans="1:23" ht="13.8">
      <c r="A768" s="158">
        <v>9.4700000000000006</v>
      </c>
      <c r="B768" s="153">
        <v>141</v>
      </c>
      <c r="C768" s="27">
        <v>91844</v>
      </c>
      <c r="D768" s="153"/>
      <c r="E768" s="27"/>
      <c r="F768" s="27"/>
      <c r="G768" s="27"/>
      <c r="H768" s="27"/>
      <c r="I768" s="27"/>
      <c r="J768" s="159" t="s">
        <v>547</v>
      </c>
      <c r="K768" s="25" t="s">
        <v>191</v>
      </c>
      <c r="L768" s="27"/>
      <c r="M768" s="160" t="s">
        <v>98</v>
      </c>
      <c r="N768" s="140">
        <v>2.3479065582068338E-2</v>
      </c>
      <c r="O768" s="140">
        <f t="shared" si="12"/>
        <v>23.479065582068337</v>
      </c>
      <c r="P768" s="156" t="s">
        <v>346</v>
      </c>
      <c r="Q768" s="156" t="s">
        <v>346</v>
      </c>
      <c r="R768" s="185">
        <v>115</v>
      </c>
      <c r="S768" s="185"/>
      <c r="T768" s="186"/>
      <c r="U768" s="196"/>
      <c r="V768" s="196"/>
      <c r="W768" s="157"/>
    </row>
    <row r="769" spans="1:23" ht="13.8">
      <c r="A769" s="158">
        <v>9.59</v>
      </c>
      <c r="B769" s="153">
        <v>142</v>
      </c>
      <c r="C769" s="27">
        <v>207619</v>
      </c>
      <c r="D769" s="153"/>
      <c r="E769" s="27"/>
      <c r="F769" s="27"/>
      <c r="G769" s="27"/>
      <c r="H769" s="27"/>
      <c r="I769" s="27"/>
      <c r="J769" s="159" t="s">
        <v>547</v>
      </c>
      <c r="K769" s="25" t="s">
        <v>191</v>
      </c>
      <c r="L769" s="27"/>
      <c r="M769" s="160" t="s">
        <v>98</v>
      </c>
      <c r="N769" s="140">
        <v>5.3075869050601521E-2</v>
      </c>
      <c r="O769" s="140">
        <f t="shared" si="12"/>
        <v>53.075869050601518</v>
      </c>
      <c r="P769" s="156" t="s">
        <v>346</v>
      </c>
      <c r="Q769" s="156" t="s">
        <v>346</v>
      </c>
      <c r="R769" s="185">
        <v>115</v>
      </c>
      <c r="S769" s="185"/>
      <c r="T769" s="186"/>
      <c r="U769" s="196"/>
      <c r="V769" s="196"/>
      <c r="W769" s="157"/>
    </row>
    <row r="770" spans="1:23" ht="13.8">
      <c r="A770" s="158">
        <v>9.73</v>
      </c>
      <c r="B770" s="153">
        <v>142</v>
      </c>
      <c r="C770" s="27">
        <v>118744</v>
      </c>
      <c r="D770" s="153"/>
      <c r="E770" s="27"/>
      <c r="F770" s="27"/>
      <c r="G770" s="27"/>
      <c r="H770" s="27"/>
      <c r="I770" s="27"/>
      <c r="J770" s="159" t="s">
        <v>547</v>
      </c>
      <c r="K770" s="25" t="s">
        <v>191</v>
      </c>
      <c r="L770" s="27"/>
      <c r="M770" s="160" t="s">
        <v>98</v>
      </c>
      <c r="N770" s="140">
        <v>3.0355800743403195E-2</v>
      </c>
      <c r="O770" s="140">
        <f t="shared" si="12"/>
        <v>30.355800743403197</v>
      </c>
      <c r="P770" s="156" t="s">
        <v>346</v>
      </c>
      <c r="Q770" s="156" t="s">
        <v>346</v>
      </c>
      <c r="R770" s="185">
        <v>115</v>
      </c>
      <c r="S770" s="185"/>
      <c r="T770" s="186"/>
      <c r="U770" s="196"/>
      <c r="V770" s="196"/>
      <c r="W770" s="157"/>
    </row>
    <row r="771" spans="1:23" ht="13.8">
      <c r="A771" s="158">
        <v>9.91</v>
      </c>
      <c r="B771" s="153">
        <v>55</v>
      </c>
      <c r="C771" s="27">
        <v>211799</v>
      </c>
      <c r="D771" s="153"/>
      <c r="E771" s="27"/>
      <c r="F771" s="27"/>
      <c r="G771" s="27"/>
      <c r="H771" s="27"/>
      <c r="I771" s="27"/>
      <c r="J771" s="159" t="s">
        <v>474</v>
      </c>
      <c r="K771" s="25" t="s">
        <v>194</v>
      </c>
      <c r="L771" s="27"/>
      <c r="M771" s="160" t="s">
        <v>98</v>
      </c>
      <c r="N771" s="140">
        <v>5.4144447228087755E-2</v>
      </c>
      <c r="O771" s="140">
        <f t="shared" si="12"/>
        <v>54.144447228087756</v>
      </c>
      <c r="P771" s="156" t="s">
        <v>346</v>
      </c>
      <c r="Q771" s="156" t="s">
        <v>346</v>
      </c>
      <c r="R771" s="185">
        <v>69</v>
      </c>
      <c r="S771" s="185">
        <v>97</v>
      </c>
      <c r="T771" s="186">
        <v>196</v>
      </c>
      <c r="U771" s="196"/>
      <c r="V771" s="196"/>
      <c r="W771" s="157"/>
    </row>
    <row r="772" spans="1:23" ht="13.8">
      <c r="A772" s="158">
        <v>9.9600000000000009</v>
      </c>
      <c r="B772" s="153">
        <v>57</v>
      </c>
      <c r="C772" s="27">
        <v>29560</v>
      </c>
      <c r="D772" s="153"/>
      <c r="E772" s="27"/>
      <c r="F772" s="27"/>
      <c r="G772" s="27"/>
      <c r="H772" s="27"/>
      <c r="I772" s="27"/>
      <c r="J772" s="159" t="s">
        <v>326</v>
      </c>
      <c r="K772" s="25" t="s">
        <v>340</v>
      </c>
      <c r="L772" s="27"/>
      <c r="M772" s="160" t="s">
        <v>333</v>
      </c>
      <c r="N772" s="140">
        <v>7.5567394560988217E-3</v>
      </c>
      <c r="O772" s="140">
        <f t="shared" si="12"/>
        <v>7.5567394560988221</v>
      </c>
      <c r="P772" s="156" t="s">
        <v>346</v>
      </c>
      <c r="Q772" s="156" t="s">
        <v>346</v>
      </c>
      <c r="R772" s="185">
        <v>71</v>
      </c>
      <c r="S772" s="185">
        <v>85</v>
      </c>
      <c r="T772" s="186">
        <v>198</v>
      </c>
      <c r="U772" s="196"/>
      <c r="V772" s="196"/>
      <c r="W772" s="157"/>
    </row>
    <row r="773" spans="1:23" ht="13.8">
      <c r="A773" s="158">
        <v>9.98</v>
      </c>
      <c r="B773" s="153">
        <v>143</v>
      </c>
      <c r="C773" s="27">
        <v>61184</v>
      </c>
      <c r="D773" s="153"/>
      <c r="E773" s="27"/>
      <c r="F773" s="27"/>
      <c r="G773" s="27"/>
      <c r="H773" s="27"/>
      <c r="I773" s="27"/>
      <c r="J773" s="159" t="s">
        <v>550</v>
      </c>
      <c r="K773" s="25" t="s">
        <v>571</v>
      </c>
      <c r="L773" s="27"/>
      <c r="M773" s="160" t="s">
        <v>98</v>
      </c>
      <c r="N773" s="140">
        <v>1.5641121342420509E-2</v>
      </c>
      <c r="O773" s="140">
        <f t="shared" si="12"/>
        <v>15.64112134242051</v>
      </c>
      <c r="P773" s="156" t="s">
        <v>346</v>
      </c>
      <c r="Q773" s="156" t="s">
        <v>346</v>
      </c>
      <c r="R773" s="185">
        <v>128</v>
      </c>
      <c r="S773" s="185">
        <v>115</v>
      </c>
      <c r="T773" s="186"/>
      <c r="U773" s="196"/>
      <c r="V773" s="196"/>
      <c r="W773" s="157"/>
    </row>
    <row r="774" spans="1:23" ht="13.8">
      <c r="A774" s="158">
        <v>10.07</v>
      </c>
      <c r="B774" s="153">
        <v>143</v>
      </c>
      <c r="C774" s="27">
        <v>174552</v>
      </c>
      <c r="D774" s="153"/>
      <c r="E774" s="27"/>
      <c r="F774" s="27"/>
      <c r="G774" s="27"/>
      <c r="H774" s="27"/>
      <c r="I774" s="27"/>
      <c r="J774" s="159" t="s">
        <v>551</v>
      </c>
      <c r="K774" s="25" t="s">
        <v>570</v>
      </c>
      <c r="L774" s="27"/>
      <c r="M774" s="160" t="s">
        <v>580</v>
      </c>
      <c r="N774" s="140">
        <v>4.4622597616405996E-2</v>
      </c>
      <c r="O774" s="140">
        <f t="shared" si="12"/>
        <v>44.622597616405997</v>
      </c>
      <c r="P774" s="156" t="s">
        <v>346</v>
      </c>
      <c r="Q774" s="156" t="s">
        <v>346</v>
      </c>
      <c r="R774" s="185">
        <v>158</v>
      </c>
      <c r="S774" s="185">
        <v>128</v>
      </c>
      <c r="T774" s="186">
        <v>115</v>
      </c>
      <c r="U774" s="196"/>
      <c r="V774" s="196"/>
      <c r="W774" s="157"/>
    </row>
    <row r="775" spans="1:23" ht="13.8">
      <c r="A775" s="158">
        <v>10.199999999999999</v>
      </c>
      <c r="B775" s="153">
        <v>156</v>
      </c>
      <c r="C775" s="27">
        <v>67625</v>
      </c>
      <c r="D775" s="153"/>
      <c r="E775" s="27"/>
      <c r="F775" s="27"/>
      <c r="G775" s="27"/>
      <c r="H775" s="27"/>
      <c r="I775" s="27"/>
      <c r="J775" s="159" t="s">
        <v>552</v>
      </c>
      <c r="K775" s="25" t="s">
        <v>236</v>
      </c>
      <c r="L775" s="27"/>
      <c r="M775" s="160" t="s">
        <v>98</v>
      </c>
      <c r="N775" s="140">
        <v>1.7287703170456116E-2</v>
      </c>
      <c r="O775" s="140">
        <f t="shared" si="12"/>
        <v>17.287703170456115</v>
      </c>
      <c r="P775" s="156" t="s">
        <v>346</v>
      </c>
      <c r="Q775" s="156" t="s">
        <v>346</v>
      </c>
      <c r="R775" s="185">
        <v>141</v>
      </c>
      <c r="S775" s="185">
        <v>115</v>
      </c>
      <c r="T775" s="186">
        <v>128</v>
      </c>
      <c r="U775" s="196"/>
      <c r="V775" s="196"/>
      <c r="W775" s="157"/>
    </row>
    <row r="776" spans="1:23" ht="13.8">
      <c r="A776" s="158">
        <v>10.29</v>
      </c>
      <c r="B776" s="153">
        <v>156</v>
      </c>
      <c r="C776" s="27">
        <v>37574</v>
      </c>
      <c r="D776" s="153"/>
      <c r="E776" s="27"/>
      <c r="F776" s="27"/>
      <c r="G776" s="27"/>
      <c r="H776" s="27"/>
      <c r="I776" s="27"/>
      <c r="J776" s="159" t="s">
        <v>552</v>
      </c>
      <c r="K776" s="25" t="s">
        <v>236</v>
      </c>
      <c r="L776" s="27"/>
      <c r="M776" s="160" t="s">
        <v>98</v>
      </c>
      <c r="N776" s="140">
        <v>9.6054441246095097E-3</v>
      </c>
      <c r="O776" s="140">
        <f t="shared" si="12"/>
        <v>9.6054441246095088</v>
      </c>
      <c r="P776" s="156" t="s">
        <v>346</v>
      </c>
      <c r="Q776" s="156" t="s">
        <v>346</v>
      </c>
      <c r="R776" s="185">
        <v>141</v>
      </c>
      <c r="S776" s="185">
        <v>115</v>
      </c>
      <c r="T776" s="186">
        <v>128</v>
      </c>
      <c r="U776" s="196"/>
      <c r="V776" s="196"/>
      <c r="W776" s="157"/>
    </row>
    <row r="777" spans="1:23" ht="13.8">
      <c r="A777" s="158">
        <v>10.31</v>
      </c>
      <c r="B777" s="153">
        <v>73</v>
      </c>
      <c r="C777" s="27">
        <v>102116</v>
      </c>
      <c r="D777" s="153"/>
      <c r="E777" s="27"/>
      <c r="F777" s="27"/>
      <c r="G777" s="27"/>
      <c r="H777" s="27"/>
      <c r="I777" s="27"/>
      <c r="J777" s="159" t="s">
        <v>184</v>
      </c>
      <c r="K777" s="25" t="s">
        <v>192</v>
      </c>
      <c r="L777" s="27"/>
      <c r="M777" s="160" t="s">
        <v>199</v>
      </c>
      <c r="N777" s="140">
        <v>2.6105006978991447E-2</v>
      </c>
      <c r="O777" s="140">
        <f t="shared" si="12"/>
        <v>26.105006978991447</v>
      </c>
      <c r="P777" s="156" t="s">
        <v>346</v>
      </c>
      <c r="Q777" s="27">
        <v>2.6755</v>
      </c>
      <c r="R777" s="185">
        <v>281</v>
      </c>
      <c r="S777" s="185">
        <v>147</v>
      </c>
      <c r="T777" s="186">
        <v>503</v>
      </c>
      <c r="U777" s="196"/>
      <c r="V777" s="196"/>
      <c r="W777" s="157"/>
    </row>
    <row r="778" spans="1:23" ht="13.8">
      <c r="A778" s="158">
        <v>10.34</v>
      </c>
      <c r="B778" s="153">
        <v>156</v>
      </c>
      <c r="C778" s="27">
        <v>130998</v>
      </c>
      <c r="D778" s="153"/>
      <c r="E778" s="27"/>
      <c r="F778" s="27"/>
      <c r="G778" s="27"/>
      <c r="H778" s="27"/>
      <c r="I778" s="27"/>
      <c r="J778" s="159" t="s">
        <v>552</v>
      </c>
      <c r="K778" s="25" t="s">
        <v>236</v>
      </c>
      <c r="L778" s="27"/>
      <c r="M778" s="160" t="s">
        <v>98</v>
      </c>
      <c r="N778" s="140">
        <v>3.3488422032139149E-2</v>
      </c>
      <c r="O778" s="140">
        <f t="shared" si="12"/>
        <v>33.488422032139148</v>
      </c>
      <c r="P778" s="156" t="s">
        <v>346</v>
      </c>
      <c r="Q778" s="156" t="s">
        <v>346</v>
      </c>
      <c r="R778" s="185">
        <v>141</v>
      </c>
      <c r="S778" s="185">
        <v>115</v>
      </c>
      <c r="T778" s="186">
        <v>128</v>
      </c>
      <c r="U778" s="196"/>
      <c r="V778" s="196"/>
      <c r="W778" s="157"/>
    </row>
    <row r="779" spans="1:23" ht="13.8">
      <c r="A779" s="158">
        <v>10.37</v>
      </c>
      <c r="B779" s="153">
        <v>141</v>
      </c>
      <c r="C779" s="27">
        <v>161195</v>
      </c>
      <c r="D779" s="153"/>
      <c r="E779" s="27"/>
      <c r="F779" s="27"/>
      <c r="G779" s="27"/>
      <c r="H779" s="27"/>
      <c r="I779" s="27"/>
      <c r="J779" s="159" t="s">
        <v>552</v>
      </c>
      <c r="K779" s="25" t="s">
        <v>236</v>
      </c>
      <c r="L779" s="27"/>
      <c r="M779" s="160" t="s">
        <v>98</v>
      </c>
      <c r="N779" s="140">
        <v>4.1208004621984082E-2</v>
      </c>
      <c r="O779" s="140">
        <f t="shared" si="12"/>
        <v>41.208004621984081</v>
      </c>
      <c r="P779" s="156" t="s">
        <v>346</v>
      </c>
      <c r="Q779" s="156" t="s">
        <v>346</v>
      </c>
      <c r="R779" s="185">
        <v>156</v>
      </c>
      <c r="S779" s="185">
        <v>115</v>
      </c>
      <c r="T779" s="186">
        <v>128</v>
      </c>
      <c r="U779" s="196"/>
      <c r="V779" s="196"/>
      <c r="W779" s="157"/>
    </row>
    <row r="780" spans="1:23" ht="13.8">
      <c r="A780" s="158">
        <v>10.84</v>
      </c>
      <c r="B780" s="153">
        <v>57</v>
      </c>
      <c r="C780" s="27">
        <v>53394</v>
      </c>
      <c r="D780" s="153"/>
      <c r="E780" s="27"/>
      <c r="F780" s="27"/>
      <c r="G780" s="27"/>
      <c r="H780" s="27"/>
      <c r="I780" s="27"/>
      <c r="J780" s="159" t="s">
        <v>553</v>
      </c>
      <c r="K780" s="25" t="s">
        <v>572</v>
      </c>
      <c r="L780" s="27"/>
      <c r="M780" s="160" t="s">
        <v>581</v>
      </c>
      <c r="N780" s="140">
        <v>1.3649680193468891E-2</v>
      </c>
      <c r="O780" s="140">
        <f t="shared" si="12"/>
        <v>13.649680193468891</v>
      </c>
      <c r="P780" s="156" t="s">
        <v>346</v>
      </c>
      <c r="Q780" s="156" t="s">
        <v>346</v>
      </c>
      <c r="R780" s="185">
        <v>75</v>
      </c>
      <c r="S780" s="185">
        <v>81</v>
      </c>
      <c r="T780" s="186">
        <v>212</v>
      </c>
      <c r="U780" s="196"/>
      <c r="V780" s="196"/>
      <c r="W780" s="157"/>
    </row>
    <row r="781" spans="1:23" ht="13.8">
      <c r="A781" s="158">
        <v>10.88</v>
      </c>
      <c r="B781" s="153">
        <v>153</v>
      </c>
      <c r="C781" s="27">
        <v>33765</v>
      </c>
      <c r="D781" s="153"/>
      <c r="E781" s="27"/>
      <c r="F781" s="27"/>
      <c r="G781" s="27"/>
      <c r="H781" s="27"/>
      <c r="I781" s="27"/>
      <c r="J781" s="159" t="s">
        <v>590</v>
      </c>
      <c r="K781" s="25" t="s">
        <v>193</v>
      </c>
      <c r="L781" s="27"/>
      <c r="M781" s="160" t="s">
        <v>594</v>
      </c>
      <c r="N781" s="140">
        <v>8.6317086513929865E-3</v>
      </c>
      <c r="O781" s="140">
        <f t="shared" si="12"/>
        <v>8.6317086513929873</v>
      </c>
      <c r="P781" s="156" t="s">
        <v>346</v>
      </c>
      <c r="Q781" s="156" t="s">
        <v>346</v>
      </c>
      <c r="R781" s="185">
        <v>154</v>
      </c>
      <c r="S781" s="185">
        <v>143</v>
      </c>
      <c r="T781" s="186">
        <v>117</v>
      </c>
      <c r="U781" s="196"/>
      <c r="V781" s="196"/>
      <c r="W781" s="157"/>
    </row>
    <row r="782" spans="1:23" ht="13.8">
      <c r="A782" s="158">
        <v>11.01</v>
      </c>
      <c r="B782" s="153">
        <v>191</v>
      </c>
      <c r="C782" s="27">
        <v>15964</v>
      </c>
      <c r="D782" s="153"/>
      <c r="E782" s="27"/>
      <c r="F782" s="27"/>
      <c r="G782" s="27"/>
      <c r="H782" s="27"/>
      <c r="I782" s="27"/>
      <c r="J782" s="159" t="s">
        <v>443</v>
      </c>
      <c r="K782" s="25" t="s">
        <v>166</v>
      </c>
      <c r="L782" s="27"/>
      <c r="M782" s="160" t="s">
        <v>522</v>
      </c>
      <c r="N782" s="140">
        <v>4.0810483314330714E-3</v>
      </c>
      <c r="O782" s="140">
        <f t="shared" si="12"/>
        <v>4.0810483314330712</v>
      </c>
      <c r="P782" s="156" t="s">
        <v>346</v>
      </c>
      <c r="Q782" s="27">
        <v>470.07</v>
      </c>
      <c r="R782" s="185">
        <v>91</v>
      </c>
      <c r="S782" s="185">
        <v>206</v>
      </c>
      <c r="T782" s="186"/>
      <c r="U782" s="196"/>
      <c r="V782" s="196"/>
      <c r="W782" s="157"/>
    </row>
    <row r="783" spans="1:23" ht="13.8">
      <c r="A783" s="158">
        <v>11.02</v>
      </c>
      <c r="B783" s="153">
        <v>152</v>
      </c>
      <c r="C783" s="27">
        <v>92209</v>
      </c>
      <c r="D783" s="153"/>
      <c r="E783" s="27"/>
      <c r="F783" s="27"/>
      <c r="G783" s="27"/>
      <c r="H783" s="27"/>
      <c r="I783" s="27"/>
      <c r="J783" s="159" t="s">
        <v>556</v>
      </c>
      <c r="K783" s="25" t="s">
        <v>574</v>
      </c>
      <c r="L783" s="27"/>
      <c r="M783" s="160" t="s">
        <v>582</v>
      </c>
      <c r="N783" s="140">
        <v>2.3572374442064146E-2</v>
      </c>
      <c r="O783" s="140">
        <f t="shared" si="12"/>
        <v>23.572374442064145</v>
      </c>
      <c r="P783" s="156" t="s">
        <v>346</v>
      </c>
      <c r="Q783" s="156" t="s">
        <v>346</v>
      </c>
      <c r="R783" s="185">
        <v>77</v>
      </c>
      <c r="S783" s="185"/>
      <c r="T783" s="186"/>
      <c r="U783" s="196"/>
      <c r="V783" s="196"/>
      <c r="W783" s="157"/>
    </row>
    <row r="784" spans="1:23" ht="13.8">
      <c r="A784" s="158">
        <v>11.87</v>
      </c>
      <c r="B784" s="153">
        <v>71</v>
      </c>
      <c r="C784" s="27">
        <v>22100</v>
      </c>
      <c r="D784" s="153"/>
      <c r="E784" s="27"/>
      <c r="F784" s="27"/>
      <c r="G784" s="27"/>
      <c r="H784" s="27"/>
      <c r="I784" s="27"/>
      <c r="J784" s="159" t="s">
        <v>557</v>
      </c>
      <c r="K784" s="25" t="s">
        <v>575</v>
      </c>
      <c r="L784" s="27"/>
      <c r="M784" s="160" t="s">
        <v>98</v>
      </c>
      <c r="N784" s="140">
        <v>5.6496597422119061E-3</v>
      </c>
      <c r="O784" s="140">
        <f t="shared" si="12"/>
        <v>5.6496597422119059</v>
      </c>
      <c r="P784" s="156" t="s">
        <v>346</v>
      </c>
      <c r="Q784" s="156" t="s">
        <v>346</v>
      </c>
      <c r="R784" s="185">
        <v>95</v>
      </c>
      <c r="S784" s="185">
        <v>159</v>
      </c>
      <c r="T784" s="186">
        <v>243</v>
      </c>
      <c r="U784" s="196"/>
      <c r="V784" s="196"/>
      <c r="W784" s="157"/>
    </row>
    <row r="785" spans="1:23" ht="13.8">
      <c r="A785" s="158">
        <v>11.92</v>
      </c>
      <c r="B785" s="153">
        <v>149</v>
      </c>
      <c r="C785" s="27">
        <v>55633</v>
      </c>
      <c r="D785" s="153"/>
      <c r="E785" s="27"/>
      <c r="F785" s="27"/>
      <c r="G785" s="27"/>
      <c r="H785" s="27"/>
      <c r="I785" s="27"/>
      <c r="J785" s="159" t="s">
        <v>558</v>
      </c>
      <c r="K785" s="25" t="s">
        <v>117</v>
      </c>
      <c r="L785" s="27"/>
      <c r="M785" s="160" t="s">
        <v>142</v>
      </c>
      <c r="N785" s="140">
        <v>1.4222059748347282E-2</v>
      </c>
      <c r="O785" s="140">
        <f t="shared" si="12"/>
        <v>14.222059748347283</v>
      </c>
      <c r="P785" s="27">
        <v>600</v>
      </c>
      <c r="Q785" s="27">
        <v>600</v>
      </c>
      <c r="R785" s="185">
        <v>177</v>
      </c>
      <c r="S785" s="185">
        <v>222</v>
      </c>
      <c r="T785" s="186"/>
      <c r="U785" s="196"/>
      <c r="V785" s="196"/>
      <c r="W785" s="157"/>
    </row>
    <row r="786" spans="1:23" ht="13.8">
      <c r="A786" s="158">
        <v>13.1</v>
      </c>
      <c r="B786" s="153">
        <v>57</v>
      </c>
      <c r="C786" s="27">
        <v>95125</v>
      </c>
      <c r="D786" s="153"/>
      <c r="E786" s="27"/>
      <c r="F786" s="27"/>
      <c r="G786" s="27"/>
      <c r="H786" s="27"/>
      <c r="I786" s="27"/>
      <c r="J786" s="159" t="s">
        <v>596</v>
      </c>
      <c r="K786" s="25" t="s">
        <v>484</v>
      </c>
      <c r="L786" s="27"/>
      <c r="M786" s="160" t="s">
        <v>598</v>
      </c>
      <c r="N786" s="140">
        <v>2.4317822759181339E-2</v>
      </c>
      <c r="O786" s="140">
        <f t="shared" si="12"/>
        <v>24.31782275918134</v>
      </c>
      <c r="P786" s="156" t="s">
        <v>346</v>
      </c>
      <c r="Q786" s="156" t="s">
        <v>346</v>
      </c>
      <c r="R786" s="185">
        <v>71</v>
      </c>
      <c r="S786" s="185">
        <v>85</v>
      </c>
      <c r="T786" s="186">
        <v>212</v>
      </c>
      <c r="U786" s="196"/>
      <c r="V786" s="196"/>
      <c r="W786" s="157"/>
    </row>
    <row r="787" spans="1:23" ht="13.8">
      <c r="A787" s="158">
        <v>13.83</v>
      </c>
      <c r="B787" s="153">
        <v>180</v>
      </c>
      <c r="C787" s="27">
        <v>263590</v>
      </c>
      <c r="D787" s="153"/>
      <c r="E787" s="27"/>
      <c r="F787" s="27"/>
      <c r="G787" s="27"/>
      <c r="H787" s="27"/>
      <c r="I787" s="27"/>
      <c r="J787" s="159" t="s">
        <v>606</v>
      </c>
      <c r="K787" s="25" t="s">
        <v>608</v>
      </c>
      <c r="L787" s="27"/>
      <c r="M787" s="160" t="s">
        <v>98</v>
      </c>
      <c r="N787" s="140">
        <v>6.7384335359712041E-2</v>
      </c>
      <c r="O787" s="140">
        <f t="shared" si="12"/>
        <v>67.38433535971204</v>
      </c>
      <c r="P787" s="156" t="s">
        <v>346</v>
      </c>
      <c r="Q787" s="156" t="s">
        <v>346</v>
      </c>
      <c r="R787" s="185">
        <v>165</v>
      </c>
      <c r="S787" s="185">
        <v>89</v>
      </c>
      <c r="T787" s="186"/>
      <c r="U787" s="196"/>
      <c r="V787" s="196"/>
      <c r="W787" s="157"/>
    </row>
    <row r="788" spans="1:23" ht="13.8">
      <c r="A788" s="158">
        <v>13.84</v>
      </c>
      <c r="B788" s="153">
        <v>73</v>
      </c>
      <c r="C788" s="27">
        <v>67741</v>
      </c>
      <c r="D788" s="153"/>
      <c r="E788" s="27"/>
      <c r="F788" s="27"/>
      <c r="G788" s="27"/>
      <c r="H788" s="27"/>
      <c r="I788" s="27"/>
      <c r="J788" s="159" t="s">
        <v>498</v>
      </c>
      <c r="K788" s="25" t="s">
        <v>98</v>
      </c>
      <c r="L788" s="27"/>
      <c r="M788" s="160" t="s">
        <v>98</v>
      </c>
      <c r="N788" s="140">
        <v>1.7317357493084922E-2</v>
      </c>
      <c r="O788" s="140">
        <f t="shared" si="12"/>
        <v>17.317357493084923</v>
      </c>
      <c r="P788" s="156" t="s">
        <v>346</v>
      </c>
      <c r="Q788" s="156" t="s">
        <v>346</v>
      </c>
      <c r="R788" s="185">
        <v>207</v>
      </c>
      <c r="S788" s="185">
        <v>281</v>
      </c>
      <c r="T788" s="186">
        <v>429</v>
      </c>
      <c r="U788" s="196"/>
      <c r="V788" s="196"/>
      <c r="W788" s="157"/>
    </row>
    <row r="789" spans="1:23" ht="13.8">
      <c r="A789" s="158">
        <v>15.07</v>
      </c>
      <c r="B789" s="153">
        <v>188</v>
      </c>
      <c r="C789" s="27">
        <v>391174</v>
      </c>
      <c r="D789" s="153"/>
      <c r="E789" s="27"/>
      <c r="F789" s="27"/>
      <c r="G789" s="27"/>
      <c r="H789" s="27"/>
      <c r="I789" s="27"/>
      <c r="J789" s="159" t="s">
        <v>89</v>
      </c>
      <c r="K789" s="25" t="s">
        <v>115</v>
      </c>
      <c r="L789" s="27"/>
      <c r="M789" s="160" t="s">
        <v>140</v>
      </c>
      <c r="N789" s="140">
        <v>0.1</v>
      </c>
      <c r="O789" s="140">
        <f t="shared" si="12"/>
        <v>100</v>
      </c>
      <c r="P789" s="156" t="s">
        <v>346</v>
      </c>
      <c r="Q789" s="156" t="s">
        <v>346</v>
      </c>
      <c r="R789" s="185">
        <v>160</v>
      </c>
      <c r="S789" s="185">
        <v>184</v>
      </c>
      <c r="T789" s="186"/>
      <c r="U789" s="196"/>
      <c r="V789" s="196"/>
      <c r="W789" s="157"/>
    </row>
    <row r="790" spans="1:23" ht="13.8">
      <c r="A790" s="158">
        <v>15.6</v>
      </c>
      <c r="B790" s="153">
        <v>55</v>
      </c>
      <c r="C790" s="27">
        <v>12344</v>
      </c>
      <c r="D790" s="153"/>
      <c r="E790" s="27"/>
      <c r="F790" s="27"/>
      <c r="G790" s="27"/>
      <c r="H790" s="27"/>
      <c r="I790" s="27"/>
      <c r="J790" s="159" t="s">
        <v>507</v>
      </c>
      <c r="K790" s="25" t="s">
        <v>509</v>
      </c>
      <c r="L790" s="27"/>
      <c r="M790" s="160" t="s">
        <v>514</v>
      </c>
      <c r="N790" s="140">
        <v>3.1556289528445144E-3</v>
      </c>
      <c r="O790" s="140">
        <f t="shared" si="12"/>
        <v>3.1556289528445145</v>
      </c>
      <c r="P790" s="156" t="s">
        <v>346</v>
      </c>
      <c r="Q790" s="156" t="s">
        <v>346</v>
      </c>
      <c r="R790" s="185">
        <v>69</v>
      </c>
      <c r="S790" s="185">
        <v>97</v>
      </c>
      <c r="T790" s="186">
        <v>224</v>
      </c>
      <c r="U790" s="196"/>
      <c r="V790" s="196"/>
      <c r="W790" s="157"/>
    </row>
    <row r="791" spans="1:23" ht="13.8">
      <c r="A791" s="158">
        <v>15.94</v>
      </c>
      <c r="B791" s="153">
        <v>207</v>
      </c>
      <c r="C791" s="27">
        <v>95935</v>
      </c>
      <c r="D791" s="153"/>
      <c r="E791" s="27"/>
      <c r="F791" s="27"/>
      <c r="G791" s="27"/>
      <c r="H791" s="27"/>
      <c r="I791" s="27"/>
      <c r="J791" s="159" t="s">
        <v>498</v>
      </c>
      <c r="K791" s="25" t="s">
        <v>98</v>
      </c>
      <c r="L791" s="27"/>
      <c r="M791" s="160" t="s">
        <v>98</v>
      </c>
      <c r="N791" s="140">
        <v>2.4524891736158336E-2</v>
      </c>
      <c r="O791" s="140">
        <f t="shared" si="12"/>
        <v>24.524891736158335</v>
      </c>
      <c r="P791" s="156" t="s">
        <v>346</v>
      </c>
      <c r="Q791" s="156" t="s">
        <v>346</v>
      </c>
      <c r="R791" s="185">
        <v>73</v>
      </c>
      <c r="S791" s="185">
        <v>281</v>
      </c>
      <c r="T791" s="186">
        <v>503</v>
      </c>
      <c r="U791" s="196"/>
      <c r="V791" s="196"/>
      <c r="W791" s="157"/>
    </row>
    <row r="792" spans="1:23" ht="13.8">
      <c r="A792" s="158">
        <v>16.21</v>
      </c>
      <c r="B792" s="153">
        <v>74</v>
      </c>
      <c r="C792" s="27">
        <v>4285</v>
      </c>
      <c r="D792" s="153"/>
      <c r="E792" s="27"/>
      <c r="F792" s="27"/>
      <c r="G792" s="27"/>
      <c r="H792" s="27"/>
      <c r="I792" s="27"/>
      <c r="J792" s="159" t="s">
        <v>447</v>
      </c>
      <c r="K792" s="25" t="s">
        <v>455</v>
      </c>
      <c r="L792" s="27"/>
      <c r="M792" s="160" t="s">
        <v>463</v>
      </c>
      <c r="N792" s="140">
        <v>1.0954204522795484E-3</v>
      </c>
      <c r="O792" s="140">
        <f t="shared" si="12"/>
        <v>1.0954204522795483</v>
      </c>
      <c r="P792" s="156" t="s">
        <v>346</v>
      </c>
      <c r="Q792" s="27">
        <v>11.611000000000001</v>
      </c>
      <c r="R792" s="185">
        <v>87</v>
      </c>
      <c r="S792" s="185">
        <v>143</v>
      </c>
      <c r="T792" s="186">
        <v>227</v>
      </c>
      <c r="U792" s="196"/>
      <c r="V792" s="196"/>
      <c r="W792" s="157"/>
    </row>
    <row r="793" spans="1:23" ht="13.8">
      <c r="A793" s="158">
        <v>16.670000000000002</v>
      </c>
      <c r="B793" s="153">
        <v>55</v>
      </c>
      <c r="C793" s="27">
        <v>259952</v>
      </c>
      <c r="D793" s="153"/>
      <c r="E793" s="27"/>
      <c r="F793" s="27"/>
      <c r="G793" s="27"/>
      <c r="H793" s="27"/>
      <c r="I793" s="27"/>
      <c r="J793" s="159" t="s">
        <v>95</v>
      </c>
      <c r="K793" s="25" t="s">
        <v>98</v>
      </c>
      <c r="L793" s="27"/>
      <c r="M793" s="160" t="s">
        <v>98</v>
      </c>
      <c r="N793" s="140">
        <v>6.6454314448301785E-2</v>
      </c>
      <c r="O793" s="140">
        <f t="shared" si="12"/>
        <v>66.454314448301787</v>
      </c>
      <c r="P793" s="156" t="s">
        <v>346</v>
      </c>
      <c r="Q793" s="156" t="s">
        <v>346</v>
      </c>
      <c r="R793" s="185">
        <v>69</v>
      </c>
      <c r="S793" s="185">
        <v>213</v>
      </c>
      <c r="T793" s="186">
        <v>256</v>
      </c>
      <c r="U793" s="196"/>
      <c r="V793" s="196"/>
      <c r="W793" s="157"/>
    </row>
    <row r="794" spans="1:23" ht="13.8">
      <c r="A794" s="158">
        <v>18.09</v>
      </c>
      <c r="B794" s="153">
        <v>207</v>
      </c>
      <c r="C794" s="27">
        <v>82613</v>
      </c>
      <c r="D794" s="153"/>
      <c r="E794" s="27"/>
      <c r="F794" s="27"/>
      <c r="G794" s="27"/>
      <c r="H794" s="27"/>
      <c r="I794" s="27"/>
      <c r="J794" s="159" t="s">
        <v>498</v>
      </c>
      <c r="K794" s="25" t="s">
        <v>98</v>
      </c>
      <c r="L794" s="27"/>
      <c r="M794" s="160" t="s">
        <v>98</v>
      </c>
      <c r="N794" s="140">
        <v>2.1119246166667521E-2</v>
      </c>
      <c r="O794" s="140">
        <f t="shared" si="12"/>
        <v>21.119246166667523</v>
      </c>
      <c r="P794" s="156" t="s">
        <v>346</v>
      </c>
      <c r="Q794" s="156" t="s">
        <v>346</v>
      </c>
      <c r="R794" s="185">
        <v>73</v>
      </c>
      <c r="S794" s="185">
        <v>281</v>
      </c>
      <c r="T794" s="186">
        <v>355</v>
      </c>
      <c r="U794" s="196"/>
      <c r="V794" s="196"/>
      <c r="W794" s="157"/>
    </row>
    <row r="795" spans="1:23" ht="13.8">
      <c r="A795" s="158">
        <v>19.86</v>
      </c>
      <c r="B795" s="153">
        <v>55</v>
      </c>
      <c r="C795" s="27">
        <v>255621</v>
      </c>
      <c r="D795" s="153"/>
      <c r="E795" s="27"/>
      <c r="F795" s="27"/>
      <c r="G795" s="27"/>
      <c r="H795" s="27"/>
      <c r="I795" s="27"/>
      <c r="J795" s="159" t="s">
        <v>95</v>
      </c>
      <c r="K795" s="25" t="s">
        <v>98</v>
      </c>
      <c r="L795" s="27"/>
      <c r="M795" s="160" t="s">
        <v>98</v>
      </c>
      <c r="N795" s="140">
        <v>6.5347134523255634E-2</v>
      </c>
      <c r="O795" s="140">
        <f t="shared" si="12"/>
        <v>65.347134523255633</v>
      </c>
      <c r="P795" s="156" t="s">
        <v>346</v>
      </c>
      <c r="Q795" s="156" t="s">
        <v>346</v>
      </c>
      <c r="R795" s="185">
        <v>69</v>
      </c>
      <c r="S795" s="185">
        <v>83</v>
      </c>
      <c r="T795" s="186">
        <v>284</v>
      </c>
      <c r="U795" s="196"/>
      <c r="V795" s="196"/>
      <c r="W795" s="157"/>
    </row>
    <row r="796" spans="1:23" ht="13.8">
      <c r="A796" s="158">
        <v>20.260000000000002</v>
      </c>
      <c r="B796" s="153">
        <v>207</v>
      </c>
      <c r="C796" s="27">
        <v>41051</v>
      </c>
      <c r="D796" s="153"/>
      <c r="E796" s="27"/>
      <c r="F796" s="27"/>
      <c r="G796" s="27"/>
      <c r="H796" s="27"/>
      <c r="I796" s="27"/>
      <c r="J796" s="159" t="s">
        <v>498</v>
      </c>
      <c r="K796" s="25" t="s">
        <v>98</v>
      </c>
      <c r="L796" s="27"/>
      <c r="M796" s="160" t="s">
        <v>98</v>
      </c>
      <c r="N796" s="140">
        <v>1.0494306881336695E-2</v>
      </c>
      <c r="O796" s="140">
        <f t="shared" si="12"/>
        <v>10.494306881336694</v>
      </c>
      <c r="P796" s="156" t="s">
        <v>346</v>
      </c>
      <c r="Q796" s="156" t="s">
        <v>346</v>
      </c>
      <c r="R796" s="185">
        <v>73</v>
      </c>
      <c r="S796" s="185">
        <v>147</v>
      </c>
      <c r="T796" s="186">
        <v>281</v>
      </c>
      <c r="U796" s="196"/>
      <c r="V796" s="196"/>
      <c r="W796" s="157"/>
    </row>
    <row r="797" spans="1:23" ht="13.8">
      <c r="A797" s="158">
        <v>22.36</v>
      </c>
      <c r="B797" s="153">
        <v>207</v>
      </c>
      <c r="C797" s="27">
        <v>27768</v>
      </c>
      <c r="D797" s="153"/>
      <c r="E797" s="27"/>
      <c r="F797" s="27"/>
      <c r="G797" s="27"/>
      <c r="H797" s="27"/>
      <c r="I797" s="27"/>
      <c r="J797" s="159" t="s">
        <v>498</v>
      </c>
      <c r="K797" s="25" t="s">
        <v>98</v>
      </c>
      <c r="L797" s="27"/>
      <c r="M797" s="160" t="s">
        <v>98</v>
      </c>
      <c r="N797" s="140">
        <v>7.0986312996262528E-3</v>
      </c>
      <c r="O797" s="140">
        <f t="shared" si="12"/>
        <v>7.0986312996262528</v>
      </c>
      <c r="P797" s="156" t="s">
        <v>346</v>
      </c>
      <c r="Q797" s="156" t="s">
        <v>346</v>
      </c>
      <c r="R797" s="185">
        <v>73</v>
      </c>
      <c r="S797" s="185">
        <v>281</v>
      </c>
      <c r="T797" s="186">
        <v>355</v>
      </c>
      <c r="U797" s="196"/>
      <c r="V797" s="196"/>
      <c r="W797" s="157"/>
    </row>
    <row r="798" spans="1:23" ht="13.8">
      <c r="A798" s="158">
        <v>23.45</v>
      </c>
      <c r="B798" s="153">
        <v>243</v>
      </c>
      <c r="C798" s="27">
        <v>482979</v>
      </c>
      <c r="D798" s="153"/>
      <c r="E798" s="27"/>
      <c r="F798" s="27"/>
      <c r="G798" s="27"/>
      <c r="H798" s="27"/>
      <c r="I798" s="27"/>
      <c r="J798" s="159" t="s">
        <v>450</v>
      </c>
      <c r="K798" s="25" t="s">
        <v>120</v>
      </c>
      <c r="L798" s="27"/>
      <c r="M798" s="160" t="s">
        <v>145</v>
      </c>
      <c r="N798" s="140">
        <v>0.1</v>
      </c>
      <c r="O798" s="140">
        <f t="shared" si="12"/>
        <v>100</v>
      </c>
      <c r="P798" s="156" t="s">
        <v>346</v>
      </c>
      <c r="Q798" s="156" t="s">
        <v>346</v>
      </c>
      <c r="R798" s="185">
        <v>245</v>
      </c>
      <c r="S798" s="185">
        <v>186</v>
      </c>
      <c r="T798" s="186">
        <v>256</v>
      </c>
      <c r="U798" s="196"/>
      <c r="V798" s="196"/>
      <c r="W798" s="157"/>
    </row>
    <row r="799" spans="1:23" ht="13.8">
      <c r="A799" s="158">
        <v>26.9</v>
      </c>
      <c r="B799" s="153">
        <v>207</v>
      </c>
      <c r="C799" s="27">
        <v>264658</v>
      </c>
      <c r="D799" s="153"/>
      <c r="E799" s="27"/>
      <c r="F799" s="27"/>
      <c r="G799" s="27"/>
      <c r="H799" s="27"/>
      <c r="I799" s="27"/>
      <c r="J799" s="159" t="s">
        <v>498</v>
      </c>
      <c r="K799" s="25" t="s">
        <v>98</v>
      </c>
      <c r="L799" s="27"/>
      <c r="M799" s="160" t="s">
        <v>98</v>
      </c>
      <c r="N799" s="140">
        <v>6.7657359640466916E-2</v>
      </c>
      <c r="O799" s="140">
        <f t="shared" si="12"/>
        <v>67.657359640466922</v>
      </c>
      <c r="P799" s="156" t="s">
        <v>346</v>
      </c>
      <c r="Q799" s="156" t="s">
        <v>346</v>
      </c>
      <c r="R799" s="185">
        <v>73</v>
      </c>
      <c r="S799" s="185">
        <v>281</v>
      </c>
      <c r="T799" s="186">
        <v>355</v>
      </c>
      <c r="U799" s="196"/>
      <c r="V799" s="196"/>
      <c r="W799" s="157"/>
    </row>
    <row r="800" spans="1:23" ht="14.4" thickBot="1">
      <c r="A800" s="158">
        <v>28.36</v>
      </c>
      <c r="B800" s="153">
        <v>207</v>
      </c>
      <c r="C800" s="27">
        <v>399811</v>
      </c>
      <c r="D800" s="153"/>
      <c r="E800" s="27"/>
      <c r="F800" s="27"/>
      <c r="G800" s="27"/>
      <c r="H800" s="27"/>
      <c r="I800" s="27"/>
      <c r="J800" s="159" t="s">
        <v>498</v>
      </c>
      <c r="K800" s="25" t="s">
        <v>98</v>
      </c>
      <c r="L800" s="27"/>
      <c r="M800" s="160" t="s">
        <v>98</v>
      </c>
      <c r="N800" s="140">
        <v>0.10220796883228436</v>
      </c>
      <c r="O800" s="140">
        <f t="shared" si="12"/>
        <v>102.20796883228437</v>
      </c>
      <c r="P800" s="156" t="s">
        <v>346</v>
      </c>
      <c r="Q800" s="156" t="s">
        <v>346</v>
      </c>
      <c r="R800" s="187">
        <v>73</v>
      </c>
      <c r="S800" s="187">
        <v>281</v>
      </c>
      <c r="T800" s="188">
        <v>355</v>
      </c>
      <c r="U800" s="197"/>
      <c r="V800" s="197"/>
      <c r="W800" s="157"/>
    </row>
    <row r="801" spans="1:23">
      <c r="A801" s="220" t="s">
        <v>610</v>
      </c>
      <c r="B801" s="220"/>
      <c r="C801" s="220"/>
      <c r="D801" s="220"/>
      <c r="E801" s="220"/>
      <c r="F801" s="220"/>
      <c r="G801" s="220"/>
      <c r="H801" s="220"/>
      <c r="I801" s="220"/>
      <c r="J801" s="220"/>
      <c r="K801" s="220"/>
      <c r="L801" s="220"/>
      <c r="M801" s="220"/>
      <c r="N801" s="220"/>
      <c r="O801" s="220"/>
      <c r="P801" s="220"/>
      <c r="Q801" s="220"/>
      <c r="R801" s="220"/>
      <c r="S801" s="220"/>
      <c r="T801" s="220"/>
      <c r="U801" s="220"/>
      <c r="V801" s="220"/>
      <c r="W801" s="220"/>
    </row>
    <row r="802" spans="1:23" ht="13.8">
      <c r="A802" s="162">
        <v>5.97</v>
      </c>
      <c r="B802" s="153">
        <v>207</v>
      </c>
      <c r="C802" s="153">
        <v>1019217</v>
      </c>
      <c r="D802" s="153"/>
      <c r="E802" s="27"/>
      <c r="F802" s="27"/>
      <c r="G802" s="27"/>
      <c r="H802" s="27"/>
      <c r="I802" s="27"/>
      <c r="J802" s="159" t="s">
        <v>71</v>
      </c>
      <c r="K802" s="25" t="s">
        <v>96</v>
      </c>
      <c r="L802" s="27"/>
      <c r="M802" s="160" t="s">
        <v>122</v>
      </c>
      <c r="N802" s="140">
        <v>0.1935952422559396</v>
      </c>
      <c r="O802" s="140">
        <f t="shared" si="12"/>
        <v>193.59524225593961</v>
      </c>
      <c r="P802" s="156" t="s">
        <v>346</v>
      </c>
      <c r="Q802" s="156" t="s">
        <v>346</v>
      </c>
      <c r="R802" s="185">
        <v>191</v>
      </c>
      <c r="S802" s="185"/>
      <c r="T802" s="186"/>
      <c r="U802" s="186"/>
      <c r="V802" s="161"/>
      <c r="W802" s="157"/>
    </row>
    <row r="803" spans="1:23" ht="13.8">
      <c r="A803" s="162">
        <v>6.5</v>
      </c>
      <c r="B803" s="153">
        <v>133</v>
      </c>
      <c r="C803" s="153">
        <v>31160</v>
      </c>
      <c r="D803" s="153"/>
      <c r="E803" s="27"/>
      <c r="F803" s="27"/>
      <c r="G803" s="27"/>
      <c r="H803" s="27"/>
      <c r="I803" s="27"/>
      <c r="J803" s="159" t="s">
        <v>491</v>
      </c>
      <c r="K803" s="25" t="s">
        <v>494</v>
      </c>
      <c r="L803" s="27"/>
      <c r="M803" s="160" t="s">
        <v>98</v>
      </c>
      <c r="N803" s="140">
        <v>5.9186883153392045E-3</v>
      </c>
      <c r="O803" s="140">
        <f t="shared" si="12"/>
        <v>5.9186883153392049</v>
      </c>
      <c r="P803" s="156" t="s">
        <v>346</v>
      </c>
      <c r="Q803" s="156" t="s">
        <v>346</v>
      </c>
      <c r="R803" s="185">
        <v>151</v>
      </c>
      <c r="S803" s="185">
        <v>121</v>
      </c>
      <c r="T803" s="186">
        <v>105</v>
      </c>
      <c r="U803" s="186"/>
      <c r="V803" s="161"/>
      <c r="W803" s="157"/>
    </row>
    <row r="804" spans="1:23" ht="13.8">
      <c r="A804" s="162">
        <v>7.15</v>
      </c>
      <c r="B804" s="153">
        <v>281</v>
      </c>
      <c r="C804" s="153">
        <v>148847</v>
      </c>
      <c r="D804" s="153"/>
      <c r="E804" s="27"/>
      <c r="F804" s="27"/>
      <c r="G804" s="27"/>
      <c r="H804" s="27"/>
      <c r="I804" s="27"/>
      <c r="J804" s="159" t="s">
        <v>503</v>
      </c>
      <c r="K804" s="25" t="s">
        <v>275</v>
      </c>
      <c r="L804" s="27"/>
      <c r="M804" s="160" t="s">
        <v>276</v>
      </c>
      <c r="N804" s="140">
        <v>2.8272753519682111E-2</v>
      </c>
      <c r="O804" s="140">
        <f t="shared" si="12"/>
        <v>28.272753519682112</v>
      </c>
      <c r="P804" s="27">
        <v>534</v>
      </c>
      <c r="Q804" s="156" t="s">
        <v>346</v>
      </c>
      <c r="R804" s="185">
        <v>265</v>
      </c>
      <c r="S804" s="185">
        <v>249</v>
      </c>
      <c r="T804" s="186">
        <v>133</v>
      </c>
      <c r="U804" s="186"/>
      <c r="V804" s="161"/>
      <c r="W804" s="157"/>
    </row>
    <row r="805" spans="1:23" ht="13.8">
      <c r="A805" s="162">
        <v>7.78</v>
      </c>
      <c r="B805" s="153">
        <v>267</v>
      </c>
      <c r="C805" s="153">
        <v>270988</v>
      </c>
      <c r="D805" s="153"/>
      <c r="E805" s="27"/>
      <c r="F805" s="27"/>
      <c r="G805" s="27"/>
      <c r="H805" s="27"/>
      <c r="I805" s="27"/>
      <c r="J805" s="159" t="s">
        <v>95</v>
      </c>
      <c r="K805" s="25" t="s">
        <v>98</v>
      </c>
      <c r="L805" s="27"/>
      <c r="M805" s="160" t="s">
        <v>98</v>
      </c>
      <c r="N805" s="140">
        <v>5.1472834056390894E-2</v>
      </c>
      <c r="O805" s="140">
        <f t="shared" si="12"/>
        <v>51.472834056390894</v>
      </c>
      <c r="P805" s="156" t="s">
        <v>346</v>
      </c>
      <c r="Q805" s="156" t="s">
        <v>346</v>
      </c>
      <c r="R805" s="185">
        <v>126</v>
      </c>
      <c r="S805" s="185">
        <v>251</v>
      </c>
      <c r="T805" s="186">
        <v>283</v>
      </c>
      <c r="U805" s="186"/>
      <c r="V805" s="161"/>
      <c r="W805" s="157"/>
    </row>
    <row r="806" spans="1:23" ht="13.8">
      <c r="A806" s="162">
        <v>7.85</v>
      </c>
      <c r="B806" s="153">
        <v>105</v>
      </c>
      <c r="C806" s="153">
        <v>196083</v>
      </c>
      <c r="D806" s="153"/>
      <c r="E806" s="27"/>
      <c r="F806" s="27"/>
      <c r="G806" s="27"/>
      <c r="H806" s="27"/>
      <c r="I806" s="27"/>
      <c r="J806" s="159" t="s">
        <v>538</v>
      </c>
      <c r="K806" s="25" t="s">
        <v>566</v>
      </c>
      <c r="L806" s="27"/>
      <c r="M806" s="160" t="s">
        <v>98</v>
      </c>
      <c r="N806" s="140">
        <v>3.724499874636255E-2</v>
      </c>
      <c r="O806" s="140">
        <f t="shared" si="12"/>
        <v>37.244998746362548</v>
      </c>
      <c r="P806" s="156" t="s">
        <v>346</v>
      </c>
      <c r="Q806" s="156" t="s">
        <v>346</v>
      </c>
      <c r="R806" s="185">
        <v>115</v>
      </c>
      <c r="S806" s="185">
        <v>134</v>
      </c>
      <c r="T806" s="186"/>
      <c r="U806" s="186"/>
      <c r="V806" s="161"/>
      <c r="W806" s="157"/>
    </row>
    <row r="807" spans="1:23" ht="13.8">
      <c r="A807" s="162">
        <v>8.1199999999999992</v>
      </c>
      <c r="B807" s="153">
        <v>137</v>
      </c>
      <c r="C807" s="153">
        <v>38934</v>
      </c>
      <c r="D807" s="153"/>
      <c r="E807" s="27"/>
      <c r="F807" s="27"/>
      <c r="G807" s="27"/>
      <c r="H807" s="27"/>
      <c r="I807" s="27"/>
      <c r="J807" s="159" t="s">
        <v>95</v>
      </c>
      <c r="K807" s="25" t="s">
        <v>98</v>
      </c>
      <c r="L807" s="27"/>
      <c r="M807" s="160" t="s">
        <v>98</v>
      </c>
      <c r="N807" s="140">
        <v>7.395321273087823E-3</v>
      </c>
      <c r="O807" s="140">
        <f t="shared" si="12"/>
        <v>7.3953212730878226</v>
      </c>
      <c r="P807" s="156" t="s">
        <v>346</v>
      </c>
      <c r="Q807" s="156" t="s">
        <v>346</v>
      </c>
      <c r="R807" s="185">
        <v>78</v>
      </c>
      <c r="S807" s="185">
        <v>152</v>
      </c>
      <c r="T807" s="186"/>
      <c r="U807" s="186"/>
      <c r="V807" s="161"/>
      <c r="W807" s="157"/>
    </row>
    <row r="808" spans="1:23" ht="13.8">
      <c r="A808" s="158">
        <v>8.2899999999999991</v>
      </c>
      <c r="B808" s="153">
        <v>117</v>
      </c>
      <c r="C808" s="153">
        <v>115952</v>
      </c>
      <c r="D808" s="153"/>
      <c r="E808" s="27"/>
      <c r="F808" s="27"/>
      <c r="G808" s="27"/>
      <c r="H808" s="27"/>
      <c r="I808" s="27"/>
      <c r="J808" s="159" t="s">
        <v>538</v>
      </c>
      <c r="K808" s="25" t="s">
        <v>569</v>
      </c>
      <c r="L808" s="27"/>
      <c r="M808" s="160" t="s">
        <v>98</v>
      </c>
      <c r="N808" s="140">
        <v>2.2024510511560059E-2</v>
      </c>
      <c r="O808" s="140">
        <f t="shared" si="12"/>
        <v>22.024510511560059</v>
      </c>
      <c r="P808" s="156" t="s">
        <v>346</v>
      </c>
      <c r="Q808" s="156" t="s">
        <v>346</v>
      </c>
      <c r="R808" s="185">
        <v>115</v>
      </c>
      <c r="S808" s="185">
        <v>132</v>
      </c>
      <c r="T808" s="186">
        <v>146</v>
      </c>
      <c r="U808" s="186"/>
      <c r="V808" s="161"/>
      <c r="W808" s="157"/>
    </row>
    <row r="809" spans="1:23" ht="13.8">
      <c r="A809" s="162">
        <v>8.32</v>
      </c>
      <c r="B809" s="153">
        <v>105</v>
      </c>
      <c r="C809" s="153">
        <v>20755</v>
      </c>
      <c r="D809" s="153"/>
      <c r="E809" s="27"/>
      <c r="F809" s="27"/>
      <c r="G809" s="27"/>
      <c r="H809" s="27"/>
      <c r="I809" s="27"/>
      <c r="J809" s="159" t="s">
        <v>544</v>
      </c>
      <c r="K809" s="25" t="s">
        <v>298</v>
      </c>
      <c r="L809" s="27"/>
      <c r="M809" s="160" t="s">
        <v>311</v>
      </c>
      <c r="N809" s="140">
        <v>3.9423098839815526E-3</v>
      </c>
      <c r="O809" s="140">
        <f t="shared" si="12"/>
        <v>3.9423098839815527</v>
      </c>
      <c r="P809" s="156" t="s">
        <v>346</v>
      </c>
      <c r="Q809" s="156" t="s">
        <v>346</v>
      </c>
      <c r="R809" s="185">
        <v>77</v>
      </c>
      <c r="S809" s="185">
        <v>122</v>
      </c>
      <c r="T809" s="186"/>
      <c r="U809" s="186"/>
      <c r="V809" s="161"/>
      <c r="W809" s="157"/>
    </row>
    <row r="810" spans="1:23" ht="13.8">
      <c r="A810" s="162">
        <v>8.81</v>
      </c>
      <c r="B810" s="153">
        <v>121</v>
      </c>
      <c r="C810" s="153">
        <v>11199</v>
      </c>
      <c r="D810" s="153"/>
      <c r="E810" s="27"/>
      <c r="F810" s="27"/>
      <c r="G810" s="27"/>
      <c r="H810" s="27"/>
      <c r="I810" s="27"/>
      <c r="J810" s="159" t="s">
        <v>439</v>
      </c>
      <c r="K810" s="25" t="s">
        <v>453</v>
      </c>
      <c r="L810" s="27"/>
      <c r="M810" s="160" t="s">
        <v>98</v>
      </c>
      <c r="N810" s="140">
        <v>2.127194815259427E-3</v>
      </c>
      <c r="O810" s="140">
        <f t="shared" si="12"/>
        <v>2.1271948152594269</v>
      </c>
      <c r="P810" s="156" t="s">
        <v>346</v>
      </c>
      <c r="Q810" s="156" t="s">
        <v>346</v>
      </c>
      <c r="R810" s="185">
        <v>136</v>
      </c>
      <c r="S810" s="185">
        <v>77</v>
      </c>
      <c r="T810" s="186"/>
      <c r="U810" s="186"/>
      <c r="V810" s="161"/>
      <c r="W810" s="157"/>
    </row>
    <row r="811" spans="1:23" ht="13.8">
      <c r="A811" s="162">
        <v>9.0500000000000007</v>
      </c>
      <c r="B811" s="153">
        <v>73</v>
      </c>
      <c r="C811" s="153">
        <v>151874</v>
      </c>
      <c r="D811" s="153"/>
      <c r="E811" s="27"/>
      <c r="F811" s="27"/>
      <c r="G811" s="27"/>
      <c r="H811" s="27"/>
      <c r="I811" s="27"/>
      <c r="J811" s="159" t="s">
        <v>83</v>
      </c>
      <c r="K811" s="25" t="s">
        <v>109</v>
      </c>
      <c r="L811" s="27"/>
      <c r="M811" s="160" t="s">
        <v>134</v>
      </c>
      <c r="N811" s="140">
        <v>2.8847717240174143E-2</v>
      </c>
      <c r="O811" s="140">
        <f t="shared" si="12"/>
        <v>28.847717240174141</v>
      </c>
      <c r="P811" s="27">
        <v>22.984999999999999</v>
      </c>
      <c r="Q811" s="27">
        <v>22.984999999999999</v>
      </c>
      <c r="R811" s="185">
        <v>341</v>
      </c>
      <c r="S811" s="185">
        <v>429</v>
      </c>
      <c r="T811" s="186">
        <v>325</v>
      </c>
      <c r="U811" s="186"/>
      <c r="V811" s="161"/>
      <c r="W811" s="157"/>
    </row>
    <row r="812" spans="1:23" ht="13.8">
      <c r="A812" s="162">
        <v>9.26</v>
      </c>
      <c r="B812" s="153">
        <v>58</v>
      </c>
      <c r="C812" s="153">
        <v>143920</v>
      </c>
      <c r="D812" s="153"/>
      <c r="E812" s="27"/>
      <c r="F812" s="27"/>
      <c r="G812" s="27"/>
      <c r="H812" s="27"/>
      <c r="I812" s="27"/>
      <c r="J812" s="159" t="s">
        <v>95</v>
      </c>
      <c r="K812" s="25" t="s">
        <v>98</v>
      </c>
      <c r="L812" s="27"/>
      <c r="M812" s="160" t="s">
        <v>98</v>
      </c>
      <c r="N812" s="140">
        <v>2.7336894170205978E-2</v>
      </c>
      <c r="O812" s="140">
        <f t="shared" si="12"/>
        <v>27.33689417020598</v>
      </c>
      <c r="P812" s="156" t="s">
        <v>346</v>
      </c>
      <c r="Q812" s="156" t="s">
        <v>346</v>
      </c>
      <c r="R812" s="185">
        <v>135</v>
      </c>
      <c r="S812" s="185">
        <v>107</v>
      </c>
      <c r="T812" s="186"/>
      <c r="U812" s="186"/>
      <c r="V812" s="161"/>
      <c r="W812" s="157"/>
    </row>
    <row r="813" spans="1:23" ht="13.8">
      <c r="A813" s="162">
        <v>9.36</v>
      </c>
      <c r="B813" s="153">
        <v>103</v>
      </c>
      <c r="C813" s="153">
        <v>7110</v>
      </c>
      <c r="D813" s="153"/>
      <c r="E813" s="27"/>
      <c r="F813" s="27"/>
      <c r="G813" s="27"/>
      <c r="H813" s="27"/>
      <c r="I813" s="27"/>
      <c r="J813" s="159" t="s">
        <v>602</v>
      </c>
      <c r="K813" s="25" t="s">
        <v>111</v>
      </c>
      <c r="L813" s="27"/>
      <c r="M813" s="160" t="s">
        <v>136</v>
      </c>
      <c r="N813" s="140">
        <v>1.3505094326720713E-3</v>
      </c>
      <c r="O813" s="140">
        <f t="shared" si="12"/>
        <v>1.3505094326720712</v>
      </c>
      <c r="P813" s="27">
        <v>5903</v>
      </c>
      <c r="Q813" s="156" t="s">
        <v>346</v>
      </c>
      <c r="R813" s="185">
        <v>145</v>
      </c>
      <c r="S813" s="185">
        <v>86</v>
      </c>
      <c r="T813" s="186">
        <v>116</v>
      </c>
      <c r="U813" s="186"/>
      <c r="V813" s="161"/>
      <c r="W813" s="157"/>
    </row>
    <row r="814" spans="1:23" ht="13.8">
      <c r="A814" s="162">
        <v>10.31</v>
      </c>
      <c r="B814" s="153">
        <v>73</v>
      </c>
      <c r="C814" s="153">
        <v>200232</v>
      </c>
      <c r="D814" s="153"/>
      <c r="E814" s="27"/>
      <c r="F814" s="27"/>
      <c r="G814" s="27"/>
      <c r="H814" s="27"/>
      <c r="I814" s="27"/>
      <c r="J814" s="159" t="s">
        <v>184</v>
      </c>
      <c r="K814" s="25" t="s">
        <v>192</v>
      </c>
      <c r="L814" s="27"/>
      <c r="M814" s="160" t="s">
        <v>199</v>
      </c>
      <c r="N814" s="140">
        <v>3.8033080833023092E-2</v>
      </c>
      <c r="O814" s="140">
        <f t="shared" si="12"/>
        <v>38.033080833023092</v>
      </c>
      <c r="P814" s="156" t="s">
        <v>346</v>
      </c>
      <c r="Q814" s="27">
        <v>2.6755</v>
      </c>
      <c r="R814" s="185">
        <v>281</v>
      </c>
      <c r="S814" s="185">
        <v>147</v>
      </c>
      <c r="T814" s="186">
        <v>503</v>
      </c>
      <c r="U814" s="186"/>
      <c r="V814" s="161"/>
      <c r="W814" s="157"/>
    </row>
    <row r="815" spans="1:23" ht="13.8">
      <c r="A815" s="162">
        <v>10.83</v>
      </c>
      <c r="B815" s="153">
        <v>163</v>
      </c>
      <c r="C815" s="153">
        <v>4530</v>
      </c>
      <c r="D815" s="153"/>
      <c r="E815" s="27"/>
      <c r="F815" s="27"/>
      <c r="G815" s="27"/>
      <c r="H815" s="27"/>
      <c r="I815" s="27"/>
      <c r="J815" s="159" t="s">
        <v>531</v>
      </c>
      <c r="K815" s="25" t="s">
        <v>533</v>
      </c>
      <c r="L815" s="27"/>
      <c r="M815" s="160" t="s">
        <v>534</v>
      </c>
      <c r="N815" s="140">
        <v>8.6045115752524364E-4</v>
      </c>
      <c r="O815" s="140">
        <f>N815*10000</f>
        <v>8.6045115752524364</v>
      </c>
      <c r="P815" s="156" t="s">
        <v>346</v>
      </c>
      <c r="Q815" s="27">
        <v>1245679</v>
      </c>
      <c r="R815" s="185">
        <v>145</v>
      </c>
      <c r="S815" s="185">
        <v>91</v>
      </c>
      <c r="T815" s="186">
        <v>105</v>
      </c>
      <c r="U815" s="186"/>
      <c r="V815" s="161"/>
      <c r="W815" s="157"/>
    </row>
    <row r="816" spans="1:23" ht="13.8">
      <c r="A816" s="162">
        <v>11.01</v>
      </c>
      <c r="B816" s="153">
        <v>191</v>
      </c>
      <c r="C816" s="153">
        <v>14540</v>
      </c>
      <c r="D816" s="153"/>
      <c r="E816" s="27"/>
      <c r="F816" s="27"/>
      <c r="G816" s="27"/>
      <c r="H816" s="27"/>
      <c r="I816" s="27"/>
      <c r="J816" s="159" t="s">
        <v>443</v>
      </c>
      <c r="K816" s="25" t="s">
        <v>166</v>
      </c>
      <c r="L816" s="27"/>
      <c r="M816" s="160" t="s">
        <v>522</v>
      </c>
      <c r="N816" s="140">
        <v>2.7618012870677805E-3</v>
      </c>
      <c r="O816" s="140">
        <f t="shared" si="12"/>
        <v>2.7618012870677804</v>
      </c>
      <c r="P816" s="156" t="s">
        <v>346</v>
      </c>
      <c r="Q816" s="27">
        <v>470.07</v>
      </c>
      <c r="R816" s="185">
        <v>91</v>
      </c>
      <c r="S816" s="185">
        <v>206</v>
      </c>
      <c r="T816" s="186"/>
      <c r="U816" s="186"/>
      <c r="V816" s="161"/>
      <c r="W816" s="157"/>
    </row>
    <row r="817" spans="1:23" ht="13.8">
      <c r="A817" s="162">
        <v>13.1</v>
      </c>
      <c r="B817" s="153">
        <v>57</v>
      </c>
      <c r="C817" s="153">
        <v>78282</v>
      </c>
      <c r="D817" s="153"/>
      <c r="E817" s="27"/>
      <c r="F817" s="27"/>
      <c r="G817" s="27"/>
      <c r="H817" s="27"/>
      <c r="I817" s="27"/>
      <c r="J817" s="159" t="s">
        <v>596</v>
      </c>
      <c r="K817" s="25" t="s">
        <v>484</v>
      </c>
      <c r="L817" s="27"/>
      <c r="M817" s="160" t="s">
        <v>598</v>
      </c>
      <c r="N817" s="140">
        <v>1.4869279804280603E-2</v>
      </c>
      <c r="O817" s="140">
        <f t="shared" si="12"/>
        <v>14.869279804280604</v>
      </c>
      <c r="P817" s="156" t="s">
        <v>346</v>
      </c>
      <c r="Q817" s="156" t="s">
        <v>346</v>
      </c>
      <c r="R817" s="185">
        <v>71</v>
      </c>
      <c r="S817" s="185">
        <v>85</v>
      </c>
      <c r="T817" s="186">
        <v>212</v>
      </c>
      <c r="U817" s="186"/>
      <c r="V817" s="161"/>
      <c r="W817" s="157"/>
    </row>
    <row r="818" spans="1:23" ht="13.8">
      <c r="A818" s="162">
        <v>13.84</v>
      </c>
      <c r="B818" s="153">
        <v>73</v>
      </c>
      <c r="C818" s="153">
        <v>98115</v>
      </c>
      <c r="D818" s="153"/>
      <c r="E818" s="27"/>
      <c r="F818" s="27"/>
      <c r="G818" s="27"/>
      <c r="H818" s="27"/>
      <c r="I818" s="27"/>
      <c r="J818" s="159" t="s">
        <v>498</v>
      </c>
      <c r="K818" s="25" t="s">
        <v>98</v>
      </c>
      <c r="L818" s="27"/>
      <c r="M818" s="160" t="s">
        <v>98</v>
      </c>
      <c r="N818" s="140">
        <v>1.8636460335670926E-2</v>
      </c>
      <c r="O818" s="140">
        <f t="shared" si="12"/>
        <v>18.636460335670925</v>
      </c>
      <c r="P818" s="156" t="s">
        <v>346</v>
      </c>
      <c r="Q818" s="156" t="s">
        <v>346</v>
      </c>
      <c r="R818" s="185">
        <v>207</v>
      </c>
      <c r="S818" s="185">
        <v>281</v>
      </c>
      <c r="T818" s="186">
        <v>429</v>
      </c>
      <c r="U818" s="186"/>
      <c r="V818" s="161"/>
      <c r="W818" s="157"/>
    </row>
    <row r="819" spans="1:23" ht="13.8">
      <c r="A819" s="162">
        <v>15.07</v>
      </c>
      <c r="B819" s="153">
        <v>188</v>
      </c>
      <c r="C819" s="153">
        <v>526468</v>
      </c>
      <c r="D819" s="153"/>
      <c r="E819" s="27"/>
      <c r="F819" s="27"/>
      <c r="G819" s="27"/>
      <c r="H819" s="27"/>
      <c r="I819" s="27"/>
      <c r="J819" s="159" t="s">
        <v>89</v>
      </c>
      <c r="K819" s="25" t="s">
        <v>115</v>
      </c>
      <c r="L819" s="27"/>
      <c r="M819" s="160" t="s">
        <v>140</v>
      </c>
      <c r="N819" s="140">
        <v>0.1</v>
      </c>
      <c r="O819" s="140">
        <f t="shared" si="12"/>
        <v>100</v>
      </c>
      <c r="P819" s="156" t="s">
        <v>346</v>
      </c>
      <c r="Q819" s="156" t="s">
        <v>346</v>
      </c>
      <c r="R819" s="185">
        <v>160</v>
      </c>
      <c r="S819" s="185">
        <v>184</v>
      </c>
      <c r="T819" s="186"/>
      <c r="U819" s="186"/>
      <c r="V819" s="161"/>
      <c r="W819" s="157"/>
    </row>
    <row r="820" spans="1:23" ht="13.8">
      <c r="A820" s="162">
        <v>15.91</v>
      </c>
      <c r="B820" s="153">
        <v>207</v>
      </c>
      <c r="C820" s="153">
        <v>116455</v>
      </c>
      <c r="D820" s="153"/>
      <c r="E820" s="27"/>
      <c r="F820" s="27"/>
      <c r="G820" s="27"/>
      <c r="H820" s="27"/>
      <c r="I820" s="27"/>
      <c r="J820" s="159" t="s">
        <v>498</v>
      </c>
      <c r="K820" s="25" t="s">
        <v>98</v>
      </c>
      <c r="L820" s="27"/>
      <c r="M820" s="160" t="s">
        <v>98</v>
      </c>
      <c r="N820" s="140">
        <v>2.2120052880706901E-2</v>
      </c>
      <c r="O820" s="140">
        <f t="shared" si="12"/>
        <v>22.120052880706901</v>
      </c>
      <c r="P820" s="156" t="s">
        <v>346</v>
      </c>
      <c r="Q820" s="156" t="s">
        <v>346</v>
      </c>
      <c r="R820" s="185">
        <v>73</v>
      </c>
      <c r="S820" s="185">
        <v>281</v>
      </c>
      <c r="T820" s="186">
        <v>503</v>
      </c>
      <c r="U820" s="186"/>
      <c r="V820" s="161"/>
      <c r="W820" s="157"/>
    </row>
    <row r="821" spans="1:23" ht="13.8">
      <c r="A821" s="162">
        <v>18.09</v>
      </c>
      <c r="B821" s="153">
        <v>207</v>
      </c>
      <c r="C821" s="153">
        <v>117713</v>
      </c>
      <c r="D821" s="153"/>
      <c r="E821" s="27"/>
      <c r="F821" s="27"/>
      <c r="G821" s="27"/>
      <c r="H821" s="27"/>
      <c r="I821" s="27"/>
      <c r="J821" s="159" t="s">
        <v>498</v>
      </c>
      <c r="K821" s="25" t="s">
        <v>98</v>
      </c>
      <c r="L821" s="27"/>
      <c r="M821" s="160" t="s">
        <v>98</v>
      </c>
      <c r="N821" s="140">
        <v>2.2359003776107951E-2</v>
      </c>
      <c r="O821" s="140">
        <f t="shared" si="12"/>
        <v>22.359003776107951</v>
      </c>
      <c r="P821" s="156" t="s">
        <v>346</v>
      </c>
      <c r="Q821" s="156" t="s">
        <v>346</v>
      </c>
      <c r="R821" s="185">
        <v>73</v>
      </c>
      <c r="S821" s="185">
        <v>281</v>
      </c>
      <c r="T821" s="186">
        <v>355</v>
      </c>
      <c r="U821" s="186"/>
      <c r="V821" s="161"/>
      <c r="W821" s="157"/>
    </row>
    <row r="822" spans="1:23" ht="13.8">
      <c r="A822" s="162">
        <v>20.260000000000002</v>
      </c>
      <c r="B822" s="153">
        <v>207</v>
      </c>
      <c r="C822" s="153">
        <v>59395</v>
      </c>
      <c r="D822" s="153"/>
      <c r="E822" s="27"/>
      <c r="F822" s="27"/>
      <c r="G822" s="27"/>
      <c r="H822" s="27"/>
      <c r="I822" s="27"/>
      <c r="J822" s="159" t="s">
        <v>498</v>
      </c>
      <c r="K822" s="25" t="s">
        <v>98</v>
      </c>
      <c r="L822" s="27"/>
      <c r="M822" s="160" t="s">
        <v>98</v>
      </c>
      <c r="N822" s="140">
        <v>1.1281787307110784E-2</v>
      </c>
      <c r="O822" s="140">
        <f t="shared" si="12"/>
        <v>11.281787307110784</v>
      </c>
      <c r="P822" s="156" t="s">
        <v>346</v>
      </c>
      <c r="Q822" s="156" t="s">
        <v>346</v>
      </c>
      <c r="R822" s="185">
        <v>73</v>
      </c>
      <c r="S822" s="185">
        <v>147</v>
      </c>
      <c r="T822" s="186">
        <v>281</v>
      </c>
      <c r="U822" s="186"/>
      <c r="V822" s="161"/>
      <c r="W822" s="157"/>
    </row>
    <row r="823" spans="1:23" ht="13.8">
      <c r="A823" s="162">
        <v>21.9</v>
      </c>
      <c r="B823" s="153">
        <v>213</v>
      </c>
      <c r="C823" s="153">
        <v>601927</v>
      </c>
      <c r="D823" s="153"/>
      <c r="E823" s="27"/>
      <c r="F823" s="27"/>
      <c r="G823" s="27"/>
      <c r="H823" s="27"/>
      <c r="I823" s="27"/>
      <c r="J823" s="159" t="s">
        <v>95</v>
      </c>
      <c r="K823" s="25" t="s">
        <v>98</v>
      </c>
      <c r="L823" s="27"/>
      <c r="M823" s="160" t="s">
        <v>98</v>
      </c>
      <c r="N823" s="140">
        <v>0.11433306487763739</v>
      </c>
      <c r="O823" s="140">
        <f t="shared" si="12"/>
        <v>114.3330648776374</v>
      </c>
      <c r="P823" s="156" t="s">
        <v>346</v>
      </c>
      <c r="Q823" s="156" t="s">
        <v>346</v>
      </c>
      <c r="R823" s="185">
        <v>228</v>
      </c>
      <c r="S823" s="185">
        <v>270</v>
      </c>
      <c r="T823" s="186"/>
      <c r="U823" s="186"/>
      <c r="V823" s="161"/>
      <c r="W823" s="157"/>
    </row>
    <row r="824" spans="1:23" ht="13.8">
      <c r="A824" s="162">
        <v>22.36</v>
      </c>
      <c r="B824" s="153">
        <v>207</v>
      </c>
      <c r="C824" s="153">
        <v>90115</v>
      </c>
      <c r="D824" s="153"/>
      <c r="E824" s="27"/>
      <c r="F824" s="27"/>
      <c r="G824" s="27"/>
      <c r="H824" s="27"/>
      <c r="I824" s="27"/>
      <c r="J824" s="159" t="s">
        <v>498</v>
      </c>
      <c r="K824" s="25" t="s">
        <v>98</v>
      </c>
      <c r="L824" s="27"/>
      <c r="M824" s="160" t="s">
        <v>98</v>
      </c>
      <c r="N824" s="140">
        <v>1.7116899792579989E-2</v>
      </c>
      <c r="O824" s="140">
        <f t="shared" si="12"/>
        <v>17.116899792579989</v>
      </c>
      <c r="P824" s="156" t="s">
        <v>346</v>
      </c>
      <c r="Q824" s="156" t="s">
        <v>346</v>
      </c>
      <c r="R824" s="185">
        <v>73</v>
      </c>
      <c r="S824" s="185">
        <v>281</v>
      </c>
      <c r="T824" s="186">
        <v>355</v>
      </c>
      <c r="U824" s="186"/>
      <c r="V824" s="161"/>
      <c r="W824" s="157"/>
    </row>
    <row r="825" spans="1:23" ht="13.8">
      <c r="A825" s="162">
        <v>23.21</v>
      </c>
      <c r="B825" s="153">
        <v>213</v>
      </c>
      <c r="C825" s="153">
        <v>805491</v>
      </c>
      <c r="D825" s="153"/>
      <c r="E825" s="27"/>
      <c r="F825" s="27"/>
      <c r="G825" s="27"/>
      <c r="H825" s="27"/>
      <c r="I825" s="27"/>
      <c r="J825" s="159" t="s">
        <v>611</v>
      </c>
      <c r="K825" s="25" t="s">
        <v>457</v>
      </c>
      <c r="L825" s="27"/>
      <c r="M825" s="160" t="s">
        <v>612</v>
      </c>
      <c r="N825" s="140">
        <v>0.15299904267685785</v>
      </c>
      <c r="O825" s="140">
        <f t="shared" ref="O825:O885" si="13">N825*1000</f>
        <v>152.99904267685784</v>
      </c>
      <c r="P825" s="156" t="s">
        <v>346</v>
      </c>
      <c r="Q825" s="156" t="s">
        <v>346</v>
      </c>
      <c r="R825" s="185">
        <v>228</v>
      </c>
      <c r="S825" s="185">
        <v>270</v>
      </c>
      <c r="T825" s="186">
        <v>312</v>
      </c>
      <c r="U825" s="186"/>
      <c r="V825" s="161"/>
      <c r="W825" s="157"/>
    </row>
    <row r="826" spans="1:23" ht="13.8">
      <c r="A826" s="162">
        <v>23.45</v>
      </c>
      <c r="B826" s="153">
        <v>243</v>
      </c>
      <c r="C826" s="153">
        <v>305530</v>
      </c>
      <c r="D826" s="153"/>
      <c r="E826" s="27"/>
      <c r="F826" s="27"/>
      <c r="G826" s="27"/>
      <c r="H826" s="27"/>
      <c r="I826" s="27"/>
      <c r="J826" s="159" t="s">
        <v>450</v>
      </c>
      <c r="K826" s="25" t="s">
        <v>120</v>
      </c>
      <c r="L826" s="27"/>
      <c r="M826" s="160" t="s">
        <v>145</v>
      </c>
      <c r="N826" s="140">
        <v>0.1</v>
      </c>
      <c r="O826" s="140">
        <f t="shared" si="13"/>
        <v>100</v>
      </c>
      <c r="P826" s="156" t="s">
        <v>346</v>
      </c>
      <c r="Q826" s="156" t="s">
        <v>346</v>
      </c>
      <c r="R826" s="185">
        <v>245</v>
      </c>
      <c r="S826" s="185">
        <v>186</v>
      </c>
      <c r="T826" s="186">
        <v>256</v>
      </c>
      <c r="U826" s="186"/>
      <c r="V826" s="161"/>
      <c r="W826" s="157"/>
    </row>
    <row r="827" spans="1:23" ht="13.8">
      <c r="A827" s="162">
        <v>24.38</v>
      </c>
      <c r="B827" s="153">
        <v>207</v>
      </c>
      <c r="C827" s="153">
        <v>49130</v>
      </c>
      <c r="D827" s="153"/>
      <c r="E827" s="27"/>
      <c r="F827" s="27"/>
      <c r="G827" s="27"/>
      <c r="H827" s="27"/>
      <c r="I827" s="27"/>
      <c r="J827" s="159" t="s">
        <v>498</v>
      </c>
      <c r="K827" s="25" t="s">
        <v>98</v>
      </c>
      <c r="L827" s="27"/>
      <c r="M827" s="160" t="s">
        <v>98</v>
      </c>
      <c r="N827" s="140">
        <v>9.332001185257224E-3</v>
      </c>
      <c r="O827" s="140">
        <f t="shared" si="13"/>
        <v>9.3320011852572247</v>
      </c>
      <c r="P827" s="156" t="s">
        <v>346</v>
      </c>
      <c r="Q827" s="156" t="s">
        <v>346</v>
      </c>
      <c r="R827" s="185">
        <v>73</v>
      </c>
      <c r="S827" s="185">
        <v>281</v>
      </c>
      <c r="T827" s="186">
        <v>355</v>
      </c>
      <c r="U827" s="186"/>
      <c r="V827" s="161"/>
      <c r="W827" s="157"/>
    </row>
    <row r="828" spans="1:23" ht="13.8">
      <c r="A828" s="162">
        <v>24.65</v>
      </c>
      <c r="B828" s="153">
        <v>55</v>
      </c>
      <c r="C828" s="153">
        <v>14558</v>
      </c>
      <c r="D828" s="153"/>
      <c r="E828" s="27"/>
      <c r="F828" s="27"/>
      <c r="G828" s="27"/>
      <c r="H828" s="27"/>
      <c r="I828" s="27"/>
      <c r="J828" s="159" t="s">
        <v>597</v>
      </c>
      <c r="K828" s="25" t="s">
        <v>600</v>
      </c>
      <c r="L828" s="27"/>
      <c r="M828" s="160" t="s">
        <v>599</v>
      </c>
      <c r="N828" s="140">
        <v>2.765220298289735E-3</v>
      </c>
      <c r="O828" s="140">
        <f t="shared" si="13"/>
        <v>2.7652202982897349</v>
      </c>
      <c r="P828" s="156" t="s">
        <v>346</v>
      </c>
      <c r="Q828" s="156" t="s">
        <v>346</v>
      </c>
      <c r="R828" s="185">
        <v>97</v>
      </c>
      <c r="S828" s="185">
        <v>145</v>
      </c>
      <c r="T828" s="186">
        <v>224</v>
      </c>
      <c r="U828" s="186">
        <v>368</v>
      </c>
      <c r="V828" s="161"/>
      <c r="W828" s="157"/>
    </row>
    <row r="829" spans="1:23" ht="13.8">
      <c r="A829" s="162">
        <v>26.9</v>
      </c>
      <c r="B829" s="153">
        <v>207</v>
      </c>
      <c r="C829" s="153">
        <v>336571</v>
      </c>
      <c r="D829" s="153"/>
      <c r="E829" s="27"/>
      <c r="F829" s="27"/>
      <c r="G829" s="27"/>
      <c r="H829" s="27"/>
      <c r="I829" s="27"/>
      <c r="J829" s="159" t="s">
        <v>498</v>
      </c>
      <c r="K829" s="25" t="s">
        <v>98</v>
      </c>
      <c r="L829" s="27"/>
      <c r="M829" s="160" t="s">
        <v>98</v>
      </c>
      <c r="N829" s="140">
        <v>6.3930001443582518E-2</v>
      </c>
      <c r="O829" s="140">
        <f t="shared" si="13"/>
        <v>63.930001443582519</v>
      </c>
      <c r="P829" s="156" t="s">
        <v>346</v>
      </c>
      <c r="Q829" s="156" t="s">
        <v>346</v>
      </c>
      <c r="R829" s="185">
        <v>73</v>
      </c>
      <c r="S829" s="185">
        <v>281</v>
      </c>
      <c r="T829" s="186">
        <v>355</v>
      </c>
      <c r="U829" s="186"/>
      <c r="V829" s="161"/>
      <c r="W829" s="157"/>
    </row>
    <row r="830" spans="1:23" ht="14.4" thickBot="1">
      <c r="A830" s="162">
        <v>28.36</v>
      </c>
      <c r="B830" s="153">
        <v>207</v>
      </c>
      <c r="C830" s="153">
        <v>3989800</v>
      </c>
      <c r="D830" s="153"/>
      <c r="E830" s="27"/>
      <c r="F830" s="27"/>
      <c r="G830" s="27"/>
      <c r="H830" s="27"/>
      <c r="I830" s="27"/>
      <c r="J830" s="159" t="s">
        <v>498</v>
      </c>
      <c r="K830" s="25" t="s">
        <v>98</v>
      </c>
      <c r="L830" s="27"/>
      <c r="M830" s="160" t="s">
        <v>98</v>
      </c>
      <c r="N830" s="140">
        <v>0.75784283185302814</v>
      </c>
      <c r="O830" s="140">
        <f t="shared" si="13"/>
        <v>757.84283185302809</v>
      </c>
      <c r="P830" s="156" t="s">
        <v>346</v>
      </c>
      <c r="Q830" s="156" t="s">
        <v>346</v>
      </c>
      <c r="R830" s="187">
        <v>73</v>
      </c>
      <c r="S830" s="187">
        <v>281</v>
      </c>
      <c r="T830" s="188">
        <v>355</v>
      </c>
      <c r="U830" s="188"/>
      <c r="V830" s="161"/>
      <c r="W830" s="157"/>
    </row>
    <row r="831" spans="1:23">
      <c r="A831" s="220" t="s">
        <v>613</v>
      </c>
      <c r="B831" s="220"/>
      <c r="C831" s="220"/>
      <c r="D831" s="220"/>
      <c r="E831" s="220"/>
      <c r="F831" s="220"/>
      <c r="G831" s="220"/>
      <c r="H831" s="220"/>
      <c r="I831" s="220"/>
      <c r="J831" s="220"/>
      <c r="K831" s="220"/>
      <c r="L831" s="220"/>
      <c r="M831" s="220"/>
      <c r="N831" s="220"/>
      <c r="O831" s="220"/>
      <c r="P831" s="220"/>
      <c r="Q831" s="220"/>
      <c r="R831" s="220"/>
      <c r="S831" s="220"/>
      <c r="T831" s="220"/>
      <c r="U831" s="220"/>
      <c r="V831" s="220"/>
      <c r="W831" s="220"/>
    </row>
    <row r="832" spans="1:23" ht="13.8">
      <c r="A832" s="162">
        <v>5.97</v>
      </c>
      <c r="B832" s="153">
        <v>207</v>
      </c>
      <c r="C832" s="153">
        <v>818028</v>
      </c>
      <c r="D832" s="153"/>
      <c r="E832" s="27"/>
      <c r="F832" s="27"/>
      <c r="G832" s="27"/>
      <c r="H832" s="27"/>
      <c r="I832" s="27"/>
      <c r="J832" s="159" t="s">
        <v>71</v>
      </c>
      <c r="K832" s="25" t="s">
        <v>96</v>
      </c>
      <c r="L832" s="27"/>
      <c r="M832" s="160" t="s">
        <v>122</v>
      </c>
      <c r="N832" s="140">
        <v>0.14625899113357566</v>
      </c>
      <c r="O832" s="140">
        <f t="shared" si="13"/>
        <v>146.25899113357565</v>
      </c>
      <c r="P832" s="156" t="s">
        <v>346</v>
      </c>
      <c r="Q832" s="156" t="s">
        <v>346</v>
      </c>
      <c r="R832" s="185">
        <v>191</v>
      </c>
      <c r="S832" s="185"/>
      <c r="T832" s="186"/>
      <c r="U832" s="186"/>
      <c r="V832" s="161"/>
      <c r="W832" s="157"/>
    </row>
    <row r="833" spans="1:23" ht="13.8">
      <c r="A833" s="162">
        <v>6.5</v>
      </c>
      <c r="B833" s="153">
        <v>133</v>
      </c>
      <c r="C833" s="153">
        <v>12597</v>
      </c>
      <c r="D833" s="153"/>
      <c r="E833" s="27"/>
      <c r="F833" s="27"/>
      <c r="G833" s="27"/>
      <c r="H833" s="27"/>
      <c r="I833" s="27"/>
      <c r="J833" s="159" t="s">
        <v>491</v>
      </c>
      <c r="K833" s="25" t="s">
        <v>494</v>
      </c>
      <c r="L833" s="27"/>
      <c r="M833" s="160" t="s">
        <v>98</v>
      </c>
      <c r="N833" s="140">
        <v>2.2522756083039365E-3</v>
      </c>
      <c r="O833" s="140">
        <f t="shared" si="13"/>
        <v>2.2522756083039366</v>
      </c>
      <c r="P833" s="156" t="s">
        <v>346</v>
      </c>
      <c r="Q833" s="156" t="s">
        <v>346</v>
      </c>
      <c r="R833" s="185">
        <v>151</v>
      </c>
      <c r="S833" s="185">
        <v>121</v>
      </c>
      <c r="T833" s="186">
        <v>105</v>
      </c>
      <c r="U833" s="186"/>
      <c r="V833" s="161"/>
      <c r="W833" s="157"/>
    </row>
    <row r="834" spans="1:23" ht="13.8">
      <c r="A834" s="162">
        <v>6.88</v>
      </c>
      <c r="B834" s="153">
        <v>193</v>
      </c>
      <c r="C834" s="153">
        <v>145880</v>
      </c>
      <c r="D834" s="153"/>
      <c r="E834" s="27"/>
      <c r="F834" s="27"/>
      <c r="G834" s="27"/>
      <c r="H834" s="27"/>
      <c r="I834" s="27"/>
      <c r="J834" s="159" t="s">
        <v>95</v>
      </c>
      <c r="K834" s="25" t="s">
        <v>98</v>
      </c>
      <c r="L834" s="27"/>
      <c r="M834" s="160" t="s">
        <v>98</v>
      </c>
      <c r="N834" s="140">
        <v>2.6082556619780761E-2</v>
      </c>
      <c r="O834" s="140">
        <f t="shared" si="13"/>
        <v>26.08255661978076</v>
      </c>
      <c r="P834" s="156" t="s">
        <v>346</v>
      </c>
      <c r="Q834" s="156" t="s">
        <v>346</v>
      </c>
      <c r="R834" s="185">
        <v>209</v>
      </c>
      <c r="S834" s="185">
        <v>135</v>
      </c>
      <c r="T834" s="186"/>
      <c r="U834" s="186"/>
      <c r="V834" s="161"/>
      <c r="W834" s="157"/>
    </row>
    <row r="835" spans="1:23" ht="13.8">
      <c r="A835" s="162">
        <v>7.15</v>
      </c>
      <c r="B835" s="153">
        <v>281</v>
      </c>
      <c r="C835" s="153">
        <v>124651</v>
      </c>
      <c r="D835" s="153"/>
      <c r="E835" s="27"/>
      <c r="F835" s="27"/>
      <c r="G835" s="27"/>
      <c r="H835" s="27"/>
      <c r="I835" s="27"/>
      <c r="J835" s="159" t="s">
        <v>503</v>
      </c>
      <c r="K835" s="25" t="s">
        <v>275</v>
      </c>
      <c r="L835" s="27"/>
      <c r="M835" s="160" t="s">
        <v>276</v>
      </c>
      <c r="N835" s="140">
        <v>2.2286926002277843E-2</v>
      </c>
      <c r="O835" s="140">
        <f t="shared" si="13"/>
        <v>22.286926002277845</v>
      </c>
      <c r="P835" s="27">
        <v>534</v>
      </c>
      <c r="Q835" s="156" t="s">
        <v>346</v>
      </c>
      <c r="R835" s="185">
        <v>265</v>
      </c>
      <c r="S835" s="185">
        <v>249</v>
      </c>
      <c r="T835" s="186">
        <v>133</v>
      </c>
      <c r="U835" s="186"/>
      <c r="V835" s="161"/>
      <c r="W835" s="157"/>
    </row>
    <row r="836" spans="1:23" ht="13.8">
      <c r="A836" s="162">
        <v>7.21</v>
      </c>
      <c r="B836" s="153">
        <v>117</v>
      </c>
      <c r="C836" s="153">
        <v>19577</v>
      </c>
      <c r="D836" s="153"/>
      <c r="E836" s="27"/>
      <c r="F836" s="27"/>
      <c r="G836" s="27"/>
      <c r="H836" s="27"/>
      <c r="I836" s="27"/>
      <c r="J836" s="159" t="s">
        <v>538</v>
      </c>
      <c r="K836" s="25" t="s">
        <v>210</v>
      </c>
      <c r="L836" s="27"/>
      <c r="M836" s="160" t="s">
        <v>98</v>
      </c>
      <c r="N836" s="140">
        <v>3.5002619340927335E-3</v>
      </c>
      <c r="O836" s="140">
        <f t="shared" si="13"/>
        <v>3.5002619340927335</v>
      </c>
      <c r="P836" s="156" t="s">
        <v>346</v>
      </c>
      <c r="Q836" s="156" t="s">
        <v>346</v>
      </c>
      <c r="R836" s="185">
        <v>118</v>
      </c>
      <c r="S836" s="185">
        <v>107</v>
      </c>
      <c r="T836" s="186"/>
      <c r="U836" s="186"/>
      <c r="V836" s="161"/>
      <c r="W836" s="157"/>
    </row>
    <row r="837" spans="1:23" ht="13.8">
      <c r="A837" s="162">
        <v>7.78</v>
      </c>
      <c r="B837" s="153">
        <v>267</v>
      </c>
      <c r="C837" s="153">
        <v>377707</v>
      </c>
      <c r="D837" s="153"/>
      <c r="E837" s="27"/>
      <c r="F837" s="27"/>
      <c r="G837" s="27"/>
      <c r="H837" s="27"/>
      <c r="I837" s="27"/>
      <c r="J837" s="159" t="s">
        <v>95</v>
      </c>
      <c r="K837" s="25" t="s">
        <v>98</v>
      </c>
      <c r="L837" s="27"/>
      <c r="M837" s="160" t="s">
        <v>98</v>
      </c>
      <c r="N837" s="140">
        <v>6.7531972944800747E-2</v>
      </c>
      <c r="O837" s="140">
        <f t="shared" si="13"/>
        <v>67.531972944800742</v>
      </c>
      <c r="P837" s="156" t="s">
        <v>346</v>
      </c>
      <c r="Q837" s="156" t="s">
        <v>346</v>
      </c>
      <c r="R837" s="185">
        <v>126</v>
      </c>
      <c r="S837" s="185">
        <v>251</v>
      </c>
      <c r="T837" s="186">
        <v>283</v>
      </c>
      <c r="U837" s="186"/>
      <c r="V837" s="161"/>
      <c r="W837" s="157"/>
    </row>
    <row r="838" spans="1:23" ht="13.8">
      <c r="A838" s="162">
        <v>7.85</v>
      </c>
      <c r="B838" s="153">
        <v>105</v>
      </c>
      <c r="C838" s="153">
        <v>476846</v>
      </c>
      <c r="D838" s="153"/>
      <c r="E838" s="27"/>
      <c r="F838" s="27"/>
      <c r="G838" s="27"/>
      <c r="H838" s="27"/>
      <c r="I838" s="27"/>
      <c r="J838" s="159" t="s">
        <v>538</v>
      </c>
      <c r="K838" s="25" t="s">
        <v>566</v>
      </c>
      <c r="L838" s="27"/>
      <c r="M838" s="160" t="s">
        <v>98</v>
      </c>
      <c r="N838" s="140">
        <v>8.5257491046860284E-2</v>
      </c>
      <c r="O838" s="140">
        <f t="shared" si="13"/>
        <v>85.257491046860281</v>
      </c>
      <c r="P838" s="156" t="s">
        <v>346</v>
      </c>
      <c r="Q838" s="156" t="s">
        <v>346</v>
      </c>
      <c r="R838" s="185">
        <v>115</v>
      </c>
      <c r="S838" s="185">
        <v>134</v>
      </c>
      <c r="T838" s="186"/>
      <c r="U838" s="186"/>
      <c r="V838" s="161"/>
      <c r="W838" s="157"/>
    </row>
    <row r="839" spans="1:23" ht="13.8">
      <c r="A839" s="162">
        <v>7.88</v>
      </c>
      <c r="B839" s="153">
        <v>108</v>
      </c>
      <c r="C839" s="153">
        <v>134985</v>
      </c>
      <c r="D839" s="153"/>
      <c r="E839" s="27"/>
      <c r="F839" s="27"/>
      <c r="G839" s="27"/>
      <c r="H839" s="27"/>
      <c r="I839" s="27"/>
      <c r="J839" s="159" t="s">
        <v>539</v>
      </c>
      <c r="K839" s="25" t="s">
        <v>103</v>
      </c>
      <c r="L839" s="27"/>
      <c r="M839" s="160" t="s">
        <v>98</v>
      </c>
      <c r="N839" s="140">
        <v>2.4134589425014438E-2</v>
      </c>
      <c r="O839" s="140">
        <f t="shared" si="13"/>
        <v>24.13458942501444</v>
      </c>
      <c r="P839" s="156" t="s">
        <v>346</v>
      </c>
      <c r="Q839" s="156" t="s">
        <v>346</v>
      </c>
      <c r="R839" s="185">
        <v>94</v>
      </c>
      <c r="S839" s="185">
        <v>77</v>
      </c>
      <c r="T839" s="186"/>
      <c r="U839" s="186"/>
      <c r="V839" s="161"/>
      <c r="W839" s="157"/>
    </row>
    <row r="840" spans="1:23" ht="13.8">
      <c r="A840" s="162">
        <v>8.06</v>
      </c>
      <c r="B840" s="153">
        <v>57</v>
      </c>
      <c r="C840" s="153">
        <v>19926</v>
      </c>
      <c r="D840" s="153"/>
      <c r="E840" s="27"/>
      <c r="F840" s="27"/>
      <c r="G840" s="27"/>
      <c r="H840" s="27"/>
      <c r="I840" s="27"/>
      <c r="J840" s="159" t="s">
        <v>436</v>
      </c>
      <c r="K840" s="25" t="s">
        <v>451</v>
      </c>
      <c r="L840" s="27"/>
      <c r="M840" s="160" t="s">
        <v>459</v>
      </c>
      <c r="N840" s="140">
        <v>3.5626612503821737E-3</v>
      </c>
      <c r="O840" s="140">
        <f t="shared" si="13"/>
        <v>3.5626612503821735</v>
      </c>
      <c r="P840" s="156" t="s">
        <v>346</v>
      </c>
      <c r="Q840" s="156" t="s">
        <v>346</v>
      </c>
      <c r="R840" s="185">
        <v>67</v>
      </c>
      <c r="S840" s="185">
        <v>81</v>
      </c>
      <c r="T840" s="186">
        <v>124</v>
      </c>
      <c r="U840" s="186"/>
      <c r="V840" s="161"/>
      <c r="W840" s="157"/>
    </row>
    <row r="841" spans="1:23" ht="13.8">
      <c r="A841" s="162">
        <v>8.1199999999999992</v>
      </c>
      <c r="B841" s="153">
        <v>137</v>
      </c>
      <c r="C841" s="153">
        <v>32017</v>
      </c>
      <c r="D841" s="153"/>
      <c r="E841" s="27"/>
      <c r="F841" s="27"/>
      <c r="G841" s="27"/>
      <c r="H841" s="27"/>
      <c r="I841" s="27"/>
      <c r="J841" s="159" t="s">
        <v>95</v>
      </c>
      <c r="K841" s="25" t="s">
        <v>98</v>
      </c>
      <c r="L841" s="27"/>
      <c r="M841" s="160" t="s">
        <v>98</v>
      </c>
      <c r="N841" s="140">
        <v>5.7244667897965503E-3</v>
      </c>
      <c r="O841" s="140">
        <f t="shared" si="13"/>
        <v>5.7244667897965504</v>
      </c>
      <c r="P841" s="156" t="s">
        <v>346</v>
      </c>
      <c r="Q841" s="156" t="s">
        <v>346</v>
      </c>
      <c r="R841" s="185">
        <v>78</v>
      </c>
      <c r="S841" s="185">
        <v>152</v>
      </c>
      <c r="T841" s="186"/>
      <c r="U841" s="186"/>
      <c r="V841" s="161"/>
      <c r="W841" s="157"/>
    </row>
    <row r="842" spans="1:23" ht="13.8">
      <c r="A842" s="158">
        <v>8.2899999999999991</v>
      </c>
      <c r="B842" s="153">
        <v>117</v>
      </c>
      <c r="C842" s="153">
        <v>115952</v>
      </c>
      <c r="D842" s="153"/>
      <c r="E842" s="27"/>
      <c r="F842" s="27"/>
      <c r="G842" s="27"/>
      <c r="H842" s="27"/>
      <c r="I842" s="27"/>
      <c r="J842" s="159" t="s">
        <v>538</v>
      </c>
      <c r="K842" s="25" t="s">
        <v>569</v>
      </c>
      <c r="L842" s="27"/>
      <c r="M842" s="160" t="s">
        <v>98</v>
      </c>
      <c r="N842" s="140">
        <v>2.2024510511560059E-2</v>
      </c>
      <c r="O842" s="140">
        <f t="shared" si="13"/>
        <v>22.024510511560059</v>
      </c>
      <c r="P842" s="156" t="s">
        <v>346</v>
      </c>
      <c r="Q842" s="156" t="s">
        <v>346</v>
      </c>
      <c r="R842" s="185">
        <v>115</v>
      </c>
      <c r="S842" s="185">
        <v>132</v>
      </c>
      <c r="T842" s="186">
        <v>146</v>
      </c>
      <c r="U842" s="186"/>
      <c r="V842" s="161"/>
      <c r="W842" s="157"/>
    </row>
    <row r="843" spans="1:23" ht="13.8">
      <c r="A843" s="162">
        <v>8.32</v>
      </c>
      <c r="B843" s="153">
        <v>105</v>
      </c>
      <c r="C843" s="153">
        <v>59558</v>
      </c>
      <c r="D843" s="153"/>
      <c r="E843" s="27"/>
      <c r="F843" s="27"/>
      <c r="G843" s="27"/>
      <c r="H843" s="27"/>
      <c r="I843" s="27"/>
      <c r="J843" s="159" t="s">
        <v>544</v>
      </c>
      <c r="K843" s="25" t="s">
        <v>298</v>
      </c>
      <c r="L843" s="27"/>
      <c r="M843" s="160" t="s">
        <v>311</v>
      </c>
      <c r="N843" s="140">
        <v>1.0648648938585843E-2</v>
      </c>
      <c r="O843" s="140">
        <f t="shared" si="13"/>
        <v>10.648648938585843</v>
      </c>
      <c r="P843" s="156" t="s">
        <v>346</v>
      </c>
      <c r="Q843" s="156" t="s">
        <v>346</v>
      </c>
      <c r="R843" s="185">
        <v>77</v>
      </c>
      <c r="S843" s="185">
        <v>122</v>
      </c>
      <c r="T843" s="186"/>
      <c r="U843" s="186"/>
      <c r="V843" s="161"/>
      <c r="W843" s="157"/>
    </row>
    <row r="844" spans="1:23" ht="13.8">
      <c r="A844" s="162">
        <v>8.4700000000000006</v>
      </c>
      <c r="B844" s="153">
        <v>91</v>
      </c>
      <c r="C844" s="153">
        <v>6184</v>
      </c>
      <c r="D844" s="153"/>
      <c r="E844" s="27"/>
      <c r="F844" s="27"/>
      <c r="G844" s="27"/>
      <c r="H844" s="27"/>
      <c r="I844" s="27"/>
      <c r="J844" s="159" t="s">
        <v>588</v>
      </c>
      <c r="K844" s="25" t="s">
        <v>591</v>
      </c>
      <c r="L844" s="27"/>
      <c r="M844" s="160" t="s">
        <v>592</v>
      </c>
      <c r="N844" s="140">
        <v>1.1056658221601605E-3</v>
      </c>
      <c r="O844" s="140">
        <f t="shared" si="13"/>
        <v>1.1056658221601605</v>
      </c>
      <c r="P844" s="156" t="s">
        <v>346</v>
      </c>
      <c r="Q844" s="156" t="s">
        <v>346</v>
      </c>
      <c r="R844" s="185">
        <v>105</v>
      </c>
      <c r="S844" s="185">
        <v>119</v>
      </c>
      <c r="T844" s="186">
        <v>148</v>
      </c>
      <c r="U844" s="186"/>
      <c r="V844" s="161"/>
      <c r="W844" s="157"/>
    </row>
    <row r="845" spans="1:23" ht="13.8">
      <c r="A845" s="162">
        <v>9.0500000000000007</v>
      </c>
      <c r="B845" s="153">
        <v>73</v>
      </c>
      <c r="C845" s="153">
        <v>299288</v>
      </c>
      <c r="D845" s="153"/>
      <c r="E845" s="27"/>
      <c r="F845" s="27"/>
      <c r="G845" s="27"/>
      <c r="H845" s="27"/>
      <c r="I845" s="27"/>
      <c r="J845" s="159" t="s">
        <v>83</v>
      </c>
      <c r="K845" s="25" t="s">
        <v>109</v>
      </c>
      <c r="L845" s="27"/>
      <c r="M845" s="160" t="s">
        <v>134</v>
      </c>
      <c r="N845" s="140">
        <v>5.3511079007546924E-2</v>
      </c>
      <c r="O845" s="140">
        <f t="shared" si="13"/>
        <v>53.511079007546925</v>
      </c>
      <c r="P845" s="27">
        <v>22.984999999999999</v>
      </c>
      <c r="Q845" s="27">
        <v>22.984999999999999</v>
      </c>
      <c r="R845" s="185">
        <v>341</v>
      </c>
      <c r="S845" s="185">
        <v>429</v>
      </c>
      <c r="T845" s="186">
        <v>325</v>
      </c>
      <c r="U845" s="186"/>
      <c r="V845" s="161"/>
      <c r="W845" s="157"/>
    </row>
    <row r="846" spans="1:23" ht="13.8">
      <c r="A846" s="162">
        <v>9.36</v>
      </c>
      <c r="B846" s="153">
        <v>103</v>
      </c>
      <c r="C846" s="153">
        <v>66752</v>
      </c>
      <c r="D846" s="153"/>
      <c r="E846" s="27"/>
      <c r="F846" s="27"/>
      <c r="G846" s="27"/>
      <c r="H846" s="27"/>
      <c r="I846" s="27"/>
      <c r="J846" s="159" t="s">
        <v>602</v>
      </c>
      <c r="K846" s="25" t="s">
        <v>111</v>
      </c>
      <c r="L846" s="27"/>
      <c r="M846" s="160" t="s">
        <v>136</v>
      </c>
      <c r="N846" s="140">
        <v>1.1934897309320028E-2</v>
      </c>
      <c r="O846" s="140">
        <f t="shared" si="13"/>
        <v>11.934897309320029</v>
      </c>
      <c r="P846" s="27">
        <v>5903</v>
      </c>
      <c r="Q846" s="156" t="s">
        <v>346</v>
      </c>
      <c r="R846" s="185">
        <v>145</v>
      </c>
      <c r="S846" s="185">
        <v>86</v>
      </c>
      <c r="T846" s="186">
        <v>116</v>
      </c>
      <c r="U846" s="186"/>
      <c r="V846" s="161"/>
      <c r="W846" s="157"/>
    </row>
    <row r="847" spans="1:23" ht="13.8">
      <c r="A847" s="162">
        <v>9.4700000000000006</v>
      </c>
      <c r="B847" s="153">
        <v>141</v>
      </c>
      <c r="C847" s="153">
        <v>8682</v>
      </c>
      <c r="D847" s="153"/>
      <c r="E847" s="27"/>
      <c r="F847" s="27"/>
      <c r="G847" s="27"/>
      <c r="H847" s="27"/>
      <c r="I847" s="27"/>
      <c r="J847" s="159" t="s">
        <v>547</v>
      </c>
      <c r="K847" s="25" t="s">
        <v>191</v>
      </c>
      <c r="L847" s="27"/>
      <c r="M847" s="160" t="s">
        <v>98</v>
      </c>
      <c r="N847" s="140">
        <v>1.5522947393264092E-3</v>
      </c>
      <c r="O847" s="140">
        <f t="shared" si="13"/>
        <v>1.5522947393264093</v>
      </c>
      <c r="P847" s="156" t="s">
        <v>346</v>
      </c>
      <c r="Q847" s="156" t="s">
        <v>346</v>
      </c>
      <c r="R847" s="185">
        <v>115</v>
      </c>
      <c r="S847" s="185"/>
      <c r="T847" s="186"/>
      <c r="U847" s="186"/>
      <c r="V847" s="161"/>
      <c r="W847" s="157"/>
    </row>
    <row r="848" spans="1:23" ht="13.8">
      <c r="A848" s="162">
        <v>10.31</v>
      </c>
      <c r="B848" s="153">
        <v>73</v>
      </c>
      <c r="C848" s="153">
        <v>339714</v>
      </c>
      <c r="D848" s="153"/>
      <c r="E848" s="27"/>
      <c r="F848" s="27"/>
      <c r="G848" s="27"/>
      <c r="H848" s="27"/>
      <c r="I848" s="27"/>
      <c r="J848" s="159" t="s">
        <v>184</v>
      </c>
      <c r="K848" s="25" t="s">
        <v>192</v>
      </c>
      <c r="L848" s="27"/>
      <c r="M848" s="160" t="s">
        <v>199</v>
      </c>
      <c r="N848" s="140">
        <v>6.0739029610174133E-2</v>
      </c>
      <c r="O848" s="140">
        <f t="shared" si="13"/>
        <v>60.739029610174136</v>
      </c>
      <c r="P848" s="156" t="s">
        <v>346</v>
      </c>
      <c r="Q848" s="27">
        <v>2.6755</v>
      </c>
      <c r="R848" s="185">
        <v>281</v>
      </c>
      <c r="S848" s="185">
        <v>147</v>
      </c>
      <c r="T848" s="186">
        <v>503</v>
      </c>
      <c r="U848" s="186"/>
      <c r="V848" s="161"/>
      <c r="W848" s="157"/>
    </row>
    <row r="849" spans="1:23" ht="13.8">
      <c r="A849" s="162">
        <v>10.63</v>
      </c>
      <c r="B849" s="153">
        <v>69</v>
      </c>
      <c r="C849" s="153">
        <v>9202</v>
      </c>
      <c r="D849" s="153"/>
      <c r="E849" s="27"/>
      <c r="F849" s="27"/>
      <c r="G849" s="27"/>
      <c r="H849" s="27"/>
      <c r="I849" s="27"/>
      <c r="J849" s="159" t="s">
        <v>95</v>
      </c>
      <c r="K849" s="25" t="s">
        <v>98</v>
      </c>
      <c r="L849" s="27"/>
      <c r="M849" s="160" t="s">
        <v>98</v>
      </c>
      <c r="N849" s="140">
        <v>1.6452679326516492E-3</v>
      </c>
      <c r="O849" s="140">
        <f t="shared" si="13"/>
        <v>1.6452679326516493</v>
      </c>
      <c r="P849" s="156" t="s">
        <v>346</v>
      </c>
      <c r="Q849" s="156" t="s">
        <v>346</v>
      </c>
      <c r="R849" s="185">
        <v>55</v>
      </c>
      <c r="S849" s="185">
        <v>83</v>
      </c>
      <c r="T849" s="186">
        <v>158</v>
      </c>
      <c r="U849" s="186"/>
      <c r="V849" s="161"/>
      <c r="W849" s="157"/>
    </row>
    <row r="850" spans="1:23" ht="13.8">
      <c r="A850" s="162">
        <v>10.83</v>
      </c>
      <c r="B850" s="153">
        <v>163</v>
      </c>
      <c r="C850" s="153">
        <v>22542</v>
      </c>
      <c r="D850" s="153"/>
      <c r="E850" s="27"/>
      <c r="F850" s="27"/>
      <c r="G850" s="27"/>
      <c r="H850" s="27"/>
      <c r="I850" s="27"/>
      <c r="J850" s="159" t="s">
        <v>531</v>
      </c>
      <c r="K850" s="25" t="s">
        <v>533</v>
      </c>
      <c r="L850" s="27"/>
      <c r="M850" s="160" t="s">
        <v>534</v>
      </c>
      <c r="N850" s="140">
        <v>4.0303879306491496E-3</v>
      </c>
      <c r="O850" s="140">
        <f t="shared" si="13"/>
        <v>4.0303879306491499</v>
      </c>
      <c r="P850" s="156" t="s">
        <v>346</v>
      </c>
      <c r="Q850" s="27">
        <v>1245679</v>
      </c>
      <c r="R850" s="185">
        <v>145</v>
      </c>
      <c r="S850" s="185">
        <v>91</v>
      </c>
      <c r="T850" s="186">
        <v>105</v>
      </c>
      <c r="U850" s="186"/>
      <c r="V850" s="161"/>
      <c r="W850" s="157"/>
    </row>
    <row r="851" spans="1:23" ht="13.8">
      <c r="A851" s="162">
        <v>11.01</v>
      </c>
      <c r="B851" s="153">
        <v>191</v>
      </c>
      <c r="C851" s="153">
        <v>36151</v>
      </c>
      <c r="D851" s="153"/>
      <c r="E851" s="27"/>
      <c r="F851" s="27"/>
      <c r="G851" s="27"/>
      <c r="H851" s="27"/>
      <c r="I851" s="27"/>
      <c r="J851" s="159" t="s">
        <v>443</v>
      </c>
      <c r="K851" s="25" t="s">
        <v>166</v>
      </c>
      <c r="L851" s="27"/>
      <c r="M851" s="160" t="s">
        <v>522</v>
      </c>
      <c r="N851" s="140">
        <v>6.4636036767322077E-3</v>
      </c>
      <c r="O851" s="140">
        <f t="shared" si="13"/>
        <v>6.463603676732208</v>
      </c>
      <c r="P851" s="156" t="s">
        <v>346</v>
      </c>
      <c r="Q851" s="27">
        <v>470.07</v>
      </c>
      <c r="R851" s="185">
        <v>91</v>
      </c>
      <c r="S851" s="185">
        <v>206</v>
      </c>
      <c r="T851" s="186"/>
      <c r="U851" s="186"/>
      <c r="V851" s="161"/>
      <c r="W851" s="157"/>
    </row>
    <row r="852" spans="1:23" ht="13.8">
      <c r="A852" s="162">
        <v>12.6</v>
      </c>
      <c r="B852" s="153">
        <v>83</v>
      </c>
      <c r="C852" s="153">
        <v>6775</v>
      </c>
      <c r="D852" s="153"/>
      <c r="E852" s="27"/>
      <c r="F852" s="27"/>
      <c r="G852" s="27"/>
      <c r="H852" s="27"/>
      <c r="I852" s="27"/>
      <c r="J852" s="159" t="s">
        <v>526</v>
      </c>
      <c r="K852" s="25" t="s">
        <v>167</v>
      </c>
      <c r="L852" s="27"/>
      <c r="M852" s="160" t="s">
        <v>179</v>
      </c>
      <c r="N852" s="140">
        <v>1.2113334322663468E-3</v>
      </c>
      <c r="O852" s="140">
        <f t="shared" si="13"/>
        <v>1.2113334322663469</v>
      </c>
      <c r="P852" s="27">
        <v>10392</v>
      </c>
      <c r="Q852" s="27">
        <v>10392</v>
      </c>
      <c r="R852" s="185">
        <v>153</v>
      </c>
      <c r="S852" s="185">
        <v>55</v>
      </c>
      <c r="T852" s="186">
        <v>226</v>
      </c>
      <c r="U852" s="186"/>
      <c r="V852" s="161"/>
      <c r="W852" s="157"/>
    </row>
    <row r="853" spans="1:23" ht="13.8">
      <c r="A853" s="162">
        <v>13.1</v>
      </c>
      <c r="B853" s="153">
        <v>57</v>
      </c>
      <c r="C853" s="153">
        <v>161709</v>
      </c>
      <c r="D853" s="153"/>
      <c r="E853" s="27"/>
      <c r="F853" s="27"/>
      <c r="G853" s="27"/>
      <c r="H853" s="27"/>
      <c r="I853" s="27"/>
      <c r="J853" s="159" t="s">
        <v>596</v>
      </c>
      <c r="K853" s="25" t="s">
        <v>484</v>
      </c>
      <c r="L853" s="27"/>
      <c r="M853" s="160" t="s">
        <v>598</v>
      </c>
      <c r="N853" s="140">
        <v>2.8912696383521577E-2</v>
      </c>
      <c r="O853" s="140">
        <f t="shared" si="13"/>
        <v>28.912696383521578</v>
      </c>
      <c r="P853" s="156" t="s">
        <v>346</v>
      </c>
      <c r="Q853" s="156" t="s">
        <v>346</v>
      </c>
      <c r="R853" s="185">
        <v>71</v>
      </c>
      <c r="S853" s="185">
        <v>85</v>
      </c>
      <c r="T853" s="186">
        <v>212</v>
      </c>
      <c r="U853" s="186"/>
      <c r="V853" s="161"/>
      <c r="W853" s="157"/>
    </row>
    <row r="854" spans="1:23" ht="13.8">
      <c r="A854" s="162">
        <v>13.84</v>
      </c>
      <c r="B854" s="153">
        <v>73</v>
      </c>
      <c r="C854" s="153">
        <v>227388</v>
      </c>
      <c r="D854" s="153"/>
      <c r="E854" s="27"/>
      <c r="F854" s="27"/>
      <c r="G854" s="27"/>
      <c r="H854" s="27"/>
      <c r="I854" s="27"/>
      <c r="J854" s="159" t="s">
        <v>444</v>
      </c>
      <c r="K854" s="25" t="s">
        <v>98</v>
      </c>
      <c r="L854" s="27"/>
      <c r="M854" s="160" t="s">
        <v>98</v>
      </c>
      <c r="N854" s="140">
        <v>4.0655747084307026E-2</v>
      </c>
      <c r="O854" s="140">
        <f t="shared" si="13"/>
        <v>40.655747084307023</v>
      </c>
      <c r="P854" s="156" t="s">
        <v>346</v>
      </c>
      <c r="Q854" s="156" t="s">
        <v>346</v>
      </c>
      <c r="R854" s="185">
        <v>207</v>
      </c>
      <c r="S854" s="185">
        <v>281</v>
      </c>
      <c r="T854" s="186">
        <v>429</v>
      </c>
      <c r="U854" s="186"/>
      <c r="V854" s="161"/>
      <c r="W854" s="157"/>
    </row>
    <row r="855" spans="1:23" ht="13.8">
      <c r="A855" s="162">
        <v>14.5</v>
      </c>
      <c r="B855" s="153">
        <v>57</v>
      </c>
      <c r="C855" s="153">
        <v>10876</v>
      </c>
      <c r="D855" s="153"/>
      <c r="E855" s="27"/>
      <c r="F855" s="27"/>
      <c r="G855" s="27"/>
      <c r="H855" s="27"/>
      <c r="I855" s="27"/>
      <c r="J855" s="159" t="s">
        <v>95</v>
      </c>
      <c r="K855" s="25" t="s">
        <v>98</v>
      </c>
      <c r="L855" s="27"/>
      <c r="M855" s="160" t="s">
        <v>98</v>
      </c>
      <c r="N855" s="140">
        <v>1.9445700973179025E-3</v>
      </c>
      <c r="O855" s="140">
        <f t="shared" si="13"/>
        <v>1.9445700973179025</v>
      </c>
      <c r="P855" s="156" t="s">
        <v>346</v>
      </c>
      <c r="Q855" s="156" t="s">
        <v>346</v>
      </c>
      <c r="R855" s="185">
        <v>71</v>
      </c>
      <c r="S855" s="185">
        <v>85</v>
      </c>
      <c r="T855" s="186">
        <v>197</v>
      </c>
      <c r="U855" s="186"/>
      <c r="V855" s="161"/>
      <c r="W855" s="157"/>
    </row>
    <row r="856" spans="1:23" ht="13.8">
      <c r="A856" s="162">
        <v>15.07</v>
      </c>
      <c r="B856" s="153">
        <v>188</v>
      </c>
      <c r="C856" s="153">
        <v>559301</v>
      </c>
      <c r="D856" s="153"/>
      <c r="E856" s="27"/>
      <c r="F856" s="27"/>
      <c r="G856" s="27"/>
      <c r="H856" s="27"/>
      <c r="I856" s="27"/>
      <c r="J856" s="159" t="s">
        <v>89</v>
      </c>
      <c r="K856" s="25" t="s">
        <v>115</v>
      </c>
      <c r="L856" s="27"/>
      <c r="M856" s="160" t="s">
        <v>140</v>
      </c>
      <c r="N856" s="140">
        <v>0.1</v>
      </c>
      <c r="O856" s="140">
        <f t="shared" si="13"/>
        <v>100</v>
      </c>
      <c r="P856" s="156" t="s">
        <v>346</v>
      </c>
      <c r="Q856" s="156" t="s">
        <v>346</v>
      </c>
      <c r="R856" s="185">
        <v>160</v>
      </c>
      <c r="S856" s="185">
        <v>184</v>
      </c>
      <c r="T856" s="186"/>
      <c r="U856" s="186"/>
      <c r="V856" s="161"/>
      <c r="W856" s="157"/>
    </row>
    <row r="857" spans="1:23" ht="13.8">
      <c r="A857" s="162">
        <v>15.85</v>
      </c>
      <c r="B857" s="153">
        <v>57</v>
      </c>
      <c r="C857" s="153">
        <v>60303</v>
      </c>
      <c r="D857" s="153"/>
      <c r="E857" s="27"/>
      <c r="F857" s="27"/>
      <c r="G857" s="27"/>
      <c r="H857" s="27"/>
      <c r="I857" s="27"/>
      <c r="J857" s="159" t="s">
        <v>479</v>
      </c>
      <c r="K857" s="25" t="s">
        <v>98</v>
      </c>
      <c r="L857" s="27"/>
      <c r="M857" s="160" t="s">
        <v>98</v>
      </c>
      <c r="N857" s="140">
        <v>1.0781850917484504E-2</v>
      </c>
      <c r="O857" s="140">
        <f t="shared" si="13"/>
        <v>10.781850917484505</v>
      </c>
      <c r="P857" s="156" t="s">
        <v>346</v>
      </c>
      <c r="Q857" s="156" t="s">
        <v>346</v>
      </c>
      <c r="R857" s="185">
        <v>71</v>
      </c>
      <c r="S857" s="185">
        <v>85</v>
      </c>
      <c r="T857" s="186">
        <v>268</v>
      </c>
      <c r="U857" s="186"/>
      <c r="V857" s="161"/>
      <c r="W857" s="157"/>
    </row>
    <row r="858" spans="1:23" ht="13.8">
      <c r="A858" s="162">
        <v>15.91</v>
      </c>
      <c r="B858" s="153">
        <v>207</v>
      </c>
      <c r="C858" s="153">
        <v>614524</v>
      </c>
      <c r="D858" s="153"/>
      <c r="E858" s="27"/>
      <c r="F858" s="27"/>
      <c r="G858" s="27"/>
      <c r="H858" s="27"/>
      <c r="I858" s="27"/>
      <c r="J858" s="159" t="s">
        <v>498</v>
      </c>
      <c r="K858" s="25" t="s">
        <v>98</v>
      </c>
      <c r="L858" s="27"/>
      <c r="M858" s="160" t="s">
        <v>98</v>
      </c>
      <c r="N858" s="140">
        <v>0.10987357433653794</v>
      </c>
      <c r="O858" s="140">
        <f t="shared" si="13"/>
        <v>109.87357433653794</v>
      </c>
      <c r="P858" s="156" t="s">
        <v>346</v>
      </c>
      <c r="Q858" s="156" t="s">
        <v>346</v>
      </c>
      <c r="R858" s="185">
        <v>73</v>
      </c>
      <c r="S858" s="185">
        <v>281</v>
      </c>
      <c r="T858" s="186">
        <v>503</v>
      </c>
      <c r="U858" s="186"/>
      <c r="V858" s="161"/>
      <c r="W858" s="157"/>
    </row>
    <row r="859" spans="1:23" ht="13.8">
      <c r="A859" s="162">
        <v>16.21</v>
      </c>
      <c r="B859" s="153">
        <v>74</v>
      </c>
      <c r="C859" s="153">
        <v>2825</v>
      </c>
      <c r="D859" s="153"/>
      <c r="E859" s="27"/>
      <c r="F859" s="27"/>
      <c r="G859" s="27"/>
      <c r="H859" s="27"/>
      <c r="I859" s="27"/>
      <c r="J859" s="159" t="s">
        <v>447</v>
      </c>
      <c r="K859" s="25" t="s">
        <v>455</v>
      </c>
      <c r="L859" s="27"/>
      <c r="M859" s="160" t="s">
        <v>463</v>
      </c>
      <c r="N859" s="140">
        <v>5.0509475219962061E-4</v>
      </c>
      <c r="O859" s="140">
        <f>N859*10000</f>
        <v>5.0509475219962061</v>
      </c>
      <c r="P859" s="156" t="s">
        <v>346</v>
      </c>
      <c r="Q859" s="27">
        <v>11.611000000000001</v>
      </c>
      <c r="R859" s="185">
        <v>87</v>
      </c>
      <c r="S859" s="185">
        <v>143</v>
      </c>
      <c r="T859" s="186">
        <v>227</v>
      </c>
      <c r="U859" s="186"/>
      <c r="V859" s="161"/>
      <c r="W859" s="157"/>
    </row>
    <row r="860" spans="1:23" ht="13.8">
      <c r="A860" s="162">
        <v>16.86</v>
      </c>
      <c r="B860" s="153">
        <v>149</v>
      </c>
      <c r="C860" s="153">
        <v>606087</v>
      </c>
      <c r="D860" s="153"/>
      <c r="E860" s="27"/>
      <c r="F860" s="27"/>
      <c r="G860" s="27"/>
      <c r="H860" s="27"/>
      <c r="I860" s="27"/>
      <c r="J860" s="159" t="s">
        <v>481</v>
      </c>
      <c r="K860" s="25" t="s">
        <v>117</v>
      </c>
      <c r="L860" s="27"/>
      <c r="M860" s="160" t="s">
        <v>142</v>
      </c>
      <c r="N860" s="140">
        <v>0.10836508427483592</v>
      </c>
      <c r="O860" s="140">
        <f t="shared" si="13"/>
        <v>108.36508427483592</v>
      </c>
      <c r="P860" s="27">
        <v>600</v>
      </c>
      <c r="Q860" s="27">
        <v>600</v>
      </c>
      <c r="R860" s="185">
        <v>104</v>
      </c>
      <c r="S860" s="185">
        <v>223</v>
      </c>
      <c r="T860" s="186">
        <v>205</v>
      </c>
      <c r="U860" s="186"/>
      <c r="V860" s="161"/>
      <c r="W860" s="157"/>
    </row>
    <row r="861" spans="1:23" ht="13.8">
      <c r="A861" s="162">
        <v>18.09</v>
      </c>
      <c r="B861" s="153">
        <v>207</v>
      </c>
      <c r="C861" s="153">
        <v>206683</v>
      </c>
      <c r="D861" s="153"/>
      <c r="E861" s="27"/>
      <c r="F861" s="27"/>
      <c r="G861" s="27"/>
      <c r="H861" s="27"/>
      <c r="I861" s="27"/>
      <c r="J861" s="159" t="s">
        <v>498</v>
      </c>
      <c r="K861" s="25" t="s">
        <v>98</v>
      </c>
      <c r="L861" s="27"/>
      <c r="M861" s="160" t="s">
        <v>98</v>
      </c>
      <c r="N861" s="140">
        <v>3.6953804838539536E-2</v>
      </c>
      <c r="O861" s="140">
        <f t="shared" si="13"/>
        <v>36.953804838539533</v>
      </c>
      <c r="P861" s="156" t="s">
        <v>346</v>
      </c>
      <c r="Q861" s="156" t="s">
        <v>346</v>
      </c>
      <c r="R861" s="185">
        <v>73</v>
      </c>
      <c r="S861" s="185">
        <v>281</v>
      </c>
      <c r="T861" s="186">
        <v>355</v>
      </c>
      <c r="U861" s="186"/>
      <c r="V861" s="161"/>
      <c r="W861" s="157"/>
    </row>
    <row r="862" spans="1:23" ht="13.8">
      <c r="A862" s="162">
        <v>20.260000000000002</v>
      </c>
      <c r="B862" s="153">
        <v>207</v>
      </c>
      <c r="C862" s="153">
        <v>184728</v>
      </c>
      <c r="D862" s="153"/>
      <c r="E862" s="27"/>
      <c r="F862" s="27"/>
      <c r="G862" s="27"/>
      <c r="H862" s="27"/>
      <c r="I862" s="27"/>
      <c r="J862" s="159" t="s">
        <v>498</v>
      </c>
      <c r="K862" s="25" t="s">
        <v>98</v>
      </c>
      <c r="L862" s="27"/>
      <c r="M862" s="160" t="s">
        <v>98</v>
      </c>
      <c r="N862" s="140">
        <v>3.3028369339586382E-2</v>
      </c>
      <c r="O862" s="140">
        <f t="shared" si="13"/>
        <v>33.028369339586384</v>
      </c>
      <c r="P862" s="156" t="s">
        <v>346</v>
      </c>
      <c r="Q862" s="156" t="s">
        <v>346</v>
      </c>
      <c r="R862" s="185">
        <v>73</v>
      </c>
      <c r="S862" s="185">
        <v>147</v>
      </c>
      <c r="T862" s="186">
        <v>281</v>
      </c>
      <c r="U862" s="186"/>
      <c r="V862" s="161"/>
      <c r="W862" s="157"/>
    </row>
    <row r="863" spans="1:23" ht="13.8">
      <c r="A863" s="162">
        <v>22.36</v>
      </c>
      <c r="B863" s="153">
        <v>207</v>
      </c>
      <c r="C863" s="153">
        <v>187592</v>
      </c>
      <c r="D863" s="153"/>
      <c r="E863" s="27"/>
      <c r="F863" s="27"/>
      <c r="G863" s="27"/>
      <c r="H863" s="27"/>
      <c r="I863" s="27"/>
      <c r="J863" s="159" t="s">
        <v>498</v>
      </c>
      <c r="K863" s="25" t="s">
        <v>98</v>
      </c>
      <c r="L863" s="27"/>
      <c r="M863" s="160" t="s">
        <v>98</v>
      </c>
      <c r="N863" s="140">
        <v>3.3540437081285394E-2</v>
      </c>
      <c r="O863" s="140">
        <f t="shared" si="13"/>
        <v>33.540437081285397</v>
      </c>
      <c r="P863" s="156" t="s">
        <v>346</v>
      </c>
      <c r="Q863" s="156" t="s">
        <v>346</v>
      </c>
      <c r="R863" s="185">
        <v>73</v>
      </c>
      <c r="S863" s="185">
        <v>281</v>
      </c>
      <c r="T863" s="186">
        <v>355</v>
      </c>
      <c r="U863" s="186"/>
      <c r="V863" s="161"/>
      <c r="W863" s="157"/>
    </row>
    <row r="864" spans="1:23" ht="13.8">
      <c r="A864" s="162">
        <v>23.45</v>
      </c>
      <c r="B864" s="153">
        <v>243</v>
      </c>
      <c r="C864" s="153">
        <v>590874</v>
      </c>
      <c r="D864" s="153"/>
      <c r="E864" s="27"/>
      <c r="F864" s="27"/>
      <c r="G864" s="27"/>
      <c r="H864" s="27"/>
      <c r="I864" s="27"/>
      <c r="J864" s="159" t="s">
        <v>450</v>
      </c>
      <c r="K864" s="25" t="s">
        <v>120</v>
      </c>
      <c r="L864" s="27"/>
      <c r="M864" s="160" t="s">
        <v>145</v>
      </c>
      <c r="N864" s="140">
        <v>0.1</v>
      </c>
      <c r="O864" s="140">
        <f t="shared" si="13"/>
        <v>100</v>
      </c>
      <c r="P864" s="156" t="s">
        <v>346</v>
      </c>
      <c r="Q864" s="156" t="s">
        <v>346</v>
      </c>
      <c r="R864" s="185">
        <v>245</v>
      </c>
      <c r="S864" s="185">
        <v>186</v>
      </c>
      <c r="T864" s="186">
        <v>256</v>
      </c>
      <c r="U864" s="186"/>
      <c r="V864" s="161"/>
      <c r="W864" s="157"/>
    </row>
    <row r="865" spans="1:23" ht="13.8">
      <c r="A865" s="162">
        <v>24.38</v>
      </c>
      <c r="B865" s="153">
        <v>207</v>
      </c>
      <c r="C865" s="153">
        <v>270622</v>
      </c>
      <c r="D865" s="153"/>
      <c r="E865" s="27"/>
      <c r="F865" s="27"/>
      <c r="G865" s="27"/>
      <c r="H865" s="27"/>
      <c r="I865" s="27"/>
      <c r="J865" s="159" t="s">
        <v>498</v>
      </c>
      <c r="K865" s="25" t="s">
        <v>98</v>
      </c>
      <c r="L865" s="27"/>
      <c r="M865" s="160" t="s">
        <v>98</v>
      </c>
      <c r="N865" s="140">
        <v>4.8385752930890528E-2</v>
      </c>
      <c r="O865" s="140">
        <f t="shared" si="13"/>
        <v>48.385752930890526</v>
      </c>
      <c r="P865" s="156" t="s">
        <v>346</v>
      </c>
      <c r="Q865" s="156" t="s">
        <v>346</v>
      </c>
      <c r="R865" s="185">
        <v>73</v>
      </c>
      <c r="S865" s="185">
        <v>281</v>
      </c>
      <c r="T865" s="186">
        <v>355</v>
      </c>
      <c r="U865" s="186"/>
      <c r="V865" s="161"/>
      <c r="W865" s="157"/>
    </row>
    <row r="866" spans="1:23" ht="13.8">
      <c r="A866" s="162">
        <v>24.65</v>
      </c>
      <c r="B866" s="153">
        <v>55</v>
      </c>
      <c r="C866" s="153">
        <v>48311</v>
      </c>
      <c r="D866" s="153"/>
      <c r="E866" s="27"/>
      <c r="F866" s="27"/>
      <c r="G866" s="27"/>
      <c r="H866" s="27"/>
      <c r="I866" s="27"/>
      <c r="J866" s="159" t="s">
        <v>597</v>
      </c>
      <c r="K866" s="25" t="s">
        <v>600</v>
      </c>
      <c r="L866" s="27"/>
      <c r="M866" s="160" t="s">
        <v>599</v>
      </c>
      <c r="N866" s="140">
        <v>8.6377460437224319E-3</v>
      </c>
      <c r="O866" s="140">
        <f t="shared" si="13"/>
        <v>8.6377460437224318</v>
      </c>
      <c r="P866" s="156" t="s">
        <v>346</v>
      </c>
      <c r="Q866" s="156" t="s">
        <v>346</v>
      </c>
      <c r="R866" s="185">
        <v>97</v>
      </c>
      <c r="S866" s="185">
        <v>145</v>
      </c>
      <c r="T866" s="186">
        <v>224</v>
      </c>
      <c r="U866" s="186"/>
      <c r="V866" s="161"/>
      <c r="W866" s="157"/>
    </row>
    <row r="867" spans="1:23" ht="13.8">
      <c r="A867" s="162">
        <v>25.64</v>
      </c>
      <c r="B867" s="153">
        <v>207</v>
      </c>
      <c r="C867" s="153">
        <v>325197</v>
      </c>
      <c r="D867" s="153"/>
      <c r="E867" s="27"/>
      <c r="F867" s="27"/>
      <c r="G867" s="27"/>
      <c r="H867" s="27"/>
      <c r="I867" s="27"/>
      <c r="J867" s="159" t="s">
        <v>498</v>
      </c>
      <c r="K867" s="25" t="s">
        <v>98</v>
      </c>
      <c r="L867" s="27"/>
      <c r="M867" s="160" t="s">
        <v>98</v>
      </c>
      <c r="N867" s="140">
        <v>5.8143468364977004E-2</v>
      </c>
      <c r="O867" s="140">
        <f t="shared" si="13"/>
        <v>58.143468364977004</v>
      </c>
      <c r="P867" s="156" t="s">
        <v>346</v>
      </c>
      <c r="Q867" s="156" t="s">
        <v>346</v>
      </c>
      <c r="R867" s="185">
        <v>73</v>
      </c>
      <c r="S867" s="185">
        <v>281</v>
      </c>
      <c r="T867" s="186">
        <v>341</v>
      </c>
      <c r="U867" s="186"/>
      <c r="V867" s="161"/>
      <c r="W867" s="157"/>
    </row>
    <row r="868" spans="1:23" ht="13.8">
      <c r="A868" s="162">
        <v>26.9</v>
      </c>
      <c r="B868" s="153">
        <v>207</v>
      </c>
      <c r="C868" s="153">
        <v>666254</v>
      </c>
      <c r="D868" s="153"/>
      <c r="E868" s="27"/>
      <c r="F868" s="27"/>
      <c r="G868" s="27"/>
      <c r="H868" s="27"/>
      <c r="I868" s="27"/>
      <c r="J868" s="159" t="s">
        <v>498</v>
      </c>
      <c r="K868" s="25" t="s">
        <v>98</v>
      </c>
      <c r="L868" s="27"/>
      <c r="M868" s="160" t="s">
        <v>98</v>
      </c>
      <c r="N868" s="140">
        <v>0.11912261912637381</v>
      </c>
      <c r="O868" s="140">
        <f t="shared" si="13"/>
        <v>119.12261912637382</v>
      </c>
      <c r="P868" s="156" t="s">
        <v>346</v>
      </c>
      <c r="Q868" s="156" t="s">
        <v>346</v>
      </c>
      <c r="R868" s="185">
        <v>73</v>
      </c>
      <c r="S868" s="185">
        <v>281</v>
      </c>
      <c r="T868" s="186">
        <v>355</v>
      </c>
      <c r="U868" s="186"/>
      <c r="V868" s="161"/>
      <c r="W868" s="157"/>
    </row>
    <row r="869" spans="1:23" ht="14.4" thickBot="1">
      <c r="A869" s="162">
        <v>28.36</v>
      </c>
      <c r="B869" s="153">
        <v>207</v>
      </c>
      <c r="C869" s="153">
        <v>402806</v>
      </c>
      <c r="D869" s="153"/>
      <c r="E869" s="27"/>
      <c r="F869" s="27"/>
      <c r="G869" s="27"/>
      <c r="H869" s="27"/>
      <c r="I869" s="27"/>
      <c r="J869" s="159" t="s">
        <v>498</v>
      </c>
      <c r="K869" s="25" t="s">
        <v>98</v>
      </c>
      <c r="L869" s="27"/>
      <c r="M869" s="160" t="s">
        <v>98</v>
      </c>
      <c r="N869" s="140">
        <v>7.2019538674166508E-2</v>
      </c>
      <c r="O869" s="140">
        <f t="shared" si="13"/>
        <v>72.019538674166512</v>
      </c>
      <c r="P869" s="156" t="s">
        <v>346</v>
      </c>
      <c r="Q869" s="156" t="s">
        <v>346</v>
      </c>
      <c r="R869" s="187">
        <v>73</v>
      </c>
      <c r="S869" s="187">
        <v>281</v>
      </c>
      <c r="T869" s="188">
        <v>355</v>
      </c>
      <c r="U869" s="188"/>
      <c r="V869" s="161"/>
      <c r="W869" s="157"/>
    </row>
    <row r="870" spans="1:23">
      <c r="A870" s="220" t="s">
        <v>617</v>
      </c>
      <c r="B870" s="220"/>
      <c r="C870" s="220"/>
      <c r="D870" s="220"/>
      <c r="E870" s="220"/>
      <c r="F870" s="220"/>
      <c r="G870" s="220"/>
      <c r="H870" s="220"/>
      <c r="I870" s="220"/>
      <c r="J870" s="220"/>
      <c r="K870" s="220"/>
      <c r="L870" s="220"/>
      <c r="M870" s="220"/>
      <c r="N870" s="220"/>
      <c r="O870" s="220"/>
      <c r="P870" s="220"/>
      <c r="Q870" s="220"/>
      <c r="R870" s="220"/>
      <c r="S870" s="220"/>
      <c r="T870" s="220"/>
      <c r="U870" s="220"/>
      <c r="V870" s="220"/>
      <c r="W870" s="220"/>
    </row>
    <row r="871" spans="1:23" ht="13.8">
      <c r="A871" s="158">
        <v>5.88</v>
      </c>
      <c r="B871" s="153">
        <v>91</v>
      </c>
      <c r="C871" s="153">
        <v>14433792</v>
      </c>
      <c r="D871" s="153"/>
      <c r="E871" s="27"/>
      <c r="F871" s="27"/>
      <c r="G871" s="27"/>
      <c r="H871" s="27"/>
      <c r="I871" s="27"/>
      <c r="J871" s="159" t="s">
        <v>215</v>
      </c>
      <c r="K871" s="25" t="s">
        <v>229</v>
      </c>
      <c r="L871" s="27"/>
      <c r="M871" s="160" t="s">
        <v>238</v>
      </c>
      <c r="N871" s="140">
        <v>2.0470444076334839</v>
      </c>
      <c r="O871" s="140">
        <f t="shared" si="13"/>
        <v>2047.0444076334838</v>
      </c>
      <c r="P871" s="27">
        <v>4300</v>
      </c>
      <c r="Q871" s="156" t="s">
        <v>346</v>
      </c>
      <c r="R871" s="185">
        <v>65</v>
      </c>
      <c r="S871" s="185"/>
      <c r="T871" s="186"/>
      <c r="U871" s="186"/>
      <c r="V871" s="161"/>
      <c r="W871" s="157"/>
    </row>
    <row r="872" spans="1:23" ht="13.8">
      <c r="A872" s="158">
        <v>6.67</v>
      </c>
      <c r="B872" s="153">
        <v>91</v>
      </c>
      <c r="C872" s="153">
        <v>6017145</v>
      </c>
      <c r="D872" s="153"/>
      <c r="E872" s="27"/>
      <c r="F872" s="27"/>
      <c r="G872" s="27"/>
      <c r="H872" s="27"/>
      <c r="I872" s="27"/>
      <c r="J872" s="159" t="s">
        <v>536</v>
      </c>
      <c r="K872" s="25" t="s">
        <v>562</v>
      </c>
      <c r="L872" s="27"/>
      <c r="M872" s="160" t="s">
        <v>98</v>
      </c>
      <c r="N872" s="140">
        <v>0.8533698574961992</v>
      </c>
      <c r="O872" s="140">
        <f t="shared" si="13"/>
        <v>853.36985749619919</v>
      </c>
      <c r="P872" s="156" t="s">
        <v>346</v>
      </c>
      <c r="Q872" s="156" t="s">
        <v>346</v>
      </c>
      <c r="R872" s="185">
        <v>106</v>
      </c>
      <c r="S872" s="185"/>
      <c r="T872" s="186"/>
      <c r="U872" s="186"/>
      <c r="V872" s="161"/>
      <c r="W872" s="157"/>
    </row>
    <row r="873" spans="1:23" ht="13.8">
      <c r="A873" s="158">
        <v>6.8</v>
      </c>
      <c r="B873" s="153">
        <v>55</v>
      </c>
      <c r="C873" s="153">
        <v>2946039</v>
      </c>
      <c r="D873" s="153"/>
      <c r="E873" s="27"/>
      <c r="F873" s="27"/>
      <c r="G873" s="27"/>
      <c r="H873" s="27"/>
      <c r="I873" s="27"/>
      <c r="J873" s="159" t="s">
        <v>467</v>
      </c>
      <c r="K873" s="25" t="s">
        <v>230</v>
      </c>
      <c r="L873" s="27"/>
      <c r="M873" s="160" t="s">
        <v>98</v>
      </c>
      <c r="N873" s="140">
        <v>0.41781623703737325</v>
      </c>
      <c r="O873" s="140">
        <f t="shared" si="13"/>
        <v>417.81623703737324</v>
      </c>
      <c r="P873" s="156" t="s">
        <v>346</v>
      </c>
      <c r="Q873" s="156" t="s">
        <v>346</v>
      </c>
      <c r="R873" s="185">
        <v>69</v>
      </c>
      <c r="S873" s="185">
        <v>84</v>
      </c>
      <c r="T873" s="186">
        <v>126</v>
      </c>
      <c r="U873" s="186"/>
      <c r="V873" s="161"/>
      <c r="W873" s="157"/>
    </row>
    <row r="874" spans="1:23" ht="13.8">
      <c r="A874" s="158">
        <v>6.86</v>
      </c>
      <c r="B874" s="153">
        <v>104</v>
      </c>
      <c r="C874" s="153">
        <v>1992446</v>
      </c>
      <c r="D874" s="153"/>
      <c r="E874" s="27"/>
      <c r="F874" s="27"/>
      <c r="G874" s="27"/>
      <c r="H874" s="27"/>
      <c r="I874" s="27"/>
      <c r="J874" s="159" t="s">
        <v>537</v>
      </c>
      <c r="K874" s="25" t="s">
        <v>563</v>
      </c>
      <c r="L874" s="27"/>
      <c r="M874" s="160" t="s">
        <v>577</v>
      </c>
      <c r="N874" s="140">
        <v>0.2825747691120743</v>
      </c>
      <c r="O874" s="140">
        <f t="shared" si="13"/>
        <v>282.57476911207431</v>
      </c>
      <c r="P874" s="27">
        <v>1.2</v>
      </c>
      <c r="Q874" s="156" t="s">
        <v>346</v>
      </c>
      <c r="R874" s="185">
        <v>78</v>
      </c>
      <c r="S874" s="185">
        <v>51</v>
      </c>
      <c r="T874" s="186"/>
      <c r="U874" s="186"/>
      <c r="V874" s="161"/>
      <c r="W874" s="157"/>
    </row>
    <row r="875" spans="1:23" ht="13.8">
      <c r="A875" s="158">
        <v>6.88</v>
      </c>
      <c r="B875" s="153">
        <v>91</v>
      </c>
      <c r="C875" s="153">
        <v>2462153</v>
      </c>
      <c r="D875" s="153"/>
      <c r="E875" s="27"/>
      <c r="F875" s="27"/>
      <c r="G875" s="27"/>
      <c r="H875" s="27"/>
      <c r="I875" s="27"/>
      <c r="J875" s="159" t="s">
        <v>536</v>
      </c>
      <c r="K875" s="25" t="s">
        <v>562</v>
      </c>
      <c r="L875" s="27"/>
      <c r="M875" s="160" t="s">
        <v>98</v>
      </c>
      <c r="N875" s="140">
        <v>0.34919004856021241</v>
      </c>
      <c r="O875" s="140">
        <f t="shared" si="13"/>
        <v>349.1900485602124</v>
      </c>
      <c r="P875" s="156" t="s">
        <v>346</v>
      </c>
      <c r="Q875" s="156" t="s">
        <v>346</v>
      </c>
      <c r="R875" s="185">
        <v>106</v>
      </c>
      <c r="S875" s="185"/>
      <c r="T875" s="186"/>
      <c r="U875" s="186"/>
      <c r="V875" s="161"/>
      <c r="W875" s="157"/>
    </row>
    <row r="876" spans="1:23" ht="13.8">
      <c r="A876" s="158">
        <v>6.88</v>
      </c>
      <c r="B876" s="153">
        <v>193</v>
      </c>
      <c r="C876" s="153">
        <v>196675</v>
      </c>
      <c r="D876" s="153"/>
      <c r="E876" s="27"/>
      <c r="F876" s="27"/>
      <c r="G876" s="27"/>
      <c r="H876" s="27"/>
      <c r="I876" s="27"/>
      <c r="J876" s="159" t="s">
        <v>95</v>
      </c>
      <c r="K876" s="25" t="s">
        <v>98</v>
      </c>
      <c r="L876" s="27"/>
      <c r="M876" s="160" t="s">
        <v>98</v>
      </c>
      <c r="N876" s="140">
        <v>2.7893048401370579E-2</v>
      </c>
      <c r="O876" s="140">
        <f t="shared" si="13"/>
        <v>27.893048401370578</v>
      </c>
      <c r="P876" s="156" t="s">
        <v>346</v>
      </c>
      <c r="Q876" s="156" t="s">
        <v>346</v>
      </c>
      <c r="R876" s="185">
        <v>209</v>
      </c>
      <c r="S876" s="185">
        <v>135</v>
      </c>
      <c r="T876" s="186">
        <v>179</v>
      </c>
      <c r="U876" s="186"/>
      <c r="V876" s="161"/>
      <c r="W876" s="157"/>
    </row>
    <row r="877" spans="1:23" ht="13.8">
      <c r="A877" s="158">
        <v>7.11</v>
      </c>
      <c r="B877" s="153">
        <v>60</v>
      </c>
      <c r="C877" s="153">
        <v>38038</v>
      </c>
      <c r="D877" s="153"/>
      <c r="E877" s="27"/>
      <c r="F877" s="27"/>
      <c r="G877" s="27"/>
      <c r="H877" s="27"/>
      <c r="I877" s="27"/>
      <c r="J877" s="159" t="s">
        <v>73</v>
      </c>
      <c r="K877" s="25" t="s">
        <v>99</v>
      </c>
      <c r="L877" s="27"/>
      <c r="M877" s="160" t="s">
        <v>124</v>
      </c>
      <c r="N877" s="140">
        <v>5.3946651841430488E-3</v>
      </c>
      <c r="O877" s="140">
        <f t="shared" si="13"/>
        <v>5.3946651841430491</v>
      </c>
      <c r="P877" s="156" t="s">
        <v>346</v>
      </c>
      <c r="Q877" s="156" t="s">
        <v>346</v>
      </c>
      <c r="R877" s="185">
        <v>73</v>
      </c>
      <c r="S877" s="185">
        <v>87</v>
      </c>
      <c r="T877" s="186"/>
      <c r="U877" s="186"/>
      <c r="V877" s="161"/>
      <c r="W877" s="157"/>
    </row>
    <row r="878" spans="1:23" ht="13.8">
      <c r="A878" s="158">
        <v>7.14</v>
      </c>
      <c r="B878" s="153">
        <v>79</v>
      </c>
      <c r="C878" s="153">
        <v>1375103</v>
      </c>
      <c r="D878" s="153"/>
      <c r="E878" s="27"/>
      <c r="F878" s="27"/>
      <c r="G878" s="27"/>
      <c r="H878" s="27"/>
      <c r="I878" s="27"/>
      <c r="J878" s="159" t="s">
        <v>95</v>
      </c>
      <c r="K878" s="25" t="s">
        <v>98</v>
      </c>
      <c r="L878" s="27"/>
      <c r="M878" s="160" t="s">
        <v>98</v>
      </c>
      <c r="N878" s="140">
        <v>0.19502130182214256</v>
      </c>
      <c r="O878" s="140">
        <f t="shared" si="13"/>
        <v>195.02130182214256</v>
      </c>
      <c r="P878" s="156" t="s">
        <v>346</v>
      </c>
      <c r="Q878" s="156" t="s">
        <v>346</v>
      </c>
      <c r="R878" s="185">
        <v>122</v>
      </c>
      <c r="S878" s="185"/>
      <c r="T878" s="186"/>
      <c r="U878" s="186"/>
      <c r="V878" s="161"/>
      <c r="W878" s="157"/>
    </row>
    <row r="879" spans="1:23" ht="13.8">
      <c r="A879" s="158">
        <v>7.23</v>
      </c>
      <c r="B879" s="153">
        <v>117</v>
      </c>
      <c r="C879" s="153">
        <v>351391</v>
      </c>
      <c r="D879" s="153"/>
      <c r="E879" s="27"/>
      <c r="F879" s="27"/>
      <c r="G879" s="27"/>
      <c r="H879" s="27"/>
      <c r="I879" s="27"/>
      <c r="J879" s="159" t="s">
        <v>538</v>
      </c>
      <c r="K879" s="25" t="s">
        <v>210</v>
      </c>
      <c r="L879" s="27"/>
      <c r="M879" s="160" t="s">
        <v>98</v>
      </c>
      <c r="N879" s="140">
        <v>4.9835343438698408E-2</v>
      </c>
      <c r="O879" s="140">
        <f t="shared" si="13"/>
        <v>49.835343438698409</v>
      </c>
      <c r="P879" s="156" t="s">
        <v>346</v>
      </c>
      <c r="Q879" s="156" t="s">
        <v>346</v>
      </c>
      <c r="R879" s="185">
        <v>118</v>
      </c>
      <c r="S879" s="185">
        <v>107</v>
      </c>
      <c r="T879" s="186"/>
      <c r="U879" s="186"/>
      <c r="V879" s="161"/>
      <c r="W879" s="157"/>
    </row>
    <row r="880" spans="1:23" ht="13.8">
      <c r="A880" s="158">
        <v>7.25</v>
      </c>
      <c r="B880" s="153">
        <v>91</v>
      </c>
      <c r="C880" s="153">
        <v>1477413</v>
      </c>
      <c r="D880" s="153"/>
      <c r="E880" s="27"/>
      <c r="F880" s="27"/>
      <c r="G880" s="27"/>
      <c r="H880" s="27"/>
      <c r="I880" s="27"/>
      <c r="J880" s="159" t="s">
        <v>604</v>
      </c>
      <c r="K880" s="25" t="s">
        <v>210</v>
      </c>
      <c r="L880" s="27"/>
      <c r="M880" s="160" t="s">
        <v>609</v>
      </c>
      <c r="N880" s="140">
        <v>0.20953121808981373</v>
      </c>
      <c r="O880" s="140">
        <f t="shared" si="13"/>
        <v>209.53121808981373</v>
      </c>
      <c r="P880" s="156" t="s">
        <v>346</v>
      </c>
      <c r="Q880" s="156" t="s">
        <v>346</v>
      </c>
      <c r="R880" s="185">
        <v>117</v>
      </c>
      <c r="S880" s="185">
        <v>118</v>
      </c>
      <c r="T880" s="186"/>
      <c r="U880" s="186"/>
      <c r="V880" s="161"/>
      <c r="W880" s="157"/>
    </row>
    <row r="881" spans="1:23" ht="13.8">
      <c r="A881" s="158">
        <v>7.27</v>
      </c>
      <c r="B881" s="153">
        <v>94</v>
      </c>
      <c r="C881" s="153">
        <v>455965</v>
      </c>
      <c r="D881" s="153"/>
      <c r="E881" s="27"/>
      <c r="F881" s="27"/>
      <c r="G881" s="27"/>
      <c r="H881" s="27"/>
      <c r="I881" s="27"/>
      <c r="J881" s="159" t="s">
        <v>74</v>
      </c>
      <c r="K881" s="25" t="s">
        <v>100</v>
      </c>
      <c r="L881" s="27"/>
      <c r="M881" s="160" t="s">
        <v>125</v>
      </c>
      <c r="N881" s="140">
        <v>6.4666347092060192E-2</v>
      </c>
      <c r="O881" s="140">
        <f t="shared" si="13"/>
        <v>64.666347092060192</v>
      </c>
      <c r="P881" s="156" t="s">
        <v>346</v>
      </c>
      <c r="Q881" s="156" t="s">
        <v>346</v>
      </c>
      <c r="R881" s="185">
        <v>66</v>
      </c>
      <c r="S881" s="185">
        <v>55</v>
      </c>
      <c r="T881" s="186"/>
      <c r="U881" s="186"/>
      <c r="V881" s="161"/>
      <c r="W881" s="157"/>
    </row>
    <row r="882" spans="1:23" ht="13.8">
      <c r="A882" s="158">
        <v>7.32</v>
      </c>
      <c r="B882" s="153">
        <v>105</v>
      </c>
      <c r="C882" s="153">
        <v>1408782</v>
      </c>
      <c r="D882" s="153"/>
      <c r="E882" s="27"/>
      <c r="F882" s="27"/>
      <c r="G882" s="27"/>
      <c r="H882" s="27"/>
      <c r="I882" s="27"/>
      <c r="J882" s="159" t="s">
        <v>538</v>
      </c>
      <c r="K882" s="25" t="s">
        <v>564</v>
      </c>
      <c r="L882" s="27"/>
      <c r="M882" s="160" t="s">
        <v>98</v>
      </c>
      <c r="N882" s="140">
        <v>0.19979776033039098</v>
      </c>
      <c r="O882" s="140">
        <f t="shared" si="13"/>
        <v>199.79776033039099</v>
      </c>
      <c r="P882" s="156" t="s">
        <v>346</v>
      </c>
      <c r="Q882" s="156" t="s">
        <v>346</v>
      </c>
      <c r="R882" s="185">
        <v>120</v>
      </c>
      <c r="S882" s="185">
        <v>77</v>
      </c>
      <c r="T882" s="186"/>
      <c r="U882" s="186"/>
      <c r="V882" s="161"/>
      <c r="W882" s="157"/>
    </row>
    <row r="883" spans="1:23" ht="13.8">
      <c r="A883" s="158">
        <v>7.41</v>
      </c>
      <c r="B883" s="153">
        <v>55</v>
      </c>
      <c r="C883" s="153">
        <v>1788013</v>
      </c>
      <c r="D883" s="153"/>
      <c r="E883" s="27"/>
      <c r="F883" s="27"/>
      <c r="G883" s="27"/>
      <c r="H883" s="27"/>
      <c r="I883" s="27"/>
      <c r="J883" s="159" t="s">
        <v>468</v>
      </c>
      <c r="K883" s="25" t="s">
        <v>231</v>
      </c>
      <c r="L883" s="27"/>
      <c r="M883" s="160" t="s">
        <v>98</v>
      </c>
      <c r="N883" s="140">
        <v>0.25358145748712246</v>
      </c>
      <c r="O883" s="140">
        <f t="shared" si="13"/>
        <v>253.58145748712246</v>
      </c>
      <c r="P883" s="156" t="s">
        <v>346</v>
      </c>
      <c r="Q883" s="156" t="s">
        <v>346</v>
      </c>
      <c r="R883" s="185">
        <v>70</v>
      </c>
      <c r="S883" s="185">
        <v>83</v>
      </c>
      <c r="T883" s="186">
        <v>140</v>
      </c>
      <c r="U883" s="186"/>
      <c r="V883" s="161"/>
      <c r="W883" s="157"/>
    </row>
    <row r="884" spans="1:23" ht="13.8">
      <c r="A884" s="158">
        <v>7.42</v>
      </c>
      <c r="B884" s="153">
        <v>105</v>
      </c>
      <c r="C884" s="153">
        <v>709012</v>
      </c>
      <c r="D884" s="153"/>
      <c r="E884" s="27"/>
      <c r="F884" s="27"/>
      <c r="G884" s="27"/>
      <c r="H884" s="27"/>
      <c r="I884" s="27"/>
      <c r="J884" s="159" t="s">
        <v>538</v>
      </c>
      <c r="K884" s="25" t="s">
        <v>564</v>
      </c>
      <c r="L884" s="27"/>
      <c r="M884" s="160" t="s">
        <v>98</v>
      </c>
      <c r="N884" s="140">
        <v>0.10055424448024688</v>
      </c>
      <c r="O884" s="140">
        <f t="shared" si="13"/>
        <v>100.55424448024688</v>
      </c>
      <c r="P884" s="156" t="s">
        <v>346</v>
      </c>
      <c r="Q884" s="156" t="s">
        <v>346</v>
      </c>
      <c r="R884" s="185">
        <v>120</v>
      </c>
      <c r="S884" s="185">
        <v>77</v>
      </c>
      <c r="T884" s="186"/>
      <c r="U884" s="186"/>
      <c r="V884" s="161"/>
      <c r="W884" s="157"/>
    </row>
    <row r="885" spans="1:23" ht="13.8">
      <c r="A885" s="158">
        <v>7.46</v>
      </c>
      <c r="B885" s="153">
        <v>57</v>
      </c>
      <c r="C885" s="153">
        <v>504526</v>
      </c>
      <c r="D885" s="153"/>
      <c r="E885" s="27"/>
      <c r="F885" s="27"/>
      <c r="G885" s="27"/>
      <c r="H885" s="27"/>
      <c r="I885" s="27"/>
      <c r="J885" s="159" t="s">
        <v>218</v>
      </c>
      <c r="K885" s="25" t="s">
        <v>232</v>
      </c>
      <c r="L885" s="27"/>
      <c r="M885" s="160" t="s">
        <v>241</v>
      </c>
      <c r="N885" s="140">
        <v>7.1553416233633621E-2</v>
      </c>
      <c r="O885" s="140">
        <f t="shared" si="13"/>
        <v>71.553416233633627</v>
      </c>
      <c r="P885" s="156" t="s">
        <v>346</v>
      </c>
      <c r="Q885" s="27">
        <v>28.457999999999998</v>
      </c>
      <c r="R885" s="185">
        <v>71</v>
      </c>
      <c r="S885" s="185">
        <v>85</v>
      </c>
      <c r="T885" s="186">
        <v>142</v>
      </c>
      <c r="U885" s="186"/>
      <c r="V885" s="161"/>
      <c r="W885" s="157"/>
    </row>
    <row r="886" spans="1:23" ht="13.8">
      <c r="A886" s="158">
        <v>7.54</v>
      </c>
      <c r="B886" s="153">
        <v>118</v>
      </c>
      <c r="C886" s="153">
        <v>1927296</v>
      </c>
      <c r="D886" s="153"/>
      <c r="E886" s="27"/>
      <c r="F886" s="27"/>
      <c r="G886" s="27"/>
      <c r="H886" s="27"/>
      <c r="I886" s="27"/>
      <c r="J886" s="159" t="s">
        <v>219</v>
      </c>
      <c r="K886" s="25" t="s">
        <v>210</v>
      </c>
      <c r="L886" s="27"/>
      <c r="M886" s="160" t="s">
        <v>242</v>
      </c>
      <c r="N886" s="140">
        <v>0.27333499739045591</v>
      </c>
      <c r="O886" s="140">
        <f t="shared" ref="O886:O949" si="14">N886*1000</f>
        <v>273.3349973904559</v>
      </c>
      <c r="P886" s="156" t="s">
        <v>346</v>
      </c>
      <c r="Q886" s="156" t="s">
        <v>346</v>
      </c>
      <c r="R886" s="185">
        <v>117</v>
      </c>
      <c r="S886" s="185">
        <v>91</v>
      </c>
      <c r="T886" s="186">
        <v>115</v>
      </c>
      <c r="U886" s="186"/>
      <c r="V886" s="161"/>
      <c r="W886" s="157"/>
    </row>
    <row r="887" spans="1:23" ht="13.8">
      <c r="A887" s="158">
        <v>7.72</v>
      </c>
      <c r="B887" s="153">
        <v>60</v>
      </c>
      <c r="C887" s="153">
        <v>32467</v>
      </c>
      <c r="D887" s="153"/>
      <c r="E887" s="27"/>
      <c r="F887" s="27"/>
      <c r="G887" s="27"/>
      <c r="H887" s="27"/>
      <c r="I887" s="27"/>
      <c r="J887" s="159" t="s">
        <v>76</v>
      </c>
      <c r="K887" s="25" t="s">
        <v>102</v>
      </c>
      <c r="L887" s="27"/>
      <c r="M887" s="160" t="s">
        <v>127</v>
      </c>
      <c r="N887" s="140">
        <v>4.6045689713857816E-3</v>
      </c>
      <c r="O887" s="140">
        <f t="shared" si="14"/>
        <v>4.6045689713857811</v>
      </c>
      <c r="P887" s="156" t="s">
        <v>346</v>
      </c>
      <c r="Q887" s="27">
        <v>12215</v>
      </c>
      <c r="R887" s="185">
        <v>73</v>
      </c>
      <c r="S887" s="185">
        <v>87</v>
      </c>
      <c r="T887" s="186"/>
      <c r="U887" s="186"/>
      <c r="V887" s="161"/>
      <c r="W887" s="157"/>
    </row>
    <row r="888" spans="1:23" ht="13.8">
      <c r="A888" s="158">
        <v>7.72</v>
      </c>
      <c r="B888" s="153">
        <v>117</v>
      </c>
      <c r="C888" s="153">
        <v>384309</v>
      </c>
      <c r="D888" s="153"/>
      <c r="E888" s="27"/>
      <c r="F888" s="27"/>
      <c r="G888" s="27"/>
      <c r="H888" s="27"/>
      <c r="I888" s="27"/>
      <c r="J888" s="159" t="s">
        <v>538</v>
      </c>
      <c r="K888" s="25" t="s">
        <v>210</v>
      </c>
      <c r="L888" s="27"/>
      <c r="M888" s="160" t="s">
        <v>98</v>
      </c>
      <c r="N888" s="140">
        <v>5.4503874605731917E-2</v>
      </c>
      <c r="O888" s="140">
        <f t="shared" si="14"/>
        <v>54.503874605731916</v>
      </c>
      <c r="P888" s="156" t="s">
        <v>346</v>
      </c>
      <c r="Q888" s="156" t="s">
        <v>346</v>
      </c>
      <c r="R888" s="185">
        <v>118</v>
      </c>
      <c r="S888" s="185">
        <v>115</v>
      </c>
      <c r="T888" s="186">
        <v>80</v>
      </c>
      <c r="U888" s="186"/>
      <c r="V888" s="161"/>
      <c r="W888" s="157"/>
    </row>
    <row r="889" spans="1:23" ht="13.8">
      <c r="A889" s="158">
        <v>7.77</v>
      </c>
      <c r="B889" s="153">
        <v>108</v>
      </c>
      <c r="C889" s="153">
        <v>48814</v>
      </c>
      <c r="D889" s="153"/>
      <c r="E889" s="27"/>
      <c r="F889" s="27"/>
      <c r="G889" s="27"/>
      <c r="H889" s="27"/>
      <c r="I889" s="27"/>
      <c r="J889" s="159" t="s">
        <v>530</v>
      </c>
      <c r="K889" s="25" t="s">
        <v>103</v>
      </c>
      <c r="L889" s="27"/>
      <c r="M889" s="160" t="s">
        <v>98</v>
      </c>
      <c r="N889" s="140">
        <v>6.9229503732782683E-3</v>
      </c>
      <c r="O889" s="140">
        <f t="shared" si="14"/>
        <v>6.922950373278268</v>
      </c>
      <c r="P889" s="156" t="s">
        <v>346</v>
      </c>
      <c r="Q889" s="156" t="s">
        <v>346</v>
      </c>
      <c r="R889" s="185">
        <v>90</v>
      </c>
      <c r="S889" s="185">
        <v>77</v>
      </c>
      <c r="T889" s="186"/>
      <c r="U889" s="186"/>
      <c r="V889" s="161"/>
      <c r="W889" s="157"/>
    </row>
    <row r="890" spans="1:23" ht="13.8">
      <c r="A890" s="158">
        <v>7.83</v>
      </c>
      <c r="B890" s="153">
        <v>117</v>
      </c>
      <c r="C890" s="153">
        <v>1161480</v>
      </c>
      <c r="D890" s="153"/>
      <c r="E890" s="27"/>
      <c r="F890" s="27"/>
      <c r="G890" s="27"/>
      <c r="H890" s="27"/>
      <c r="I890" s="27"/>
      <c r="J890" s="159" t="s">
        <v>587</v>
      </c>
      <c r="K890" s="25" t="s">
        <v>565</v>
      </c>
      <c r="L890" s="27"/>
      <c r="M890" s="160" t="s">
        <v>98</v>
      </c>
      <c r="N890" s="140">
        <v>0.16472463636569926</v>
      </c>
      <c r="O890" s="140">
        <f t="shared" si="14"/>
        <v>164.72463636569927</v>
      </c>
      <c r="P890" s="156" t="s">
        <v>346</v>
      </c>
      <c r="Q890" s="156" t="s">
        <v>346</v>
      </c>
      <c r="R890" s="185">
        <v>118</v>
      </c>
      <c r="S890" s="185">
        <v>115</v>
      </c>
      <c r="T890" s="186"/>
      <c r="U890" s="186"/>
      <c r="V890" s="161"/>
      <c r="W890" s="157"/>
    </row>
    <row r="891" spans="1:23" ht="13.8">
      <c r="A891" s="158">
        <v>7.91</v>
      </c>
      <c r="B891" s="153">
        <v>116</v>
      </c>
      <c r="C891" s="153">
        <v>4015798</v>
      </c>
      <c r="D891" s="153"/>
      <c r="E891" s="27"/>
      <c r="F891" s="27"/>
      <c r="G891" s="27"/>
      <c r="H891" s="27"/>
      <c r="I891" s="27"/>
      <c r="J891" s="159" t="s">
        <v>220</v>
      </c>
      <c r="K891" s="25" t="s">
        <v>233</v>
      </c>
      <c r="L891" s="27"/>
      <c r="M891" s="160" t="s">
        <v>243</v>
      </c>
      <c r="N891" s="140">
        <v>0.56953272141414601</v>
      </c>
      <c r="O891" s="140">
        <f t="shared" si="14"/>
        <v>569.53272141414607</v>
      </c>
      <c r="P891" s="156" t="s">
        <v>346</v>
      </c>
      <c r="Q891" s="156" t="s">
        <v>346</v>
      </c>
      <c r="R891" s="185">
        <v>115</v>
      </c>
      <c r="S891" s="185">
        <v>89</v>
      </c>
      <c r="T891" s="186"/>
      <c r="U891" s="186"/>
      <c r="V891" s="161"/>
      <c r="W891" s="157"/>
    </row>
    <row r="892" spans="1:23" ht="13.8">
      <c r="A892" s="158">
        <v>7.95</v>
      </c>
      <c r="B892" s="153">
        <v>105</v>
      </c>
      <c r="C892" s="153">
        <v>181937</v>
      </c>
      <c r="D892" s="153"/>
      <c r="E892" s="27"/>
      <c r="F892" s="27"/>
      <c r="G892" s="27"/>
      <c r="H892" s="27"/>
      <c r="I892" s="27"/>
      <c r="J892" s="159" t="s">
        <v>538</v>
      </c>
      <c r="K892" s="25" t="s">
        <v>566</v>
      </c>
      <c r="L892" s="27"/>
      <c r="M892" s="160" t="s">
        <v>98</v>
      </c>
      <c r="N892" s="140">
        <v>2.5802860287276769E-2</v>
      </c>
      <c r="O892" s="140">
        <f t="shared" si="14"/>
        <v>25.802860287276769</v>
      </c>
      <c r="P892" s="156" t="s">
        <v>346</v>
      </c>
      <c r="Q892" s="156" t="s">
        <v>346</v>
      </c>
      <c r="R892" s="185">
        <v>120</v>
      </c>
      <c r="S892" s="185">
        <v>134</v>
      </c>
      <c r="T892" s="186">
        <v>152</v>
      </c>
      <c r="U892" s="186"/>
      <c r="V892" s="161"/>
      <c r="W892" s="157"/>
    </row>
    <row r="893" spans="1:23" ht="13.8">
      <c r="A893" s="158">
        <v>7.98</v>
      </c>
      <c r="B893" s="153">
        <v>55</v>
      </c>
      <c r="C893" s="153">
        <v>962416</v>
      </c>
      <c r="D893" s="153"/>
      <c r="E893" s="27"/>
      <c r="F893" s="27"/>
      <c r="G893" s="27"/>
      <c r="H893" s="27"/>
      <c r="I893" s="27"/>
      <c r="J893" s="159" t="s">
        <v>614</v>
      </c>
      <c r="K893" s="25" t="s">
        <v>258</v>
      </c>
      <c r="L893" s="27"/>
      <c r="M893" s="160" t="s">
        <v>98</v>
      </c>
      <c r="N893" s="140">
        <v>0.13649277269736096</v>
      </c>
      <c r="O893" s="140">
        <f t="shared" si="14"/>
        <v>136.49277269736095</v>
      </c>
      <c r="P893" s="156" t="s">
        <v>346</v>
      </c>
      <c r="Q893" s="156" t="s">
        <v>346</v>
      </c>
      <c r="R893" s="185">
        <v>70</v>
      </c>
      <c r="S893" s="185">
        <v>83</v>
      </c>
      <c r="T893" s="186">
        <v>154</v>
      </c>
      <c r="U893" s="186"/>
      <c r="V893" s="161"/>
      <c r="W893" s="157"/>
    </row>
    <row r="894" spans="1:23" ht="13.8">
      <c r="A894" s="158">
        <v>8.02</v>
      </c>
      <c r="B894" s="153">
        <v>57</v>
      </c>
      <c r="C894" s="153">
        <v>470188</v>
      </c>
      <c r="D894" s="153"/>
      <c r="E894" s="27"/>
      <c r="F894" s="27"/>
      <c r="G894" s="27"/>
      <c r="H894" s="27"/>
      <c r="I894" s="27"/>
      <c r="J894" s="159" t="s">
        <v>541</v>
      </c>
      <c r="K894" s="25" t="s">
        <v>567</v>
      </c>
      <c r="L894" s="27"/>
      <c r="M894" s="160" t="s">
        <v>578</v>
      </c>
      <c r="N894" s="140">
        <v>6.6683496335292386E-2</v>
      </c>
      <c r="O894" s="140">
        <f t="shared" si="14"/>
        <v>66.683496335292389</v>
      </c>
      <c r="P894" s="156" t="s">
        <v>346</v>
      </c>
      <c r="Q894" s="27">
        <v>11.528</v>
      </c>
      <c r="R894" s="185">
        <v>71</v>
      </c>
      <c r="S894" s="185">
        <v>85</v>
      </c>
      <c r="T894" s="186">
        <v>156</v>
      </c>
      <c r="U894" s="186"/>
      <c r="V894" s="161"/>
      <c r="W894" s="157"/>
    </row>
    <row r="895" spans="1:23" ht="13.8">
      <c r="A895" s="158">
        <v>8.0500000000000007</v>
      </c>
      <c r="B895" s="153">
        <v>117</v>
      </c>
      <c r="C895" s="153">
        <v>498521</v>
      </c>
      <c r="D895" s="153"/>
      <c r="E895" s="27"/>
      <c r="F895" s="27"/>
      <c r="G895" s="27"/>
      <c r="H895" s="27"/>
      <c r="I895" s="27"/>
      <c r="J895" s="159" t="s">
        <v>542</v>
      </c>
      <c r="K895" s="25" t="s">
        <v>565</v>
      </c>
      <c r="L895" s="27"/>
      <c r="M895" s="160" t="s">
        <v>98</v>
      </c>
      <c r="N895" s="140">
        <v>7.0701768817082303E-2</v>
      </c>
      <c r="O895" s="140">
        <f t="shared" si="14"/>
        <v>70.701768817082296</v>
      </c>
      <c r="P895" s="156" t="s">
        <v>346</v>
      </c>
      <c r="Q895" s="156" t="s">
        <v>346</v>
      </c>
      <c r="R895" s="185">
        <v>103</v>
      </c>
      <c r="S895" s="185">
        <v>132</v>
      </c>
      <c r="T895" s="186"/>
      <c r="U895" s="186"/>
      <c r="V895" s="161"/>
      <c r="W895" s="157"/>
    </row>
    <row r="896" spans="1:23" ht="13.8">
      <c r="A896" s="158">
        <v>8.06</v>
      </c>
      <c r="B896" s="153">
        <v>57</v>
      </c>
      <c r="C896" s="153">
        <v>42963</v>
      </c>
      <c r="D896" s="153"/>
      <c r="E896" s="27"/>
      <c r="F896" s="27"/>
      <c r="G896" s="27"/>
      <c r="H896" s="27"/>
      <c r="I896" s="27"/>
      <c r="J896" s="159" t="s">
        <v>436</v>
      </c>
      <c r="K896" s="25" t="s">
        <v>568</v>
      </c>
      <c r="L896" s="27"/>
      <c r="M896" s="160" t="s">
        <v>579</v>
      </c>
      <c r="N896" s="140">
        <v>6.0931437064603239E-3</v>
      </c>
      <c r="O896" s="140">
        <f t="shared" si="14"/>
        <v>6.0931437064603235</v>
      </c>
      <c r="P896" s="156" t="s">
        <v>346</v>
      </c>
      <c r="Q896" s="156" t="s">
        <v>346</v>
      </c>
      <c r="R896" s="185">
        <v>67</v>
      </c>
      <c r="S896" s="185">
        <v>81</v>
      </c>
      <c r="T896" s="186">
        <v>124</v>
      </c>
      <c r="U896" s="186"/>
      <c r="V896" s="161"/>
      <c r="W896" s="157"/>
    </row>
    <row r="897" spans="1:23" ht="13.8">
      <c r="A897" s="158">
        <v>8.1300000000000008</v>
      </c>
      <c r="B897" s="153">
        <v>117</v>
      </c>
      <c r="C897" s="153">
        <v>1128396</v>
      </c>
      <c r="D897" s="153"/>
      <c r="E897" s="27"/>
      <c r="F897" s="27"/>
      <c r="G897" s="27"/>
      <c r="H897" s="27"/>
      <c r="I897" s="27"/>
      <c r="J897" s="159" t="s">
        <v>543</v>
      </c>
      <c r="K897" s="25" t="s">
        <v>565</v>
      </c>
      <c r="L897" s="27"/>
      <c r="M897" s="160" t="s">
        <v>98</v>
      </c>
      <c r="N897" s="140">
        <v>0.16003256257232978</v>
      </c>
      <c r="O897" s="140">
        <f t="shared" si="14"/>
        <v>160.03256257232979</v>
      </c>
      <c r="P897" s="156" t="s">
        <v>346</v>
      </c>
      <c r="Q897" s="156" t="s">
        <v>346</v>
      </c>
      <c r="R897" s="185">
        <v>132</v>
      </c>
      <c r="S897" s="185">
        <v>105</v>
      </c>
      <c r="T897" s="186">
        <v>91</v>
      </c>
      <c r="U897" s="186"/>
      <c r="V897" s="161"/>
      <c r="W897" s="157"/>
    </row>
    <row r="898" spans="1:23" ht="13.8">
      <c r="A898" s="158">
        <v>8.1199999999999992</v>
      </c>
      <c r="B898" s="153">
        <v>137</v>
      </c>
      <c r="C898" s="153">
        <v>128591</v>
      </c>
      <c r="D898" s="153"/>
      <c r="E898" s="27"/>
      <c r="F898" s="27"/>
      <c r="G898" s="27"/>
      <c r="H898" s="27"/>
      <c r="I898" s="27"/>
      <c r="J898" s="159" t="s">
        <v>95</v>
      </c>
      <c r="K898" s="25" t="s">
        <v>98</v>
      </c>
      <c r="L898" s="27"/>
      <c r="M898" s="160" t="s">
        <v>98</v>
      </c>
      <c r="N898" s="140">
        <v>1.8237167850416392E-2</v>
      </c>
      <c r="O898" s="140">
        <f t="shared" si="14"/>
        <v>18.237167850416391</v>
      </c>
      <c r="P898" s="156" t="s">
        <v>346</v>
      </c>
      <c r="Q898" s="156" t="s">
        <v>346</v>
      </c>
      <c r="R898" s="185">
        <v>78</v>
      </c>
      <c r="S898" s="185">
        <v>152</v>
      </c>
      <c r="T898" s="186"/>
      <c r="U898" s="186"/>
      <c r="V898" s="161"/>
      <c r="W898" s="157"/>
    </row>
    <row r="899" spans="1:23" ht="13.8">
      <c r="A899" s="158">
        <v>8.2899999999999991</v>
      </c>
      <c r="B899" s="153">
        <v>60</v>
      </c>
      <c r="C899" s="153">
        <v>32437</v>
      </c>
      <c r="D899" s="153"/>
      <c r="E899" s="27"/>
      <c r="F899" s="27"/>
      <c r="G899" s="27"/>
      <c r="H899" s="27"/>
      <c r="I899" s="27"/>
      <c r="J899" s="159" t="s">
        <v>524</v>
      </c>
      <c r="K899" s="25" t="s">
        <v>528</v>
      </c>
      <c r="L899" s="27"/>
      <c r="M899" s="160" t="s">
        <v>131</v>
      </c>
      <c r="N899" s="140">
        <v>4.6003142798792798E-3</v>
      </c>
      <c r="O899" s="140">
        <f t="shared" si="14"/>
        <v>4.6003142798792798</v>
      </c>
      <c r="P899" s="156" t="s">
        <v>346</v>
      </c>
      <c r="Q899" s="156" t="s">
        <v>346</v>
      </c>
      <c r="R899" s="185">
        <v>73</v>
      </c>
      <c r="S899" s="185">
        <v>115</v>
      </c>
      <c r="T899" s="186">
        <v>144</v>
      </c>
      <c r="U899" s="186"/>
      <c r="V899" s="161"/>
      <c r="W899" s="157"/>
    </row>
    <row r="900" spans="1:23" ht="13.8">
      <c r="A900" s="158">
        <v>8.2899999999999991</v>
      </c>
      <c r="B900" s="153">
        <v>117</v>
      </c>
      <c r="C900" s="153">
        <v>549849</v>
      </c>
      <c r="D900" s="153"/>
      <c r="E900" s="27"/>
      <c r="F900" s="27"/>
      <c r="G900" s="27"/>
      <c r="H900" s="27"/>
      <c r="I900" s="27"/>
      <c r="J900" s="159" t="s">
        <v>538</v>
      </c>
      <c r="K900" s="25" t="s">
        <v>569</v>
      </c>
      <c r="L900" s="27"/>
      <c r="M900" s="160" t="s">
        <v>98</v>
      </c>
      <c r="N900" s="140">
        <v>7.7981262338605375E-2</v>
      </c>
      <c r="O900" s="140">
        <f t="shared" si="14"/>
        <v>77.981262338605376</v>
      </c>
      <c r="P900" s="156" t="s">
        <v>346</v>
      </c>
      <c r="Q900" s="156" t="s">
        <v>346</v>
      </c>
      <c r="R900" s="185">
        <v>115</v>
      </c>
      <c r="S900" s="185">
        <v>132</v>
      </c>
      <c r="T900" s="186">
        <v>146</v>
      </c>
      <c r="U900" s="186"/>
      <c r="V900" s="161"/>
      <c r="W900" s="157"/>
    </row>
    <row r="901" spans="1:23" ht="13.8">
      <c r="A901" s="158">
        <v>8.35</v>
      </c>
      <c r="B901" s="153">
        <v>105</v>
      </c>
      <c r="C901" s="153">
        <v>119770</v>
      </c>
      <c r="D901" s="153"/>
      <c r="E901" s="27"/>
      <c r="F901" s="27"/>
      <c r="G901" s="27"/>
      <c r="H901" s="27"/>
      <c r="I901" s="27"/>
      <c r="J901" s="159" t="s">
        <v>538</v>
      </c>
      <c r="K901" s="25" t="s">
        <v>569</v>
      </c>
      <c r="L901" s="27"/>
      <c r="M901" s="160" t="s">
        <v>98</v>
      </c>
      <c r="N901" s="140">
        <v>1.6986146724454834E-2</v>
      </c>
      <c r="O901" s="140">
        <f t="shared" si="14"/>
        <v>16.986146724454834</v>
      </c>
      <c r="P901" s="156" t="s">
        <v>346</v>
      </c>
      <c r="Q901" s="156" t="s">
        <v>346</v>
      </c>
      <c r="R901" s="185">
        <v>119</v>
      </c>
      <c r="S901" s="185">
        <v>132</v>
      </c>
      <c r="T901" s="186">
        <v>146</v>
      </c>
      <c r="U901" s="186"/>
      <c r="V901" s="161"/>
      <c r="W901" s="157"/>
    </row>
    <row r="902" spans="1:23" ht="13.8">
      <c r="A902" s="158">
        <v>8.4</v>
      </c>
      <c r="B902" s="153">
        <v>105</v>
      </c>
      <c r="C902" s="153">
        <v>62807</v>
      </c>
      <c r="D902" s="153"/>
      <c r="E902" s="27"/>
      <c r="F902" s="27"/>
      <c r="G902" s="27"/>
      <c r="H902" s="27"/>
      <c r="I902" s="27"/>
      <c r="J902" s="159" t="s">
        <v>538</v>
      </c>
      <c r="K902" s="25" t="s">
        <v>591</v>
      </c>
      <c r="L902" s="27"/>
      <c r="M902" s="160" t="s">
        <v>98</v>
      </c>
      <c r="N902" s="140">
        <v>8.9074803149606294E-3</v>
      </c>
      <c r="O902" s="140">
        <f t="shared" si="14"/>
        <v>8.9074803149606296</v>
      </c>
      <c r="P902" s="156" t="s">
        <v>346</v>
      </c>
      <c r="Q902" s="156" t="s">
        <v>346</v>
      </c>
      <c r="R902" s="185">
        <v>119</v>
      </c>
      <c r="S902" s="185">
        <v>132</v>
      </c>
      <c r="T902" s="186">
        <v>148</v>
      </c>
      <c r="U902" s="186"/>
      <c r="V902" s="161"/>
      <c r="W902" s="157"/>
    </row>
    <row r="903" spans="1:23" ht="13.8">
      <c r="A903" s="158">
        <v>8.43</v>
      </c>
      <c r="B903" s="153">
        <v>105</v>
      </c>
      <c r="C903" s="153">
        <v>63708</v>
      </c>
      <c r="D903" s="153"/>
      <c r="E903" s="27"/>
      <c r="F903" s="27"/>
      <c r="G903" s="27"/>
      <c r="H903" s="27"/>
      <c r="I903" s="27"/>
      <c r="J903" s="159" t="s">
        <v>538</v>
      </c>
      <c r="K903" s="25" t="s">
        <v>591</v>
      </c>
      <c r="L903" s="27"/>
      <c r="M903" s="160" t="s">
        <v>98</v>
      </c>
      <c r="N903" s="140">
        <v>9.0352628832058822E-3</v>
      </c>
      <c r="O903" s="140">
        <f t="shared" si="14"/>
        <v>9.035262883205883</v>
      </c>
      <c r="P903" s="156" t="s">
        <v>346</v>
      </c>
      <c r="Q903" s="156" t="s">
        <v>346</v>
      </c>
      <c r="R903" s="185">
        <v>119</v>
      </c>
      <c r="S903" s="185">
        <v>131</v>
      </c>
      <c r="T903" s="186">
        <v>148</v>
      </c>
      <c r="U903" s="186"/>
      <c r="V903" s="161"/>
      <c r="W903" s="157"/>
    </row>
    <row r="904" spans="1:23" ht="13.8">
      <c r="A904" s="158">
        <v>8.4499999999999993</v>
      </c>
      <c r="B904" s="153">
        <v>117</v>
      </c>
      <c r="C904" s="153">
        <v>155120</v>
      </c>
      <c r="D904" s="153"/>
      <c r="E904" s="27"/>
      <c r="F904" s="27"/>
      <c r="G904" s="27"/>
      <c r="H904" s="27"/>
      <c r="I904" s="27"/>
      <c r="J904" s="159" t="s">
        <v>538</v>
      </c>
      <c r="K904" s="25" t="s">
        <v>565</v>
      </c>
      <c r="L904" s="27"/>
      <c r="M904" s="160" t="s">
        <v>98</v>
      </c>
      <c r="N904" s="140">
        <v>2.199959154961538E-2</v>
      </c>
      <c r="O904" s="140">
        <f t="shared" si="14"/>
        <v>21.999591549615381</v>
      </c>
      <c r="P904" s="156" t="s">
        <v>346</v>
      </c>
      <c r="Q904" s="156" t="s">
        <v>346</v>
      </c>
      <c r="R904" s="185">
        <v>132</v>
      </c>
      <c r="S904" s="185">
        <v>91</v>
      </c>
      <c r="T904" s="186"/>
      <c r="U904" s="186"/>
      <c r="V904" s="161"/>
      <c r="W904" s="157"/>
    </row>
    <row r="905" spans="1:23" ht="13.8">
      <c r="A905" s="158">
        <v>8.4700000000000006</v>
      </c>
      <c r="B905" s="153">
        <v>105</v>
      </c>
      <c r="C905" s="153">
        <v>71932</v>
      </c>
      <c r="D905" s="153"/>
      <c r="E905" s="27"/>
      <c r="F905" s="27"/>
      <c r="G905" s="27"/>
      <c r="H905" s="27"/>
      <c r="I905" s="27"/>
      <c r="J905" s="159" t="s">
        <v>588</v>
      </c>
      <c r="K905" s="25" t="s">
        <v>591</v>
      </c>
      <c r="L905" s="27"/>
      <c r="M905" s="160" t="s">
        <v>592</v>
      </c>
      <c r="N905" s="140">
        <v>1.020161564818807E-2</v>
      </c>
      <c r="O905" s="140">
        <f t="shared" si="14"/>
        <v>10.201615648188071</v>
      </c>
      <c r="P905" s="156" t="s">
        <v>346</v>
      </c>
      <c r="Q905" s="156" t="s">
        <v>346</v>
      </c>
      <c r="R905" s="185">
        <v>91</v>
      </c>
      <c r="S905" s="185">
        <v>119</v>
      </c>
      <c r="T905" s="186">
        <v>148</v>
      </c>
      <c r="U905" s="186"/>
      <c r="V905" s="161"/>
      <c r="W905" s="157"/>
    </row>
    <row r="906" spans="1:23" ht="13.8">
      <c r="A906" s="158">
        <v>8.52</v>
      </c>
      <c r="B906" s="153">
        <v>130</v>
      </c>
      <c r="C906" s="153">
        <v>1467987</v>
      </c>
      <c r="D906" s="153"/>
      <c r="E906" s="27"/>
      <c r="F906" s="27"/>
      <c r="G906" s="27"/>
      <c r="H906" s="27"/>
      <c r="I906" s="27"/>
      <c r="J906" s="159" t="s">
        <v>471</v>
      </c>
      <c r="K906" s="25" t="s">
        <v>234</v>
      </c>
      <c r="L906" s="27"/>
      <c r="M906" s="160" t="s">
        <v>98</v>
      </c>
      <c r="N906" s="140">
        <v>0.20819439401847106</v>
      </c>
      <c r="O906" s="140">
        <f t="shared" si="14"/>
        <v>208.19439401847106</v>
      </c>
      <c r="P906" s="156" t="s">
        <v>346</v>
      </c>
      <c r="Q906" s="156" t="s">
        <v>346</v>
      </c>
      <c r="R906" s="185">
        <v>129</v>
      </c>
      <c r="S906" s="185">
        <v>115</v>
      </c>
      <c r="T906" s="186">
        <v>77</v>
      </c>
      <c r="U906" s="186"/>
      <c r="V906" s="161"/>
      <c r="W906" s="157"/>
    </row>
    <row r="907" spans="1:23" ht="13.8">
      <c r="A907" s="158">
        <v>8.5299999999999994</v>
      </c>
      <c r="B907" s="153">
        <v>105</v>
      </c>
      <c r="C907" s="153">
        <v>163339</v>
      </c>
      <c r="D907" s="153"/>
      <c r="E907" s="27"/>
      <c r="F907" s="27"/>
      <c r="G907" s="27"/>
      <c r="H907" s="27"/>
      <c r="I907" s="27"/>
      <c r="J907" s="159" t="s">
        <v>538</v>
      </c>
      <c r="K907" s="25" t="s">
        <v>591</v>
      </c>
      <c r="L907" s="27"/>
      <c r="M907" s="160" t="s">
        <v>98</v>
      </c>
      <c r="N907" s="140">
        <v>2.316523519934648E-2</v>
      </c>
      <c r="O907" s="140">
        <f t="shared" si="14"/>
        <v>23.16523519934648</v>
      </c>
      <c r="P907" s="156" t="s">
        <v>346</v>
      </c>
      <c r="Q907" s="156" t="s">
        <v>346</v>
      </c>
      <c r="R907" s="185">
        <v>119</v>
      </c>
      <c r="S907" s="185">
        <v>148</v>
      </c>
      <c r="T907" s="186">
        <v>133</v>
      </c>
      <c r="U907" s="186"/>
      <c r="V907" s="161"/>
      <c r="W907" s="157"/>
    </row>
    <row r="908" spans="1:23" ht="13.8">
      <c r="A908" s="158">
        <v>8.5500000000000007</v>
      </c>
      <c r="B908" s="153">
        <v>55</v>
      </c>
      <c r="C908" s="153">
        <v>471669</v>
      </c>
      <c r="D908" s="153"/>
      <c r="E908" s="27"/>
      <c r="F908" s="27"/>
      <c r="G908" s="27"/>
      <c r="H908" s="27"/>
      <c r="I908" s="27"/>
      <c r="J908" s="159" t="s">
        <v>437</v>
      </c>
      <c r="K908" s="25" t="s">
        <v>107</v>
      </c>
      <c r="L908" s="27"/>
      <c r="M908" s="160" t="s">
        <v>98</v>
      </c>
      <c r="N908" s="140">
        <v>6.6893536272663326E-2</v>
      </c>
      <c r="O908" s="140">
        <f t="shared" si="14"/>
        <v>66.893536272663326</v>
      </c>
      <c r="P908" s="156" t="s">
        <v>346</v>
      </c>
      <c r="Q908" s="156" t="s">
        <v>346</v>
      </c>
      <c r="R908" s="185">
        <v>69</v>
      </c>
      <c r="S908" s="185">
        <v>129</v>
      </c>
      <c r="T908" s="186">
        <v>168</v>
      </c>
      <c r="U908" s="186"/>
      <c r="V908" s="161"/>
      <c r="W908" s="157"/>
    </row>
    <row r="909" spans="1:23" ht="13.8">
      <c r="A909" s="158">
        <v>8.56</v>
      </c>
      <c r="B909" s="153">
        <v>130</v>
      </c>
      <c r="C909" s="153">
        <v>2937176</v>
      </c>
      <c r="D909" s="153"/>
      <c r="E909" s="27"/>
      <c r="F909" s="27"/>
      <c r="G909" s="27"/>
      <c r="H909" s="27"/>
      <c r="I909" s="27"/>
      <c r="J909" s="159" t="s">
        <v>471</v>
      </c>
      <c r="K909" s="25" t="s">
        <v>234</v>
      </c>
      <c r="L909" s="27"/>
      <c r="M909" s="160" t="s">
        <v>98</v>
      </c>
      <c r="N909" s="140">
        <v>0.41655925934330257</v>
      </c>
      <c r="O909" s="140">
        <f t="shared" si="14"/>
        <v>416.55925934330259</v>
      </c>
      <c r="P909" s="156" t="s">
        <v>346</v>
      </c>
      <c r="Q909" s="156" t="s">
        <v>346</v>
      </c>
      <c r="R909" s="185">
        <v>129</v>
      </c>
      <c r="S909" s="185">
        <v>115</v>
      </c>
      <c r="T909" s="186">
        <v>77</v>
      </c>
      <c r="U909" s="186"/>
      <c r="V909" s="161"/>
      <c r="W909" s="157"/>
    </row>
    <row r="910" spans="1:23" ht="13.8">
      <c r="A910" s="158">
        <v>8.6</v>
      </c>
      <c r="B910" s="153">
        <v>57</v>
      </c>
      <c r="C910" s="153">
        <v>268282</v>
      </c>
      <c r="D910" s="153"/>
      <c r="E910" s="27"/>
      <c r="F910" s="27"/>
      <c r="G910" s="27"/>
      <c r="H910" s="27"/>
      <c r="I910" s="27"/>
      <c r="J910" s="159" t="s">
        <v>438</v>
      </c>
      <c r="K910" s="25" t="s">
        <v>452</v>
      </c>
      <c r="L910" s="27"/>
      <c r="M910" s="160" t="s">
        <v>460</v>
      </c>
      <c r="N910" s="140">
        <v>3.8048571558238223E-2</v>
      </c>
      <c r="O910" s="140">
        <f t="shared" si="14"/>
        <v>38.048571558238223</v>
      </c>
      <c r="P910" s="156" t="s">
        <v>346</v>
      </c>
      <c r="Q910" s="27">
        <v>25.564</v>
      </c>
      <c r="R910" s="185">
        <v>71</v>
      </c>
      <c r="S910" s="185">
        <v>85</v>
      </c>
      <c r="T910" s="186">
        <v>170</v>
      </c>
      <c r="U910" s="186"/>
      <c r="V910" s="161"/>
      <c r="W910" s="157"/>
    </row>
    <row r="911" spans="1:23" ht="13.8">
      <c r="A911" s="158">
        <v>8.81</v>
      </c>
      <c r="B911" s="153">
        <v>121</v>
      </c>
      <c r="C911" s="153">
        <v>110419</v>
      </c>
      <c r="D911" s="153"/>
      <c r="E911" s="27"/>
      <c r="F911" s="27"/>
      <c r="G911" s="27"/>
      <c r="H911" s="27"/>
      <c r="I911" s="27"/>
      <c r="J911" s="159" t="s">
        <v>615</v>
      </c>
      <c r="K911" s="25" t="s">
        <v>453</v>
      </c>
      <c r="L911" s="27"/>
      <c r="M911" s="160" t="s">
        <v>98</v>
      </c>
      <c r="N911" s="140">
        <v>1.5659959381878419E-2</v>
      </c>
      <c r="O911" s="140">
        <f t="shared" si="14"/>
        <v>15.659959381878419</v>
      </c>
      <c r="P911" s="156" t="s">
        <v>346</v>
      </c>
      <c r="Q911" s="156" t="s">
        <v>346</v>
      </c>
      <c r="R911" s="185">
        <v>136</v>
      </c>
      <c r="S911" s="185">
        <v>77</v>
      </c>
      <c r="T911" s="186"/>
      <c r="U911" s="186"/>
      <c r="V911" s="161"/>
      <c r="W911" s="157"/>
    </row>
    <row r="912" spans="1:23" ht="13.8">
      <c r="A912" s="158">
        <v>8.83</v>
      </c>
      <c r="B912" s="153">
        <v>128</v>
      </c>
      <c r="C912" s="153">
        <v>1063128</v>
      </c>
      <c r="D912" s="153"/>
      <c r="E912" s="27"/>
      <c r="F912" s="27"/>
      <c r="G912" s="27"/>
      <c r="H912" s="27"/>
      <c r="I912" s="27"/>
      <c r="J912" s="159" t="s">
        <v>365</v>
      </c>
      <c r="K912" s="25" t="s">
        <v>377</v>
      </c>
      <c r="L912" s="27"/>
      <c r="M912" s="160" t="s">
        <v>372</v>
      </c>
      <c r="N912" s="140">
        <v>0.15077605573078581</v>
      </c>
      <c r="O912" s="140">
        <f t="shared" si="14"/>
        <v>150.7760557307858</v>
      </c>
      <c r="P912" s="156" t="s">
        <v>346</v>
      </c>
      <c r="Q912" s="27">
        <v>2000</v>
      </c>
      <c r="R912" s="185">
        <v>102</v>
      </c>
      <c r="S912" s="185">
        <v>64</v>
      </c>
      <c r="T912" s="186"/>
      <c r="U912" s="186"/>
      <c r="V912" s="161"/>
      <c r="W912" s="157"/>
    </row>
    <row r="913" spans="1:23" ht="13.8">
      <c r="A913" s="158">
        <v>8.89</v>
      </c>
      <c r="B913" s="153">
        <v>60</v>
      </c>
      <c r="C913" s="153">
        <v>33500</v>
      </c>
      <c r="D913" s="153"/>
      <c r="E913" s="27"/>
      <c r="F913" s="27"/>
      <c r="G913" s="27"/>
      <c r="H913" s="27"/>
      <c r="I913" s="27"/>
      <c r="J913" s="159" t="s">
        <v>82</v>
      </c>
      <c r="K913" s="25" t="s">
        <v>108</v>
      </c>
      <c r="L913" s="27"/>
      <c r="M913" s="160" t="s">
        <v>133</v>
      </c>
      <c r="N913" s="140">
        <v>4.7510721822596391E-3</v>
      </c>
      <c r="O913" s="140">
        <f t="shared" si="14"/>
        <v>4.7510721822596391</v>
      </c>
      <c r="P913" s="156" t="s">
        <v>346</v>
      </c>
      <c r="Q913" s="27">
        <v>500</v>
      </c>
      <c r="R913" s="185">
        <v>73</v>
      </c>
      <c r="S913" s="185">
        <v>129</v>
      </c>
      <c r="T913" s="186">
        <v>158</v>
      </c>
      <c r="U913" s="186"/>
      <c r="V913" s="161"/>
      <c r="W913" s="157"/>
    </row>
    <row r="914" spans="1:23" ht="13.8">
      <c r="A914" s="158">
        <v>9.1300000000000008</v>
      </c>
      <c r="B914" s="153">
        <v>129</v>
      </c>
      <c r="C914" s="153">
        <v>221595</v>
      </c>
      <c r="D914" s="153"/>
      <c r="E914" s="27"/>
      <c r="F914" s="27"/>
      <c r="G914" s="27"/>
      <c r="H914" s="27"/>
      <c r="I914" s="27"/>
      <c r="J914" s="159" t="s">
        <v>472</v>
      </c>
      <c r="K914" s="25" t="s">
        <v>235</v>
      </c>
      <c r="L914" s="27"/>
      <c r="M914" s="160" t="s">
        <v>98</v>
      </c>
      <c r="N914" s="140">
        <v>3.1427278812770881E-2</v>
      </c>
      <c r="O914" s="140">
        <f t="shared" si="14"/>
        <v>31.427278812770883</v>
      </c>
      <c r="P914" s="156" t="s">
        <v>346</v>
      </c>
      <c r="Q914" s="156" t="s">
        <v>346</v>
      </c>
      <c r="R914" s="185">
        <v>144</v>
      </c>
      <c r="S914" s="185">
        <v>115</v>
      </c>
      <c r="T914" s="186"/>
      <c r="U914" s="186"/>
      <c r="V914" s="161"/>
      <c r="W914" s="157"/>
    </row>
    <row r="915" spans="1:23" ht="13.8">
      <c r="A915" s="158">
        <v>9.17</v>
      </c>
      <c r="B915" s="153">
        <v>129</v>
      </c>
      <c r="C915" s="153">
        <v>185430</v>
      </c>
      <c r="D915" s="153"/>
      <c r="E915" s="27"/>
      <c r="F915" s="27"/>
      <c r="G915" s="27"/>
      <c r="H915" s="27"/>
      <c r="I915" s="27"/>
      <c r="J915" s="159" t="s">
        <v>472</v>
      </c>
      <c r="K915" s="25" t="s">
        <v>235</v>
      </c>
      <c r="L915" s="27"/>
      <c r="M915" s="160" t="s">
        <v>98</v>
      </c>
      <c r="N915" s="140">
        <v>2.6298248201683722E-2</v>
      </c>
      <c r="O915" s="140">
        <f t="shared" si="14"/>
        <v>26.298248201683723</v>
      </c>
      <c r="P915" s="156" t="s">
        <v>346</v>
      </c>
      <c r="Q915" s="156" t="s">
        <v>346</v>
      </c>
      <c r="R915" s="185">
        <v>144</v>
      </c>
      <c r="S915" s="185">
        <v>115</v>
      </c>
      <c r="T915" s="186"/>
      <c r="U915" s="186"/>
      <c r="V915" s="161"/>
      <c r="W915" s="157"/>
    </row>
    <row r="916" spans="1:23" ht="13.8">
      <c r="A916" s="158">
        <v>9.18</v>
      </c>
      <c r="B916" s="153">
        <v>55</v>
      </c>
      <c r="C916" s="153">
        <v>387928</v>
      </c>
      <c r="D916" s="153"/>
      <c r="E916" s="27"/>
      <c r="F916" s="27"/>
      <c r="G916" s="27"/>
      <c r="H916" s="27"/>
      <c r="I916" s="27"/>
      <c r="J916" s="159" t="s">
        <v>473</v>
      </c>
      <c r="K916" s="25" t="s">
        <v>483</v>
      </c>
      <c r="L916" s="27"/>
      <c r="M916" s="160" t="s">
        <v>98</v>
      </c>
      <c r="N916" s="140">
        <v>5.5017132224466185E-2</v>
      </c>
      <c r="O916" s="140">
        <f t="shared" si="14"/>
        <v>55.017132224466188</v>
      </c>
      <c r="P916" s="156" t="s">
        <v>346</v>
      </c>
      <c r="Q916" s="156" t="s">
        <v>346</v>
      </c>
      <c r="R916" s="185">
        <v>69</v>
      </c>
      <c r="S916" s="185">
        <v>83</v>
      </c>
      <c r="T916" s="186">
        <v>182</v>
      </c>
      <c r="U916" s="186"/>
      <c r="V916" s="161"/>
      <c r="W916" s="157"/>
    </row>
    <row r="917" spans="1:23" ht="13.8">
      <c r="A917" s="158">
        <v>9.1999999999999993</v>
      </c>
      <c r="B917" s="153">
        <v>129</v>
      </c>
      <c r="C917" s="153">
        <v>216851</v>
      </c>
      <c r="D917" s="153"/>
      <c r="E917" s="27"/>
      <c r="F917" s="27"/>
      <c r="G917" s="27"/>
      <c r="H917" s="27"/>
      <c r="I917" s="27"/>
      <c r="J917" s="159" t="s">
        <v>472</v>
      </c>
      <c r="K917" s="25" t="s">
        <v>235</v>
      </c>
      <c r="L917" s="27"/>
      <c r="M917" s="160" t="s">
        <v>98</v>
      </c>
      <c r="N917" s="140">
        <v>3.0754470262542834E-2</v>
      </c>
      <c r="O917" s="140">
        <f t="shared" si="14"/>
        <v>30.754470262542835</v>
      </c>
      <c r="P917" s="156" t="s">
        <v>346</v>
      </c>
      <c r="Q917" s="156" t="s">
        <v>346</v>
      </c>
      <c r="R917" s="185">
        <v>144</v>
      </c>
      <c r="S917" s="185">
        <v>115</v>
      </c>
      <c r="T917" s="186"/>
      <c r="U917" s="186"/>
      <c r="V917" s="161"/>
      <c r="W917" s="157"/>
    </row>
    <row r="918" spans="1:23" ht="13.8">
      <c r="A918" s="158">
        <v>9.23</v>
      </c>
      <c r="B918" s="153">
        <v>57</v>
      </c>
      <c r="C918" s="153">
        <v>251744</v>
      </c>
      <c r="D918" s="153"/>
      <c r="E918" s="27"/>
      <c r="F918" s="27"/>
      <c r="G918" s="27"/>
      <c r="H918" s="27"/>
      <c r="I918" s="27"/>
      <c r="J918" s="159" t="s">
        <v>519</v>
      </c>
      <c r="K918" s="25" t="s">
        <v>520</v>
      </c>
      <c r="L918" s="27"/>
      <c r="M918" s="160" t="s">
        <v>521</v>
      </c>
      <c r="N918" s="140">
        <v>3.570310195375434E-2</v>
      </c>
      <c r="O918" s="140">
        <f t="shared" si="14"/>
        <v>35.703101953754341</v>
      </c>
      <c r="P918" s="156" t="s">
        <v>346</v>
      </c>
      <c r="Q918" s="27">
        <v>27.838999999999999</v>
      </c>
      <c r="R918" s="185">
        <v>71</v>
      </c>
      <c r="S918" s="185">
        <v>85</v>
      </c>
      <c r="T918" s="186">
        <v>184</v>
      </c>
      <c r="U918" s="186"/>
      <c r="V918" s="161"/>
      <c r="W918" s="157"/>
    </row>
    <row r="919" spans="1:23" ht="13.8">
      <c r="A919" s="158">
        <v>9.23</v>
      </c>
      <c r="B919" s="153">
        <v>129</v>
      </c>
      <c r="C919" s="153">
        <v>143707</v>
      </c>
      <c r="D919" s="153"/>
      <c r="E919" s="27"/>
      <c r="F919" s="27"/>
      <c r="G919" s="27"/>
      <c r="H919" s="27"/>
      <c r="I919" s="27"/>
      <c r="J919" s="159" t="s">
        <v>472</v>
      </c>
      <c r="K919" s="25" t="s">
        <v>235</v>
      </c>
      <c r="L919" s="27"/>
      <c r="M919" s="160" t="s">
        <v>98</v>
      </c>
      <c r="N919" s="140">
        <v>2.0380965077492114E-2</v>
      </c>
      <c r="O919" s="140">
        <f t="shared" si="14"/>
        <v>20.380965077492114</v>
      </c>
      <c r="P919" s="156" t="s">
        <v>346</v>
      </c>
      <c r="Q919" s="156" t="s">
        <v>346</v>
      </c>
      <c r="R919" s="185">
        <v>144</v>
      </c>
      <c r="S919" s="185">
        <v>115</v>
      </c>
      <c r="T919" s="186"/>
      <c r="U919" s="186"/>
      <c r="V919" s="161"/>
      <c r="W919" s="157"/>
    </row>
    <row r="920" spans="1:23" ht="13.8">
      <c r="A920" s="158">
        <v>9.26</v>
      </c>
      <c r="B920" s="153">
        <v>58</v>
      </c>
      <c r="C920" s="27">
        <v>261077</v>
      </c>
      <c r="D920" s="153"/>
      <c r="E920" s="27"/>
      <c r="F920" s="27"/>
      <c r="G920" s="27"/>
      <c r="H920" s="27"/>
      <c r="I920" s="27"/>
      <c r="J920" s="159" t="s">
        <v>95</v>
      </c>
      <c r="K920" s="25" t="s">
        <v>98</v>
      </c>
      <c r="L920" s="27"/>
      <c r="M920" s="160" t="s">
        <v>98</v>
      </c>
      <c r="N920" s="140">
        <v>3.7026736481426854E-2</v>
      </c>
      <c r="O920" s="140">
        <f t="shared" si="14"/>
        <v>37.026736481426852</v>
      </c>
      <c r="P920" s="156" t="s">
        <v>346</v>
      </c>
      <c r="Q920" s="156" t="s">
        <v>346</v>
      </c>
      <c r="R920" s="185">
        <v>135</v>
      </c>
      <c r="S920" s="185">
        <v>107</v>
      </c>
      <c r="T920" s="186"/>
      <c r="U920" s="186"/>
      <c r="V920" s="161"/>
      <c r="W920" s="157"/>
    </row>
    <row r="921" spans="1:23" ht="13.8">
      <c r="A921" s="158">
        <v>9.27</v>
      </c>
      <c r="B921" s="153">
        <v>129</v>
      </c>
      <c r="C921" s="27">
        <v>1260307</v>
      </c>
      <c r="D921" s="153"/>
      <c r="E921" s="27"/>
      <c r="F921" s="27"/>
      <c r="G921" s="27"/>
      <c r="H921" s="27"/>
      <c r="I921" s="27"/>
      <c r="J921" s="159" t="s">
        <v>472</v>
      </c>
      <c r="K921" s="25" t="s">
        <v>235</v>
      </c>
      <c r="L921" s="27"/>
      <c r="M921" s="160" t="s">
        <v>98</v>
      </c>
      <c r="N921" s="140">
        <v>0.17874058294946563</v>
      </c>
      <c r="O921" s="140">
        <f t="shared" si="14"/>
        <v>178.74058294946562</v>
      </c>
      <c r="P921" s="156" t="s">
        <v>346</v>
      </c>
      <c r="Q921" s="156" t="s">
        <v>346</v>
      </c>
      <c r="R921" s="185">
        <v>144</v>
      </c>
      <c r="S921" s="185">
        <v>115</v>
      </c>
      <c r="T921" s="186"/>
      <c r="U921" s="186"/>
      <c r="V921" s="161"/>
      <c r="W921" s="157"/>
    </row>
    <row r="922" spans="1:23" ht="13.8">
      <c r="A922" s="158">
        <v>9.2899999999999991</v>
      </c>
      <c r="B922" s="153">
        <v>134</v>
      </c>
      <c r="C922" s="27">
        <v>75009</v>
      </c>
      <c r="D922" s="153"/>
      <c r="E922" s="27"/>
      <c r="F922" s="27"/>
      <c r="G922" s="27"/>
      <c r="H922" s="27"/>
      <c r="I922" s="27"/>
      <c r="J922" s="159" t="s">
        <v>440</v>
      </c>
      <c r="K922" s="25" t="s">
        <v>299</v>
      </c>
      <c r="L922" s="27"/>
      <c r="M922" s="160" t="s">
        <v>313</v>
      </c>
      <c r="N922" s="140">
        <v>1.0638005173704872E-2</v>
      </c>
      <c r="O922" s="140">
        <f t="shared" si="14"/>
        <v>10.638005173704872</v>
      </c>
      <c r="P922" s="156" t="s">
        <v>346</v>
      </c>
      <c r="Q922" s="156" t="s">
        <v>346</v>
      </c>
      <c r="R922" s="185">
        <v>119</v>
      </c>
      <c r="S922" s="185">
        <v>91</v>
      </c>
      <c r="T922" s="186">
        <v>65</v>
      </c>
      <c r="U922" s="186"/>
      <c r="V922" s="161"/>
      <c r="W922" s="157"/>
    </row>
    <row r="923" spans="1:23" ht="13.8">
      <c r="A923" s="158">
        <v>9.32</v>
      </c>
      <c r="B923" s="153">
        <v>129</v>
      </c>
      <c r="C923" s="27">
        <v>456151</v>
      </c>
      <c r="D923" s="153"/>
      <c r="E923" s="27"/>
      <c r="F923" s="27"/>
      <c r="G923" s="27"/>
      <c r="H923" s="27"/>
      <c r="I923" s="27"/>
      <c r="J923" s="159" t="s">
        <v>472</v>
      </c>
      <c r="K923" s="25" t="s">
        <v>235</v>
      </c>
      <c r="L923" s="27"/>
      <c r="M923" s="160" t="s">
        <v>98</v>
      </c>
      <c r="N923" s="140">
        <v>6.4692726179400487E-2</v>
      </c>
      <c r="O923" s="140">
        <f t="shared" si="14"/>
        <v>64.692726179400481</v>
      </c>
      <c r="P923" s="156" t="s">
        <v>346</v>
      </c>
      <c r="Q923" s="156" t="s">
        <v>346</v>
      </c>
      <c r="R923" s="185">
        <v>144</v>
      </c>
      <c r="S923" s="185">
        <v>115</v>
      </c>
      <c r="T923" s="186"/>
      <c r="U923" s="186"/>
      <c r="V923" s="161"/>
      <c r="W923" s="157"/>
    </row>
    <row r="924" spans="1:23" ht="13.8">
      <c r="A924" s="158">
        <v>9.36</v>
      </c>
      <c r="B924" s="153">
        <v>103</v>
      </c>
      <c r="C924" s="27">
        <v>18189</v>
      </c>
      <c r="D924" s="153"/>
      <c r="E924" s="27"/>
      <c r="F924" s="27"/>
      <c r="G924" s="27"/>
      <c r="H924" s="27"/>
      <c r="I924" s="27"/>
      <c r="J924" s="159" t="s">
        <v>602</v>
      </c>
      <c r="K924" s="25" t="s">
        <v>111</v>
      </c>
      <c r="L924" s="27"/>
      <c r="M924" s="160" t="s">
        <v>136</v>
      </c>
      <c r="N924" s="140">
        <v>2.5796194603916588E-3</v>
      </c>
      <c r="O924" s="140">
        <f t="shared" si="14"/>
        <v>2.5796194603916587</v>
      </c>
      <c r="P924" s="27">
        <v>5903</v>
      </c>
      <c r="Q924" s="156" t="s">
        <v>346</v>
      </c>
      <c r="R924" s="185">
        <v>145</v>
      </c>
      <c r="S924" s="185">
        <v>86</v>
      </c>
      <c r="T924" s="186">
        <v>116</v>
      </c>
      <c r="U924" s="186"/>
      <c r="V924" s="161"/>
      <c r="W924" s="157"/>
    </row>
    <row r="925" spans="1:23" ht="13.8">
      <c r="A925" s="158">
        <v>9.36</v>
      </c>
      <c r="B925" s="153">
        <v>141</v>
      </c>
      <c r="C925" s="27">
        <v>123206</v>
      </c>
      <c r="D925" s="153"/>
      <c r="E925" s="27"/>
      <c r="F925" s="27"/>
      <c r="G925" s="27"/>
      <c r="H925" s="27"/>
      <c r="I925" s="27"/>
      <c r="J925" s="159" t="s">
        <v>547</v>
      </c>
      <c r="K925" s="25" t="s">
        <v>191</v>
      </c>
      <c r="L925" s="27"/>
      <c r="M925" s="160" t="s">
        <v>98</v>
      </c>
      <c r="N925" s="140">
        <v>1.7473450724999433E-2</v>
      </c>
      <c r="O925" s="140">
        <f t="shared" si="14"/>
        <v>17.473450724999434</v>
      </c>
      <c r="P925" s="156" t="s">
        <v>346</v>
      </c>
      <c r="Q925" s="156" t="s">
        <v>346</v>
      </c>
      <c r="R925" s="185">
        <v>142</v>
      </c>
      <c r="S925" s="185">
        <v>115</v>
      </c>
      <c r="T925" s="186"/>
      <c r="U925" s="186"/>
      <c r="V925" s="161"/>
      <c r="W925" s="157"/>
    </row>
    <row r="926" spans="1:23" ht="13.8">
      <c r="A926" s="158">
        <v>9.44</v>
      </c>
      <c r="B926" s="153">
        <v>141</v>
      </c>
      <c r="C926" s="27">
        <v>421227</v>
      </c>
      <c r="D926" s="153"/>
      <c r="E926" s="27"/>
      <c r="F926" s="27"/>
      <c r="G926" s="27"/>
      <c r="H926" s="27"/>
      <c r="I926" s="27"/>
      <c r="J926" s="159" t="s">
        <v>547</v>
      </c>
      <c r="K926" s="25" t="s">
        <v>191</v>
      </c>
      <c r="L926" s="27"/>
      <c r="M926" s="160" t="s">
        <v>98</v>
      </c>
      <c r="N926" s="140">
        <v>5.9739697973632259E-2</v>
      </c>
      <c r="O926" s="140">
        <f t="shared" si="14"/>
        <v>59.739697973632261</v>
      </c>
      <c r="P926" s="156" t="s">
        <v>346</v>
      </c>
      <c r="Q926" s="156" t="s">
        <v>346</v>
      </c>
      <c r="R926" s="185">
        <v>115</v>
      </c>
      <c r="S926" s="185"/>
      <c r="T926" s="186"/>
      <c r="U926" s="186"/>
      <c r="V926" s="161"/>
      <c r="W926" s="157"/>
    </row>
    <row r="927" spans="1:23" ht="13.8">
      <c r="A927" s="158">
        <v>9.4700000000000006</v>
      </c>
      <c r="B927" s="153">
        <v>141</v>
      </c>
      <c r="C927" s="27">
        <v>240393</v>
      </c>
      <c r="D927" s="153"/>
      <c r="E927" s="27"/>
      <c r="F927" s="27"/>
      <c r="G927" s="27"/>
      <c r="H927" s="27"/>
      <c r="I927" s="27"/>
      <c r="J927" s="159" t="s">
        <v>547</v>
      </c>
      <c r="K927" s="25" t="s">
        <v>191</v>
      </c>
      <c r="L927" s="27"/>
      <c r="M927" s="160" t="s">
        <v>98</v>
      </c>
      <c r="N927" s="140">
        <v>3.4093268510744512E-2</v>
      </c>
      <c r="O927" s="140">
        <f t="shared" si="14"/>
        <v>34.093268510744515</v>
      </c>
      <c r="P927" s="156" t="s">
        <v>346</v>
      </c>
      <c r="Q927" s="156" t="s">
        <v>346</v>
      </c>
      <c r="R927" s="185">
        <v>115</v>
      </c>
      <c r="S927" s="185"/>
      <c r="T927" s="186"/>
      <c r="U927" s="186"/>
      <c r="V927" s="161"/>
      <c r="W927" s="157"/>
    </row>
    <row r="928" spans="1:23" ht="13.8">
      <c r="A928" s="158">
        <v>9.52</v>
      </c>
      <c r="B928" s="153">
        <v>73</v>
      </c>
      <c r="C928" s="27">
        <v>18678</v>
      </c>
      <c r="D928" s="153"/>
      <c r="E928" s="27"/>
      <c r="F928" s="27"/>
      <c r="G928" s="27"/>
      <c r="H928" s="27"/>
      <c r="I928" s="27"/>
      <c r="J928" s="159" t="s">
        <v>497</v>
      </c>
      <c r="K928" s="25" t="s">
        <v>190</v>
      </c>
      <c r="L928" s="27"/>
      <c r="M928" s="160" t="s">
        <v>197</v>
      </c>
      <c r="N928" s="140">
        <v>2.6489709319476276E-3</v>
      </c>
      <c r="O928" s="140">
        <f t="shared" si="14"/>
        <v>2.6489709319476278</v>
      </c>
      <c r="P928" s="156" t="s">
        <v>346</v>
      </c>
      <c r="Q928" s="27">
        <v>0.50760000000000005</v>
      </c>
      <c r="R928" s="185">
        <v>221</v>
      </c>
      <c r="S928" s="185">
        <v>147</v>
      </c>
      <c r="T928" s="186">
        <v>281</v>
      </c>
      <c r="U928" s="186"/>
      <c r="V928" s="161"/>
      <c r="W928" s="157"/>
    </row>
    <row r="929" spans="1:23" ht="13.8">
      <c r="A929" s="158">
        <v>9.57</v>
      </c>
      <c r="B929" s="153">
        <v>60</v>
      </c>
      <c r="C929" s="27">
        <v>52531</v>
      </c>
      <c r="D929" s="153"/>
      <c r="E929" s="27"/>
      <c r="F929" s="27"/>
      <c r="G929" s="27"/>
      <c r="H929" s="27"/>
      <c r="I929" s="27"/>
      <c r="J929" s="159" t="s">
        <v>548</v>
      </c>
      <c r="K929" s="25" t="s">
        <v>112</v>
      </c>
      <c r="L929" s="27"/>
      <c r="M929" s="160" t="s">
        <v>137</v>
      </c>
      <c r="N929" s="140">
        <v>7.4501066509337632E-3</v>
      </c>
      <c r="O929" s="140">
        <f t="shared" si="14"/>
        <v>7.4501066509337637</v>
      </c>
      <c r="P929" s="156" t="s">
        <v>346</v>
      </c>
      <c r="Q929" s="156" t="s">
        <v>346</v>
      </c>
      <c r="R929" s="185">
        <v>73</v>
      </c>
      <c r="S929" s="185">
        <v>129</v>
      </c>
      <c r="T929" s="186">
        <v>172</v>
      </c>
      <c r="U929" s="186"/>
      <c r="V929" s="161"/>
      <c r="W929" s="157"/>
    </row>
    <row r="930" spans="1:23" ht="13.8">
      <c r="A930" s="158">
        <v>9.59</v>
      </c>
      <c r="B930" s="153">
        <v>142</v>
      </c>
      <c r="C930" s="27">
        <v>336896</v>
      </c>
      <c r="D930" s="153"/>
      <c r="E930" s="27"/>
      <c r="F930" s="27"/>
      <c r="G930" s="27"/>
      <c r="H930" s="27"/>
      <c r="I930" s="27"/>
      <c r="J930" s="159" t="s">
        <v>547</v>
      </c>
      <c r="K930" s="25" t="s">
        <v>191</v>
      </c>
      <c r="L930" s="27"/>
      <c r="M930" s="160" t="s">
        <v>98</v>
      </c>
      <c r="N930" s="140">
        <v>4.7779618325807259E-2</v>
      </c>
      <c r="O930" s="140">
        <f t="shared" si="14"/>
        <v>47.779618325807256</v>
      </c>
      <c r="P930" s="156" t="s">
        <v>346</v>
      </c>
      <c r="Q930" s="156" t="s">
        <v>346</v>
      </c>
      <c r="R930" s="185">
        <v>115</v>
      </c>
      <c r="S930" s="185"/>
      <c r="T930" s="186"/>
      <c r="U930" s="186"/>
      <c r="V930" s="161"/>
      <c r="W930" s="157"/>
    </row>
    <row r="931" spans="1:23" ht="13.8">
      <c r="A931" s="158">
        <v>9.6199999999999992</v>
      </c>
      <c r="B931" s="153">
        <v>104</v>
      </c>
      <c r="C931" s="27">
        <v>71445</v>
      </c>
      <c r="D931" s="153"/>
      <c r="E931" s="27"/>
      <c r="F931" s="27"/>
      <c r="G931" s="27"/>
      <c r="H931" s="27"/>
      <c r="I931" s="27"/>
      <c r="J931" s="159" t="s">
        <v>153</v>
      </c>
      <c r="K931" s="25" t="s">
        <v>164</v>
      </c>
      <c r="L931" s="27"/>
      <c r="M931" s="160" t="s">
        <v>176</v>
      </c>
      <c r="N931" s="140">
        <v>1.0132547822732534E-2</v>
      </c>
      <c r="O931" s="140">
        <f t="shared" si="14"/>
        <v>10.132547822732533</v>
      </c>
      <c r="P931" s="156" t="s">
        <v>346</v>
      </c>
      <c r="Q931" s="156" t="s">
        <v>346</v>
      </c>
      <c r="R931" s="185">
        <v>76</v>
      </c>
      <c r="S931" s="185">
        <v>50</v>
      </c>
      <c r="T931" s="186">
        <v>148</v>
      </c>
      <c r="U931" s="186"/>
      <c r="V931" s="161"/>
      <c r="W931" s="157"/>
    </row>
    <row r="932" spans="1:23" ht="13.8">
      <c r="A932" s="158">
        <v>9.73</v>
      </c>
      <c r="B932" s="153">
        <v>142</v>
      </c>
      <c r="C932" s="27">
        <v>202465</v>
      </c>
      <c r="D932" s="153"/>
      <c r="E932" s="27"/>
      <c r="F932" s="27"/>
      <c r="G932" s="27"/>
      <c r="H932" s="27"/>
      <c r="I932" s="27"/>
      <c r="J932" s="159" t="s">
        <v>547</v>
      </c>
      <c r="K932" s="25" t="s">
        <v>191</v>
      </c>
      <c r="L932" s="27"/>
      <c r="M932" s="160" t="s">
        <v>98</v>
      </c>
      <c r="N932" s="140">
        <v>2.8714203862125306E-2</v>
      </c>
      <c r="O932" s="140">
        <f t="shared" si="14"/>
        <v>28.714203862125306</v>
      </c>
      <c r="P932" s="156" t="s">
        <v>346</v>
      </c>
      <c r="Q932" s="156" t="s">
        <v>346</v>
      </c>
      <c r="R932" s="185">
        <v>115</v>
      </c>
      <c r="S932" s="185"/>
      <c r="T932" s="186"/>
      <c r="U932" s="186"/>
      <c r="V932" s="161"/>
      <c r="W932" s="157"/>
    </row>
    <row r="933" spans="1:23" ht="13.8">
      <c r="A933" s="158">
        <v>9.91</v>
      </c>
      <c r="B933" s="153">
        <v>55</v>
      </c>
      <c r="C933" s="27">
        <v>352362</v>
      </c>
      <c r="D933" s="153"/>
      <c r="E933" s="27"/>
      <c r="F933" s="27"/>
      <c r="G933" s="27"/>
      <c r="H933" s="27"/>
      <c r="I933" s="27"/>
      <c r="J933" s="159" t="s">
        <v>474</v>
      </c>
      <c r="K933" s="25" t="s">
        <v>194</v>
      </c>
      <c r="L933" s="27"/>
      <c r="M933" s="160" t="s">
        <v>98</v>
      </c>
      <c r="N933" s="140">
        <v>4.9973053620458827E-2</v>
      </c>
      <c r="O933" s="140">
        <f t="shared" si="14"/>
        <v>49.973053620458828</v>
      </c>
      <c r="P933" s="156" t="s">
        <v>346</v>
      </c>
      <c r="Q933" s="156" t="s">
        <v>346</v>
      </c>
      <c r="R933" s="185">
        <v>69</v>
      </c>
      <c r="S933" s="185">
        <v>97</v>
      </c>
      <c r="T933" s="186">
        <v>196</v>
      </c>
      <c r="U933" s="186"/>
      <c r="V933" s="161"/>
      <c r="W933" s="157"/>
    </row>
    <row r="934" spans="1:23" ht="13.8">
      <c r="A934" s="158">
        <v>9.9600000000000009</v>
      </c>
      <c r="B934" s="153">
        <v>57</v>
      </c>
      <c r="C934" s="27">
        <v>170453</v>
      </c>
      <c r="D934" s="153"/>
      <c r="E934" s="27"/>
      <c r="F934" s="27"/>
      <c r="G934" s="27"/>
      <c r="H934" s="27"/>
      <c r="I934" s="27"/>
      <c r="J934" s="159" t="s">
        <v>326</v>
      </c>
      <c r="K934" s="25" t="s">
        <v>340</v>
      </c>
      <c r="L934" s="27"/>
      <c r="M934" s="160" t="s">
        <v>333</v>
      </c>
      <c r="N934" s="140">
        <v>2.4174164378588124E-2</v>
      </c>
      <c r="O934" s="140">
        <f t="shared" si="14"/>
        <v>24.174164378588124</v>
      </c>
      <c r="P934" s="156" t="s">
        <v>346</v>
      </c>
      <c r="Q934" s="156" t="s">
        <v>346</v>
      </c>
      <c r="R934" s="185">
        <v>71</v>
      </c>
      <c r="S934" s="185">
        <v>85</v>
      </c>
      <c r="T934" s="186">
        <v>198</v>
      </c>
      <c r="U934" s="186"/>
      <c r="V934" s="161"/>
      <c r="W934" s="157"/>
    </row>
    <row r="935" spans="1:23" ht="13.8">
      <c r="A935" s="158">
        <v>9.98</v>
      </c>
      <c r="B935" s="153">
        <v>143</v>
      </c>
      <c r="C935" s="27">
        <v>122493</v>
      </c>
      <c r="D935" s="153"/>
      <c r="E935" s="27"/>
      <c r="F935" s="27"/>
      <c r="G935" s="27"/>
      <c r="H935" s="27"/>
      <c r="I935" s="27"/>
      <c r="J935" s="159" t="s">
        <v>550</v>
      </c>
      <c r="K935" s="25" t="s">
        <v>571</v>
      </c>
      <c r="L935" s="27"/>
      <c r="M935" s="160" t="s">
        <v>98</v>
      </c>
      <c r="N935" s="140">
        <v>1.737233089019492E-2</v>
      </c>
      <c r="O935" s="140">
        <f t="shared" si="14"/>
        <v>17.37233089019492</v>
      </c>
      <c r="P935" s="156" t="s">
        <v>346</v>
      </c>
      <c r="Q935" s="156" t="s">
        <v>346</v>
      </c>
      <c r="R935" s="185">
        <v>128</v>
      </c>
      <c r="S935" s="185">
        <v>115</v>
      </c>
      <c r="T935" s="186"/>
      <c r="U935" s="186"/>
      <c r="V935" s="161"/>
      <c r="W935" s="157"/>
    </row>
    <row r="936" spans="1:23" ht="13.8">
      <c r="A936" s="158">
        <v>10.07</v>
      </c>
      <c r="B936" s="153">
        <v>143</v>
      </c>
      <c r="C936" s="27">
        <v>294215</v>
      </c>
      <c r="D936" s="153"/>
      <c r="E936" s="27"/>
      <c r="F936" s="27"/>
      <c r="G936" s="27"/>
      <c r="H936" s="27"/>
      <c r="I936" s="27"/>
      <c r="J936" s="159" t="s">
        <v>551</v>
      </c>
      <c r="K936" s="25" t="s">
        <v>570</v>
      </c>
      <c r="L936" s="27"/>
      <c r="M936" s="160" t="s">
        <v>580</v>
      </c>
      <c r="N936" s="140">
        <v>4.1726468719508046E-2</v>
      </c>
      <c r="O936" s="140">
        <f t="shared" si="14"/>
        <v>41.726468719508048</v>
      </c>
      <c r="P936" s="156" t="s">
        <v>346</v>
      </c>
      <c r="Q936" s="156" t="s">
        <v>346</v>
      </c>
      <c r="R936" s="185">
        <v>158</v>
      </c>
      <c r="S936" s="185">
        <v>128</v>
      </c>
      <c r="T936" s="186">
        <v>115</v>
      </c>
      <c r="U936" s="186"/>
      <c r="V936" s="161"/>
      <c r="W936" s="157"/>
    </row>
    <row r="937" spans="1:23" ht="13.8">
      <c r="A937" s="158">
        <v>10.199999999999999</v>
      </c>
      <c r="B937" s="153">
        <v>154</v>
      </c>
      <c r="C937" s="27">
        <v>138825</v>
      </c>
      <c r="D937" s="153"/>
      <c r="E937" s="27"/>
      <c r="F937" s="27"/>
      <c r="G937" s="27"/>
      <c r="H937" s="27"/>
      <c r="I937" s="27"/>
      <c r="J937" s="159" t="s">
        <v>441</v>
      </c>
      <c r="K937" s="25" t="s">
        <v>193</v>
      </c>
      <c r="L937" s="27"/>
      <c r="M937" s="160" t="s">
        <v>461</v>
      </c>
      <c r="N937" s="140">
        <v>1.9688584946334159E-2</v>
      </c>
      <c r="O937" s="140">
        <f t="shared" si="14"/>
        <v>19.68858494633416</v>
      </c>
      <c r="P937" s="27">
        <v>360</v>
      </c>
      <c r="Q937" s="27">
        <v>360</v>
      </c>
      <c r="R937" s="185">
        <v>128</v>
      </c>
      <c r="S937" s="185">
        <v>115</v>
      </c>
      <c r="T937" s="186"/>
      <c r="U937" s="186"/>
      <c r="V937" s="161"/>
      <c r="W937" s="157"/>
    </row>
    <row r="938" spans="1:23" ht="13.8">
      <c r="A938" s="158">
        <v>10.199999999999999</v>
      </c>
      <c r="B938" s="153">
        <v>156</v>
      </c>
      <c r="C938" s="27">
        <v>124693</v>
      </c>
      <c r="D938" s="153"/>
      <c r="E938" s="27"/>
      <c r="F938" s="27"/>
      <c r="G938" s="27"/>
      <c r="H938" s="27"/>
      <c r="I938" s="27"/>
      <c r="J938" s="159" t="s">
        <v>552</v>
      </c>
      <c r="K938" s="25" t="s">
        <v>236</v>
      </c>
      <c r="L938" s="27"/>
      <c r="M938" s="160" t="s">
        <v>98</v>
      </c>
      <c r="N938" s="140">
        <v>1.7684341600671675E-2</v>
      </c>
      <c r="O938" s="140">
        <f t="shared" si="14"/>
        <v>17.684341600671676</v>
      </c>
      <c r="P938" s="156" t="s">
        <v>346</v>
      </c>
      <c r="Q938" s="156" t="s">
        <v>346</v>
      </c>
      <c r="R938" s="185">
        <v>141</v>
      </c>
      <c r="S938" s="185">
        <v>115</v>
      </c>
      <c r="T938" s="186">
        <v>128</v>
      </c>
      <c r="U938" s="186"/>
      <c r="V938" s="161"/>
      <c r="W938" s="157"/>
    </row>
    <row r="939" spans="1:23" ht="13.8">
      <c r="A939" s="158">
        <v>10.29</v>
      </c>
      <c r="B939" s="153">
        <v>156</v>
      </c>
      <c r="C939" s="27">
        <v>113191</v>
      </c>
      <c r="D939" s="27"/>
      <c r="E939" s="27"/>
      <c r="F939" s="27"/>
      <c r="G939" s="27" t="str">
        <f t="shared" ref="G939:G974" si="15">IF($F939="Other","Please, specify ion type!!!","")</f>
        <v/>
      </c>
      <c r="H939" s="27"/>
      <c r="I939" s="27"/>
      <c r="J939" s="154" t="s">
        <v>552</v>
      </c>
      <c r="K939" s="27" t="s">
        <v>236</v>
      </c>
      <c r="L939" s="27" t="str">
        <f t="shared" ref="L939:L974" si="16">IF($I939="Unknown","n/a","")</f>
        <v/>
      </c>
      <c r="M939" s="155" t="s">
        <v>98</v>
      </c>
      <c r="N939" s="140">
        <v>1.6053092877079126E-2</v>
      </c>
      <c r="O939" s="140">
        <f t="shared" si="14"/>
        <v>16.053092877079127</v>
      </c>
      <c r="P939" s="156" t="s">
        <v>346</v>
      </c>
      <c r="Q939" s="156" t="s">
        <v>346</v>
      </c>
      <c r="R939" s="185">
        <v>141</v>
      </c>
      <c r="S939" s="185">
        <v>115</v>
      </c>
      <c r="T939" s="186">
        <v>128</v>
      </c>
      <c r="U939" s="186"/>
      <c r="V939" s="27"/>
      <c r="W939" s="157"/>
    </row>
    <row r="940" spans="1:23" ht="13.8">
      <c r="A940" s="158">
        <v>10.34</v>
      </c>
      <c r="B940" s="153">
        <v>156</v>
      </c>
      <c r="C940" s="27">
        <v>180853</v>
      </c>
      <c r="D940" s="27"/>
      <c r="E940" s="27"/>
      <c r="F940" s="27"/>
      <c r="G940" s="27" t="str">
        <f t="shared" si="15"/>
        <v/>
      </c>
      <c r="H940" s="27"/>
      <c r="I940" s="27"/>
      <c r="J940" s="154" t="s">
        <v>552</v>
      </c>
      <c r="K940" s="27" t="s">
        <v>236</v>
      </c>
      <c r="L940" s="27" t="str">
        <f t="shared" si="16"/>
        <v/>
      </c>
      <c r="M940" s="155" t="s">
        <v>98</v>
      </c>
      <c r="N940" s="140">
        <v>2.5649124100841865E-2</v>
      </c>
      <c r="O940" s="140">
        <f t="shared" si="14"/>
        <v>25.649124100841863</v>
      </c>
      <c r="P940" s="156" t="s">
        <v>346</v>
      </c>
      <c r="Q940" s="156" t="s">
        <v>346</v>
      </c>
      <c r="R940" s="185">
        <v>141</v>
      </c>
      <c r="S940" s="185">
        <v>115</v>
      </c>
      <c r="T940" s="186">
        <v>128</v>
      </c>
      <c r="U940" s="186"/>
      <c r="V940" s="27"/>
      <c r="W940" s="157"/>
    </row>
    <row r="941" spans="1:23" ht="13.8">
      <c r="A941" s="158">
        <v>10.37</v>
      </c>
      <c r="B941" s="153">
        <v>141</v>
      </c>
      <c r="C941" s="27">
        <v>182609</v>
      </c>
      <c r="D941" s="27"/>
      <c r="E941" s="27"/>
      <c r="F941" s="27"/>
      <c r="G941" s="27" t="str">
        <f t="shared" si="15"/>
        <v/>
      </c>
      <c r="H941" s="27"/>
      <c r="I941" s="27"/>
      <c r="J941" s="154" t="s">
        <v>552</v>
      </c>
      <c r="K941" s="27" t="s">
        <v>236</v>
      </c>
      <c r="L941" s="27" t="str">
        <f t="shared" si="16"/>
        <v/>
      </c>
      <c r="M941" s="155" t="s">
        <v>98</v>
      </c>
      <c r="N941" s="140">
        <v>2.58981653770224E-2</v>
      </c>
      <c r="O941" s="140">
        <f t="shared" si="14"/>
        <v>25.898165377022401</v>
      </c>
      <c r="P941" s="156" t="s">
        <v>346</v>
      </c>
      <c r="Q941" s="156" t="s">
        <v>346</v>
      </c>
      <c r="R941" s="185">
        <v>156</v>
      </c>
      <c r="S941" s="185">
        <v>115</v>
      </c>
      <c r="T941" s="186">
        <v>128</v>
      </c>
      <c r="U941" s="186"/>
      <c r="V941" s="27"/>
      <c r="W941" s="157"/>
    </row>
    <row r="942" spans="1:23" ht="13.8">
      <c r="A942" s="158">
        <v>10.83</v>
      </c>
      <c r="B942" s="153">
        <v>73</v>
      </c>
      <c r="C942" s="27">
        <v>18004</v>
      </c>
      <c r="D942" s="27"/>
      <c r="E942" s="27"/>
      <c r="F942" s="27"/>
      <c r="G942" s="27" t="str">
        <f t="shared" si="15"/>
        <v/>
      </c>
      <c r="H942" s="27"/>
      <c r="I942" s="27"/>
      <c r="J942" s="154" t="s">
        <v>442</v>
      </c>
      <c r="K942" s="27" t="s">
        <v>454</v>
      </c>
      <c r="L942" s="27" t="str">
        <f t="shared" si="16"/>
        <v/>
      </c>
      <c r="M942" s="155" t="s">
        <v>462</v>
      </c>
      <c r="N942" s="140">
        <v>2.553382196101568E-3</v>
      </c>
      <c r="O942" s="140">
        <f t="shared" si="14"/>
        <v>2.5533821961015679</v>
      </c>
      <c r="P942" s="156" t="s">
        <v>346</v>
      </c>
      <c r="Q942" s="27">
        <v>5.8828999999999999E-2</v>
      </c>
      <c r="R942" s="185">
        <v>221</v>
      </c>
      <c r="S942" s="185">
        <v>207</v>
      </c>
      <c r="T942" s="186">
        <v>147</v>
      </c>
      <c r="U942" s="186"/>
      <c r="V942" s="27"/>
      <c r="W942" s="157"/>
    </row>
    <row r="943" spans="1:23" ht="13.8">
      <c r="A943" s="158">
        <v>10.84</v>
      </c>
      <c r="B943" s="153">
        <v>57</v>
      </c>
      <c r="C943" s="27">
        <v>128584</v>
      </c>
      <c r="D943" s="27"/>
      <c r="E943" s="27"/>
      <c r="F943" s="27"/>
      <c r="G943" s="27" t="str">
        <f t="shared" si="15"/>
        <v/>
      </c>
      <c r="H943" s="27"/>
      <c r="I943" s="27"/>
      <c r="J943" s="154" t="s">
        <v>553</v>
      </c>
      <c r="K943" s="27" t="s">
        <v>572</v>
      </c>
      <c r="L943" s="27" t="str">
        <f t="shared" si="16"/>
        <v/>
      </c>
      <c r="M943" s="155" t="s">
        <v>581</v>
      </c>
      <c r="N943" s="140">
        <v>1.8236175089064877E-2</v>
      </c>
      <c r="O943" s="140">
        <f t="shared" si="14"/>
        <v>18.236175089064876</v>
      </c>
      <c r="P943" s="156" t="s">
        <v>346</v>
      </c>
      <c r="Q943" s="156" t="s">
        <v>346</v>
      </c>
      <c r="R943" s="185">
        <v>75</v>
      </c>
      <c r="S943" s="185">
        <v>81</v>
      </c>
      <c r="T943" s="186">
        <v>212</v>
      </c>
      <c r="U943" s="186"/>
      <c r="V943" s="27"/>
      <c r="W943" s="157"/>
    </row>
    <row r="944" spans="1:23" ht="13.8">
      <c r="A944" s="158">
        <v>10.88</v>
      </c>
      <c r="B944" s="153">
        <v>153</v>
      </c>
      <c r="C944" s="27">
        <v>157403</v>
      </c>
      <c r="D944" s="27"/>
      <c r="E944" s="27"/>
      <c r="F944" s="27"/>
      <c r="G944" s="27" t="str">
        <f t="shared" si="15"/>
        <v/>
      </c>
      <c r="H944" s="27"/>
      <c r="I944" s="27"/>
      <c r="J944" s="154" t="s">
        <v>554</v>
      </c>
      <c r="K944" s="27" t="s">
        <v>193</v>
      </c>
      <c r="L944" s="27" t="str">
        <f t="shared" si="16"/>
        <v/>
      </c>
      <c r="M944" s="155" t="s">
        <v>98</v>
      </c>
      <c r="N944" s="140">
        <v>2.2323373573260114E-2</v>
      </c>
      <c r="O944" s="140">
        <f t="shared" si="14"/>
        <v>22.323373573260113</v>
      </c>
      <c r="P944" s="156" t="s">
        <v>346</v>
      </c>
      <c r="Q944" s="156" t="s">
        <v>346</v>
      </c>
      <c r="R944" s="185">
        <v>154</v>
      </c>
      <c r="S944" s="185">
        <v>143</v>
      </c>
      <c r="T944" s="186">
        <v>117</v>
      </c>
      <c r="U944" s="195"/>
      <c r="V944" s="27"/>
      <c r="W944" s="157"/>
    </row>
    <row r="945" spans="1:23" ht="13.8">
      <c r="A945" s="158">
        <v>10.97</v>
      </c>
      <c r="B945" s="153">
        <v>153</v>
      </c>
      <c r="C945" s="27">
        <v>28026</v>
      </c>
      <c r="D945" s="27"/>
      <c r="E945" s="27"/>
      <c r="F945" s="27"/>
      <c r="G945" s="27" t="str">
        <f t="shared" si="15"/>
        <v/>
      </c>
      <c r="H945" s="27"/>
      <c r="I945" s="27"/>
      <c r="J945" s="154" t="s">
        <v>95</v>
      </c>
      <c r="K945" s="27" t="s">
        <v>98</v>
      </c>
      <c r="L945" s="27" t="str">
        <f t="shared" si="16"/>
        <v/>
      </c>
      <c r="M945" s="155" t="s">
        <v>98</v>
      </c>
      <c r="N945" s="140">
        <v>3.974732805373392E-3</v>
      </c>
      <c r="O945" s="140">
        <f t="shared" si="14"/>
        <v>3.9747328053733919</v>
      </c>
      <c r="P945" s="156" t="s">
        <v>346</v>
      </c>
      <c r="Q945" s="156" t="s">
        <v>346</v>
      </c>
      <c r="R945" s="185">
        <v>154</v>
      </c>
      <c r="S945" s="185">
        <v>141</v>
      </c>
      <c r="T945" s="186">
        <v>77</v>
      </c>
      <c r="U945" s="196"/>
      <c r="V945" s="27"/>
      <c r="W945" s="157"/>
    </row>
    <row r="946" spans="1:23" ht="13.8">
      <c r="A946" s="158">
        <v>11.01</v>
      </c>
      <c r="B946" s="153">
        <v>191</v>
      </c>
      <c r="C946" s="27">
        <v>87516</v>
      </c>
      <c r="D946" s="27"/>
      <c r="E946" s="27"/>
      <c r="F946" s="27"/>
      <c r="G946" s="27" t="str">
        <f t="shared" si="15"/>
        <v/>
      </c>
      <c r="H946" s="27"/>
      <c r="I946" s="27"/>
      <c r="J946" s="154" t="s">
        <v>443</v>
      </c>
      <c r="K946" s="27" t="s">
        <v>166</v>
      </c>
      <c r="L946" s="27" t="str">
        <f t="shared" si="16"/>
        <v/>
      </c>
      <c r="M946" s="155" t="s">
        <v>98</v>
      </c>
      <c r="N946" s="140">
        <v>1.2411786062765211E-2</v>
      </c>
      <c r="O946" s="140">
        <f t="shared" si="14"/>
        <v>12.411786062765211</v>
      </c>
      <c r="P946" s="156" t="s">
        <v>346</v>
      </c>
      <c r="Q946" s="156" t="s">
        <v>346</v>
      </c>
      <c r="R946" s="185">
        <v>91</v>
      </c>
      <c r="S946" s="185">
        <v>206</v>
      </c>
      <c r="T946" s="186"/>
      <c r="U946" s="196"/>
      <c r="V946" s="27"/>
      <c r="W946" s="157"/>
    </row>
    <row r="947" spans="1:23" ht="13.8">
      <c r="A947" s="158">
        <v>11.02</v>
      </c>
      <c r="B947" s="153">
        <v>152</v>
      </c>
      <c r="C947" s="27">
        <v>269707</v>
      </c>
      <c r="D947" s="27"/>
      <c r="E947" s="27"/>
      <c r="F947" s="27"/>
      <c r="G947" s="27" t="str">
        <f t="shared" si="15"/>
        <v/>
      </c>
      <c r="H947" s="27"/>
      <c r="I947" s="27"/>
      <c r="J947" s="154" t="s">
        <v>556</v>
      </c>
      <c r="K947" s="27" t="s">
        <v>574</v>
      </c>
      <c r="L947" s="27" t="str">
        <f t="shared" si="16"/>
        <v/>
      </c>
      <c r="M947" s="155" t="s">
        <v>582</v>
      </c>
      <c r="N947" s="140">
        <v>3.8250669404797023E-2</v>
      </c>
      <c r="O947" s="140">
        <f t="shared" si="14"/>
        <v>38.250669404797023</v>
      </c>
      <c r="P947" s="156" t="s">
        <v>346</v>
      </c>
      <c r="Q947" s="156" t="s">
        <v>346</v>
      </c>
      <c r="R947" s="185">
        <v>77</v>
      </c>
      <c r="S947" s="185"/>
      <c r="T947" s="186"/>
      <c r="U947" s="196"/>
      <c r="V947" s="27"/>
      <c r="W947" s="157"/>
    </row>
    <row r="948" spans="1:23" ht="13.8">
      <c r="A948" s="158">
        <v>11.34</v>
      </c>
      <c r="B948" s="153">
        <v>154</v>
      </c>
      <c r="C948" s="27">
        <v>59047</v>
      </c>
      <c r="D948" s="27"/>
      <c r="E948" s="27"/>
      <c r="F948" s="27"/>
      <c r="G948" s="27" t="str">
        <f t="shared" si="15"/>
        <v/>
      </c>
      <c r="H948" s="27"/>
      <c r="I948" s="27"/>
      <c r="J948" s="154" t="s">
        <v>185</v>
      </c>
      <c r="K948" s="27" t="s">
        <v>193</v>
      </c>
      <c r="L948" s="27" t="str">
        <f t="shared" si="16"/>
        <v/>
      </c>
      <c r="M948" s="155" t="s">
        <v>200</v>
      </c>
      <c r="N948" s="140">
        <v>8.3742256461458164E-3</v>
      </c>
      <c r="O948" s="140">
        <f t="shared" si="14"/>
        <v>8.3742256461458169</v>
      </c>
      <c r="P948" s="156" t="s">
        <v>346</v>
      </c>
      <c r="Q948" s="27">
        <v>100</v>
      </c>
      <c r="R948" s="185">
        <v>76</v>
      </c>
      <c r="S948" s="185"/>
      <c r="T948" s="186"/>
      <c r="U948" s="196"/>
      <c r="V948" s="27"/>
      <c r="W948" s="157"/>
    </row>
    <row r="949" spans="1:23" ht="13.8">
      <c r="A949" s="158">
        <v>11.34</v>
      </c>
      <c r="B949" s="153">
        <v>55</v>
      </c>
      <c r="C949" s="27">
        <v>123911</v>
      </c>
      <c r="D949" s="27"/>
      <c r="E949" s="27"/>
      <c r="F949" s="27"/>
      <c r="G949" s="27" t="str">
        <f t="shared" si="15"/>
        <v/>
      </c>
      <c r="H949" s="27"/>
      <c r="I949" s="27"/>
      <c r="J949" s="154" t="s">
        <v>416</v>
      </c>
      <c r="K949" s="27" t="s">
        <v>428</v>
      </c>
      <c r="L949" s="27" t="str">
        <f t="shared" si="16"/>
        <v/>
      </c>
      <c r="M949" s="155" t="s">
        <v>422</v>
      </c>
      <c r="N949" s="140">
        <v>1.7573435975402212E-2</v>
      </c>
      <c r="O949" s="140">
        <f t="shared" si="14"/>
        <v>17.573435975402212</v>
      </c>
      <c r="P949" s="156" t="s">
        <v>346</v>
      </c>
      <c r="Q949" s="156" t="s">
        <v>346</v>
      </c>
      <c r="R949" s="185">
        <v>73</v>
      </c>
      <c r="S949" s="185">
        <v>129</v>
      </c>
      <c r="T949" s="186">
        <v>157</v>
      </c>
      <c r="U949" s="196"/>
      <c r="V949" s="27"/>
      <c r="W949" s="157"/>
    </row>
    <row r="950" spans="1:23" ht="13.8">
      <c r="A950" s="158">
        <v>11.78</v>
      </c>
      <c r="B950" s="153">
        <v>110</v>
      </c>
      <c r="C950" s="27">
        <v>200406</v>
      </c>
      <c r="D950" s="27"/>
      <c r="E950" s="27"/>
      <c r="F950" s="27"/>
      <c r="G950" s="27" t="str">
        <f t="shared" si="15"/>
        <v/>
      </c>
      <c r="H950" s="27"/>
      <c r="I950" s="27"/>
      <c r="J950" s="154" t="s">
        <v>506</v>
      </c>
      <c r="K950" s="27" t="s">
        <v>501</v>
      </c>
      <c r="L950" s="27" t="str">
        <f t="shared" si="16"/>
        <v/>
      </c>
      <c r="M950" s="155" t="s">
        <v>98</v>
      </c>
      <c r="N950" s="140">
        <v>2.8422190201729109E-2</v>
      </c>
      <c r="O950" s="140">
        <f t="shared" ref="O950:O1009" si="17">N950*1000</f>
        <v>28.422190201729109</v>
      </c>
      <c r="P950" s="156" t="s">
        <v>346</v>
      </c>
      <c r="Q950" s="156" t="s">
        <v>346</v>
      </c>
      <c r="R950" s="185">
        <v>123</v>
      </c>
      <c r="S950" s="185">
        <v>81</v>
      </c>
      <c r="T950" s="186">
        <v>55</v>
      </c>
      <c r="U950" s="196"/>
      <c r="V950" s="27"/>
      <c r="W950" s="157"/>
    </row>
    <row r="951" spans="1:23" ht="13.8">
      <c r="A951" s="158">
        <v>11.87</v>
      </c>
      <c r="B951" s="153">
        <v>71</v>
      </c>
      <c r="C951" s="27">
        <v>127984</v>
      </c>
      <c r="D951" s="27"/>
      <c r="E951" s="27"/>
      <c r="F951" s="27"/>
      <c r="G951" s="27" t="str">
        <f t="shared" si="15"/>
        <v/>
      </c>
      <c r="H951" s="27"/>
      <c r="I951" s="27"/>
      <c r="J951" s="154" t="s">
        <v>557</v>
      </c>
      <c r="K951" s="27" t="s">
        <v>575</v>
      </c>
      <c r="L951" s="27" t="str">
        <f t="shared" si="16"/>
        <v/>
      </c>
      <c r="M951" s="155" t="s">
        <v>583</v>
      </c>
      <c r="N951" s="140">
        <v>1.8151081258934852E-2</v>
      </c>
      <c r="O951" s="140">
        <f t="shared" si="17"/>
        <v>18.151081258934852</v>
      </c>
      <c r="P951" s="156" t="s">
        <v>346</v>
      </c>
      <c r="Q951" s="156" t="s">
        <v>346</v>
      </c>
      <c r="R951" s="185">
        <v>95</v>
      </c>
      <c r="S951" s="185">
        <v>159</v>
      </c>
      <c r="T951" s="186">
        <v>243</v>
      </c>
      <c r="U951" s="196"/>
      <c r="V951" s="27"/>
      <c r="W951" s="157"/>
    </row>
    <row r="952" spans="1:23" ht="13.8">
      <c r="A952" s="158">
        <v>11.92</v>
      </c>
      <c r="B952" s="153">
        <v>149</v>
      </c>
      <c r="C952" s="27">
        <v>96967</v>
      </c>
      <c r="D952" s="27"/>
      <c r="E952" s="27"/>
      <c r="F952" s="27"/>
      <c r="G952" s="27" t="str">
        <f t="shared" si="15"/>
        <v/>
      </c>
      <c r="H952" s="27"/>
      <c r="I952" s="27"/>
      <c r="J952" s="154" t="s">
        <v>558</v>
      </c>
      <c r="K952" s="27" t="s">
        <v>117</v>
      </c>
      <c r="L952" s="27" t="str">
        <f t="shared" si="16"/>
        <v/>
      </c>
      <c r="M952" s="155" t="s">
        <v>142</v>
      </c>
      <c r="N952" s="140">
        <v>1.3752155710363296E-2</v>
      </c>
      <c r="O952" s="140">
        <f t="shared" si="17"/>
        <v>13.752155710363295</v>
      </c>
      <c r="P952" s="27">
        <v>600</v>
      </c>
      <c r="Q952" s="27">
        <v>600</v>
      </c>
      <c r="R952" s="185">
        <v>177</v>
      </c>
      <c r="S952" s="185">
        <v>222</v>
      </c>
      <c r="T952" s="186"/>
      <c r="U952" s="196"/>
      <c r="V952" s="27"/>
      <c r="W952" s="157"/>
    </row>
    <row r="953" spans="1:23" ht="13.8">
      <c r="A953" s="158">
        <v>12.05</v>
      </c>
      <c r="B953" s="153">
        <v>110</v>
      </c>
      <c r="C953" s="27">
        <v>861000</v>
      </c>
      <c r="D953" s="27"/>
      <c r="E953" s="27"/>
      <c r="F953" s="27"/>
      <c r="G953" s="27" t="str">
        <f t="shared" si="15"/>
        <v/>
      </c>
      <c r="H953" s="27"/>
      <c r="I953" s="27"/>
      <c r="J953" s="154" t="s">
        <v>525</v>
      </c>
      <c r="K953" s="27" t="s">
        <v>501</v>
      </c>
      <c r="L953" s="27" t="str">
        <f t="shared" si="16"/>
        <v/>
      </c>
      <c r="M953" s="155" t="s">
        <v>98</v>
      </c>
      <c r="N953" s="140">
        <v>0.12210964623658355</v>
      </c>
      <c r="O953" s="140">
        <f t="shared" si="17"/>
        <v>122.10964623658354</v>
      </c>
      <c r="P953" s="156" t="s">
        <v>346</v>
      </c>
      <c r="Q953" s="156" t="s">
        <v>346</v>
      </c>
      <c r="R953" s="185">
        <v>123</v>
      </c>
      <c r="S953" s="185">
        <v>81</v>
      </c>
      <c r="T953" s="186">
        <v>55</v>
      </c>
      <c r="U953" s="196"/>
      <c r="V953" s="27"/>
      <c r="W953" s="157"/>
    </row>
    <row r="954" spans="1:23" ht="13.8">
      <c r="A954" s="158">
        <v>12.43</v>
      </c>
      <c r="B954" s="153">
        <v>166</v>
      </c>
      <c r="C954" s="27">
        <v>195894</v>
      </c>
      <c r="D954" s="27"/>
      <c r="E954" s="27"/>
      <c r="F954" s="27"/>
      <c r="G954" s="27" t="str">
        <f t="shared" si="15"/>
        <v/>
      </c>
      <c r="H954" s="27"/>
      <c r="I954" s="27"/>
      <c r="J954" s="154" t="s">
        <v>228</v>
      </c>
      <c r="K954" s="27" t="s">
        <v>237</v>
      </c>
      <c r="L954" s="27" t="str">
        <f t="shared" si="16"/>
        <v/>
      </c>
      <c r="M954" s="155" t="s">
        <v>251</v>
      </c>
      <c r="N954" s="140">
        <v>2.778228459915133E-2</v>
      </c>
      <c r="O954" s="140">
        <f t="shared" si="17"/>
        <v>27.782284599151332</v>
      </c>
      <c r="P954" s="156" t="s">
        <v>346</v>
      </c>
      <c r="Q954" s="27">
        <v>100</v>
      </c>
      <c r="R954" s="185">
        <v>82</v>
      </c>
      <c r="S954" s="185">
        <v>139</v>
      </c>
      <c r="T954" s="186"/>
      <c r="U954" s="196"/>
      <c r="V954" s="27"/>
      <c r="W954" s="157"/>
    </row>
    <row r="955" spans="1:23" ht="13.8">
      <c r="A955" s="158">
        <v>12.47</v>
      </c>
      <c r="B955" s="153">
        <v>73</v>
      </c>
      <c r="C955" s="27">
        <v>36518</v>
      </c>
      <c r="D955" s="27"/>
      <c r="E955" s="27"/>
      <c r="F955" s="27"/>
      <c r="G955" s="27" t="str">
        <f t="shared" si="15"/>
        <v/>
      </c>
      <c r="H955" s="27"/>
      <c r="I955" s="27"/>
      <c r="J955" s="154" t="s">
        <v>444</v>
      </c>
      <c r="K955" s="27" t="s">
        <v>98</v>
      </c>
      <c r="L955" s="27" t="str">
        <f t="shared" si="16"/>
        <v/>
      </c>
      <c r="M955" s="155" t="s">
        <v>98</v>
      </c>
      <c r="N955" s="140">
        <v>5.1790941478136558E-3</v>
      </c>
      <c r="O955" s="140">
        <f t="shared" si="17"/>
        <v>5.1790941478136556</v>
      </c>
      <c r="P955" s="156" t="s">
        <v>346</v>
      </c>
      <c r="Q955" s="156" t="s">
        <v>346</v>
      </c>
      <c r="R955" s="185">
        <v>221</v>
      </c>
      <c r="S955" s="185">
        <v>207</v>
      </c>
      <c r="T955" s="186">
        <v>147</v>
      </c>
      <c r="U955" s="196"/>
      <c r="V955" s="27"/>
      <c r="W955" s="157"/>
    </row>
    <row r="956" spans="1:23" ht="13.8">
      <c r="A956" s="158">
        <v>12.6</v>
      </c>
      <c r="B956" s="153">
        <v>83</v>
      </c>
      <c r="C956" s="27">
        <v>11928</v>
      </c>
      <c r="D956" s="27"/>
      <c r="E956" s="27"/>
      <c r="F956" s="27"/>
      <c r="G956" s="27" t="str">
        <f t="shared" si="15"/>
        <v/>
      </c>
      <c r="H956" s="27"/>
      <c r="I956" s="27"/>
      <c r="J956" s="154" t="s">
        <v>526</v>
      </c>
      <c r="K956" s="27" t="s">
        <v>167</v>
      </c>
      <c r="L956" s="27" t="str">
        <f t="shared" si="16"/>
        <v/>
      </c>
      <c r="M956" s="155" t="s">
        <v>179</v>
      </c>
      <c r="N956" s="140">
        <v>1.6916653429848647E-3</v>
      </c>
      <c r="O956" s="140">
        <f t="shared" si="17"/>
        <v>1.6916653429848647</v>
      </c>
      <c r="P956" s="27">
        <v>10392</v>
      </c>
      <c r="Q956" s="27">
        <v>10392</v>
      </c>
      <c r="R956" s="185">
        <v>153</v>
      </c>
      <c r="S956" s="185">
        <v>55</v>
      </c>
      <c r="T956" s="186">
        <v>226</v>
      </c>
      <c r="U956" s="196"/>
      <c r="V956" s="27"/>
      <c r="W956" s="157"/>
    </row>
    <row r="957" spans="1:23" ht="13.8">
      <c r="A957" s="158">
        <v>13.06</v>
      </c>
      <c r="B957" s="153">
        <v>57</v>
      </c>
      <c r="C957" s="27">
        <v>48605</v>
      </c>
      <c r="D957" s="27"/>
      <c r="E957" s="27"/>
      <c r="F957" s="27"/>
      <c r="G957" s="27" t="str">
        <f t="shared" si="15"/>
        <v/>
      </c>
      <c r="H957" s="27"/>
      <c r="I957" s="27"/>
      <c r="J957" s="154" t="s">
        <v>291</v>
      </c>
      <c r="K957" s="27" t="s">
        <v>303</v>
      </c>
      <c r="L957" s="27" t="str">
        <f t="shared" si="16"/>
        <v/>
      </c>
      <c r="M957" s="155" t="s">
        <v>317</v>
      </c>
      <c r="N957" s="140">
        <v>6.8933093557829771E-3</v>
      </c>
      <c r="O957" s="140">
        <f t="shared" si="17"/>
        <v>6.8933093557829768</v>
      </c>
      <c r="P957" s="156" t="s">
        <v>346</v>
      </c>
      <c r="Q957" s="27">
        <v>1.0721000000000001</v>
      </c>
      <c r="R957" s="185">
        <v>71</v>
      </c>
      <c r="S957" s="185">
        <v>85</v>
      </c>
      <c r="T957" s="186">
        <v>240</v>
      </c>
      <c r="U957" s="196"/>
      <c r="V957" s="27"/>
      <c r="W957" s="157"/>
    </row>
    <row r="958" spans="1:23" ht="13.8">
      <c r="A958" s="158">
        <v>13.1</v>
      </c>
      <c r="B958" s="153">
        <v>57</v>
      </c>
      <c r="C958" s="27">
        <v>48774</v>
      </c>
      <c r="D958" s="27"/>
      <c r="E958" s="27"/>
      <c r="F958" s="27"/>
      <c r="G958" s="27" t="str">
        <f t="shared" si="15"/>
        <v/>
      </c>
      <c r="H958" s="27"/>
      <c r="I958" s="27"/>
      <c r="J958" s="154" t="s">
        <v>596</v>
      </c>
      <c r="K958" s="27" t="s">
        <v>484</v>
      </c>
      <c r="L958" s="27" t="str">
        <f t="shared" si="16"/>
        <v/>
      </c>
      <c r="M958" s="155" t="s">
        <v>598</v>
      </c>
      <c r="N958" s="140">
        <v>6.917277451269601E-3</v>
      </c>
      <c r="O958" s="140">
        <f t="shared" si="17"/>
        <v>6.9172774512696007</v>
      </c>
      <c r="P958" s="156" t="s">
        <v>346</v>
      </c>
      <c r="Q958" s="156" t="s">
        <v>346</v>
      </c>
      <c r="R958" s="185">
        <v>71</v>
      </c>
      <c r="S958" s="185">
        <v>85</v>
      </c>
      <c r="T958" s="186">
        <v>212</v>
      </c>
      <c r="U958" s="196"/>
      <c r="V958" s="27"/>
      <c r="W958" s="157"/>
    </row>
    <row r="959" spans="1:23" ht="13.8">
      <c r="A959" s="158">
        <v>13.74</v>
      </c>
      <c r="B959" s="153">
        <v>55</v>
      </c>
      <c r="C959" s="27">
        <v>37245</v>
      </c>
      <c r="D959" s="27"/>
      <c r="E959" s="27"/>
      <c r="F959" s="27"/>
      <c r="G959" s="27" t="str">
        <f t="shared" si="15"/>
        <v/>
      </c>
      <c r="H959" s="27"/>
      <c r="I959" s="27"/>
      <c r="J959" s="154" t="s">
        <v>95</v>
      </c>
      <c r="K959" s="27" t="s">
        <v>98</v>
      </c>
      <c r="L959" s="27" t="str">
        <f t="shared" si="16"/>
        <v/>
      </c>
      <c r="M959" s="155" t="s">
        <v>98</v>
      </c>
      <c r="N959" s="140">
        <v>5.2821995053212011E-3</v>
      </c>
      <c r="O959" s="140">
        <f t="shared" si="17"/>
        <v>5.2821995053212012</v>
      </c>
      <c r="P959" s="156" t="s">
        <v>346</v>
      </c>
      <c r="Q959" s="156" t="s">
        <v>346</v>
      </c>
      <c r="R959" s="185">
        <v>67</v>
      </c>
      <c r="S959" s="185">
        <v>79</v>
      </c>
      <c r="T959" s="186">
        <v>207</v>
      </c>
      <c r="U959" s="196"/>
      <c r="V959" s="27"/>
      <c r="W959" s="157"/>
    </row>
    <row r="960" spans="1:23" ht="13.8">
      <c r="A960" s="158">
        <v>13.81</v>
      </c>
      <c r="B960" s="153">
        <v>165</v>
      </c>
      <c r="C960" s="27">
        <v>248227</v>
      </c>
      <c r="D960" s="27"/>
      <c r="E960" s="27"/>
      <c r="F960" s="27"/>
      <c r="G960" s="27" t="str">
        <f t="shared" si="15"/>
        <v/>
      </c>
      <c r="H960" s="27"/>
      <c r="I960" s="27"/>
      <c r="J960" s="154" t="s">
        <v>606</v>
      </c>
      <c r="K960" s="27" t="s">
        <v>608</v>
      </c>
      <c r="L960" s="27" t="str">
        <f t="shared" si="16"/>
        <v/>
      </c>
      <c r="M960" s="155" t="s">
        <v>98</v>
      </c>
      <c r="N960" s="140">
        <v>3.5204310286142189E-2</v>
      </c>
      <c r="O960" s="140">
        <f t="shared" si="17"/>
        <v>35.204310286142189</v>
      </c>
      <c r="P960" s="156" t="s">
        <v>346</v>
      </c>
      <c r="Q960" s="156" t="s">
        <v>346</v>
      </c>
      <c r="R960" s="185">
        <v>180</v>
      </c>
      <c r="S960" s="185">
        <v>89</v>
      </c>
      <c r="T960" s="186"/>
      <c r="U960" s="196"/>
      <c r="V960" s="27"/>
      <c r="W960" s="157"/>
    </row>
    <row r="961" spans="1:23" ht="13.8">
      <c r="A961" s="158">
        <v>14.4</v>
      </c>
      <c r="B961" s="153">
        <v>57</v>
      </c>
      <c r="C961" s="27">
        <v>80575</v>
      </c>
      <c r="D961" s="27"/>
      <c r="E961" s="27"/>
      <c r="F961" s="27"/>
      <c r="G961" s="27" t="str">
        <f t="shared" si="15"/>
        <v/>
      </c>
      <c r="H961" s="27"/>
      <c r="I961" s="27"/>
      <c r="J961" s="154" t="s">
        <v>292</v>
      </c>
      <c r="K961" s="27" t="s">
        <v>304</v>
      </c>
      <c r="L961" s="27" t="str">
        <f t="shared" si="16"/>
        <v/>
      </c>
      <c r="M961" s="155" t="s">
        <v>318</v>
      </c>
      <c r="N961" s="140">
        <v>1.1427392271211055E-2</v>
      </c>
      <c r="O961" s="140">
        <f t="shared" si="17"/>
        <v>11.427392271211055</v>
      </c>
      <c r="P961" s="156" t="s">
        <v>346</v>
      </c>
      <c r="Q961" s="156" t="s">
        <v>346</v>
      </c>
      <c r="R961" s="185">
        <v>71</v>
      </c>
      <c r="S961" s="185">
        <v>85</v>
      </c>
      <c r="T961" s="186">
        <v>254</v>
      </c>
      <c r="U961" s="196"/>
      <c r="V961" s="27"/>
      <c r="W961" s="157"/>
    </row>
    <row r="962" spans="1:23" ht="13.8">
      <c r="A962" s="158">
        <v>14.5</v>
      </c>
      <c r="B962" s="153">
        <v>57</v>
      </c>
      <c r="C962" s="27">
        <v>59438</v>
      </c>
      <c r="D962" s="27"/>
      <c r="E962" s="27"/>
      <c r="F962" s="27"/>
      <c r="G962" s="27" t="str">
        <f t="shared" si="15"/>
        <v/>
      </c>
      <c r="H962" s="27"/>
      <c r="I962" s="27"/>
      <c r="J962" s="154" t="s">
        <v>95</v>
      </c>
      <c r="K962" s="27" t="s">
        <v>98</v>
      </c>
      <c r="L962" s="27" t="str">
        <f t="shared" si="16"/>
        <v/>
      </c>
      <c r="M962" s="155" t="s">
        <v>98</v>
      </c>
      <c r="N962" s="140">
        <v>8.4296784587805495E-3</v>
      </c>
      <c r="O962" s="140">
        <f t="shared" si="17"/>
        <v>8.4296784587805487</v>
      </c>
      <c r="P962" s="156" t="s">
        <v>346</v>
      </c>
      <c r="Q962" s="156" t="s">
        <v>346</v>
      </c>
      <c r="R962" s="185">
        <v>71</v>
      </c>
      <c r="S962" s="185">
        <v>85</v>
      </c>
      <c r="T962" s="186">
        <v>197</v>
      </c>
      <c r="U962" s="196"/>
      <c r="V962" s="27"/>
      <c r="W962" s="157"/>
    </row>
    <row r="963" spans="1:23" ht="13.8">
      <c r="A963" s="158">
        <v>15.07</v>
      </c>
      <c r="B963" s="153">
        <v>188</v>
      </c>
      <c r="C963" s="27">
        <v>705104</v>
      </c>
      <c r="D963" s="27"/>
      <c r="E963" s="27"/>
      <c r="F963" s="27"/>
      <c r="G963" s="27" t="str">
        <f t="shared" si="15"/>
        <v/>
      </c>
      <c r="H963" s="27"/>
      <c r="I963" s="27"/>
      <c r="J963" s="154" t="s">
        <v>89</v>
      </c>
      <c r="K963" s="27" t="s">
        <v>115</v>
      </c>
      <c r="L963" s="27" t="str">
        <f t="shared" si="16"/>
        <v/>
      </c>
      <c r="M963" s="155" t="s">
        <v>140</v>
      </c>
      <c r="N963" s="140">
        <v>0.1</v>
      </c>
      <c r="O963" s="140">
        <f t="shared" si="17"/>
        <v>100</v>
      </c>
      <c r="P963" s="156" t="s">
        <v>346</v>
      </c>
      <c r="Q963" s="156" t="s">
        <v>346</v>
      </c>
      <c r="R963" s="185">
        <v>160</v>
      </c>
      <c r="S963" s="185">
        <v>184</v>
      </c>
      <c r="T963" s="186"/>
      <c r="U963" s="196"/>
      <c r="V963" s="27"/>
      <c r="W963" s="157"/>
    </row>
    <row r="964" spans="1:23" ht="13.8">
      <c r="A964" s="158">
        <v>15.85</v>
      </c>
      <c r="B964" s="153">
        <v>57</v>
      </c>
      <c r="C964" s="27">
        <v>14760</v>
      </c>
      <c r="D964" s="27"/>
      <c r="E964" s="27"/>
      <c r="F964" s="27"/>
      <c r="G964" s="27" t="str">
        <f t="shared" si="15"/>
        <v/>
      </c>
      <c r="H964" s="27"/>
      <c r="I964" s="27"/>
      <c r="J964" s="154" t="s">
        <v>479</v>
      </c>
      <c r="K964" s="27" t="s">
        <v>484</v>
      </c>
      <c r="L964" s="27" t="str">
        <f t="shared" si="16"/>
        <v/>
      </c>
      <c r="M964" s="155" t="s">
        <v>488</v>
      </c>
      <c r="N964" s="140">
        <v>2.093308221198575E-3</v>
      </c>
      <c r="O964" s="140">
        <f t="shared" si="17"/>
        <v>2.093308221198575</v>
      </c>
      <c r="P964" s="156" t="s">
        <v>346</v>
      </c>
      <c r="Q964" s="27">
        <v>0.12485</v>
      </c>
      <c r="R964" s="185">
        <v>71</v>
      </c>
      <c r="S964" s="185">
        <v>85</v>
      </c>
      <c r="T964" s="186">
        <v>268</v>
      </c>
      <c r="U964" s="196"/>
      <c r="V964" s="27"/>
      <c r="W964" s="157"/>
    </row>
    <row r="965" spans="1:23" ht="13.8">
      <c r="A965" s="158">
        <v>16.21</v>
      </c>
      <c r="B965" s="153">
        <v>74</v>
      </c>
      <c r="C965" s="27">
        <v>8549</v>
      </c>
      <c r="D965" s="27"/>
      <c r="E965" s="27"/>
      <c r="F965" s="27"/>
      <c r="G965" s="27" t="str">
        <f t="shared" si="15"/>
        <v/>
      </c>
      <c r="H965" s="27"/>
      <c r="I965" s="27"/>
      <c r="J965" s="154" t="s">
        <v>447</v>
      </c>
      <c r="K965" s="27" t="s">
        <v>455</v>
      </c>
      <c r="L965" s="27" t="str">
        <f t="shared" si="16"/>
        <v/>
      </c>
      <c r="M965" s="155" t="s">
        <v>463</v>
      </c>
      <c r="N965" s="140">
        <v>1.2124452563026164E-3</v>
      </c>
      <c r="O965" s="140">
        <f t="shared" si="17"/>
        <v>1.2124452563026165</v>
      </c>
      <c r="P965" s="156" t="s">
        <v>346</v>
      </c>
      <c r="Q965" s="27">
        <v>11.611000000000001</v>
      </c>
      <c r="R965" s="185">
        <v>87</v>
      </c>
      <c r="S965" s="185">
        <v>143</v>
      </c>
      <c r="T965" s="186">
        <v>227</v>
      </c>
      <c r="U965" s="196"/>
      <c r="V965" s="27"/>
      <c r="W965" s="157"/>
    </row>
    <row r="966" spans="1:23" ht="13.8">
      <c r="A966" s="158">
        <v>16.670000000000002</v>
      </c>
      <c r="B966" s="153">
        <v>55</v>
      </c>
      <c r="C966" s="27">
        <v>904454</v>
      </c>
      <c r="D966" s="27"/>
      <c r="E966" s="27"/>
      <c r="F966" s="27"/>
      <c r="G966" s="27" t="str">
        <f t="shared" si="15"/>
        <v/>
      </c>
      <c r="H966" s="27"/>
      <c r="I966" s="27"/>
      <c r="J966" s="154" t="s">
        <v>95</v>
      </c>
      <c r="K966" s="27" t="s">
        <v>98</v>
      </c>
      <c r="L966" s="27" t="str">
        <f t="shared" si="16"/>
        <v/>
      </c>
      <c r="M966" s="155" t="s">
        <v>98</v>
      </c>
      <c r="N966" s="140">
        <v>0.12827242506070027</v>
      </c>
      <c r="O966" s="140">
        <f t="shared" si="17"/>
        <v>128.27242506070027</v>
      </c>
      <c r="P966" s="156" t="s">
        <v>346</v>
      </c>
      <c r="Q966" s="156" t="s">
        <v>346</v>
      </c>
      <c r="R966" s="185">
        <v>69</v>
      </c>
      <c r="S966" s="185">
        <v>213</v>
      </c>
      <c r="T966" s="186">
        <v>256</v>
      </c>
      <c r="U966" s="196"/>
      <c r="V966" s="27"/>
      <c r="W966" s="157"/>
    </row>
    <row r="967" spans="1:23" ht="13.8">
      <c r="A967" s="158">
        <v>16.86</v>
      </c>
      <c r="B967" s="153">
        <v>149</v>
      </c>
      <c r="C967" s="27">
        <v>279002</v>
      </c>
      <c r="D967" s="27"/>
      <c r="E967" s="27"/>
      <c r="F967" s="27"/>
      <c r="G967" s="27" t="str">
        <f t="shared" si="15"/>
        <v/>
      </c>
      <c r="H967" s="27"/>
      <c r="I967" s="27"/>
      <c r="J967" s="154" t="s">
        <v>481</v>
      </c>
      <c r="K967" s="27" t="s">
        <v>117</v>
      </c>
      <c r="L967" s="27" t="str">
        <f t="shared" si="16"/>
        <v/>
      </c>
      <c r="M967" s="155" t="s">
        <v>142</v>
      </c>
      <c r="N967" s="140">
        <v>3.9568914656561302E-2</v>
      </c>
      <c r="O967" s="140">
        <f t="shared" si="17"/>
        <v>39.568914656561304</v>
      </c>
      <c r="P967" s="27">
        <v>600</v>
      </c>
      <c r="Q967" s="27">
        <v>600</v>
      </c>
      <c r="R967" s="185">
        <v>104</v>
      </c>
      <c r="S967" s="185">
        <v>223</v>
      </c>
      <c r="T967" s="186">
        <v>205</v>
      </c>
      <c r="U967" s="196"/>
      <c r="V967" s="27"/>
      <c r="W967" s="157"/>
    </row>
    <row r="968" spans="1:23" ht="13.8">
      <c r="A968" s="158">
        <v>17.350000000000001</v>
      </c>
      <c r="B968" s="153">
        <v>57</v>
      </c>
      <c r="C968" s="27">
        <v>32531</v>
      </c>
      <c r="D968" s="27"/>
      <c r="E968" s="27"/>
      <c r="F968" s="27"/>
      <c r="G968" s="27" t="str">
        <f t="shared" si="15"/>
        <v/>
      </c>
      <c r="H968" s="27"/>
      <c r="I968" s="27"/>
      <c r="J968" s="154" t="s">
        <v>293</v>
      </c>
      <c r="K968" s="27" t="s">
        <v>305</v>
      </c>
      <c r="L968" s="27" t="str">
        <f t="shared" si="16"/>
        <v/>
      </c>
      <c r="M968" s="155" t="s">
        <v>319</v>
      </c>
      <c r="N968" s="140">
        <v>4.613645646599651E-3</v>
      </c>
      <c r="O968" s="140">
        <f t="shared" si="17"/>
        <v>4.6136456465996512</v>
      </c>
      <c r="P968" s="156" t="s">
        <v>346</v>
      </c>
      <c r="Q968" s="27">
        <v>5.0630000000000001E-2</v>
      </c>
      <c r="R968" s="185">
        <v>71</v>
      </c>
      <c r="S968" s="185">
        <v>85</v>
      </c>
      <c r="T968" s="186">
        <v>282</v>
      </c>
      <c r="U968" s="196"/>
      <c r="V968" s="27"/>
      <c r="W968" s="157"/>
    </row>
    <row r="969" spans="1:23" ht="13.8">
      <c r="A969" s="158">
        <v>18.739999999999998</v>
      </c>
      <c r="B969" s="153">
        <v>55</v>
      </c>
      <c r="C969" s="27">
        <v>134061</v>
      </c>
      <c r="D969" s="27"/>
      <c r="E969" s="27"/>
      <c r="F969" s="27"/>
      <c r="G969" s="27" t="str">
        <f t="shared" si="15"/>
        <v/>
      </c>
      <c r="H969" s="27"/>
      <c r="I969" s="27"/>
      <c r="J969" s="154" t="s">
        <v>448</v>
      </c>
      <c r="K969" s="27" t="s">
        <v>456</v>
      </c>
      <c r="L969" s="27" t="str">
        <f t="shared" si="16"/>
        <v/>
      </c>
      <c r="M969" s="155" t="s">
        <v>464</v>
      </c>
      <c r="N969" s="140">
        <v>1.9012939935101773E-2</v>
      </c>
      <c r="O969" s="140">
        <f t="shared" si="17"/>
        <v>19.012939935101773</v>
      </c>
      <c r="P969" s="156" t="s">
        <v>346</v>
      </c>
      <c r="Q969" s="156" t="s">
        <v>346</v>
      </c>
      <c r="R969" s="185">
        <v>69</v>
      </c>
      <c r="S969" s="185">
        <v>83</v>
      </c>
      <c r="T969" s="186">
        <v>252</v>
      </c>
      <c r="U969" s="196"/>
      <c r="V969" s="27"/>
      <c r="W969" s="157"/>
    </row>
    <row r="970" spans="1:23" ht="13.8">
      <c r="A970" s="158">
        <v>19.86</v>
      </c>
      <c r="B970" s="153">
        <v>55</v>
      </c>
      <c r="C970" s="27">
        <v>237168</v>
      </c>
      <c r="D970" s="27"/>
      <c r="E970" s="27"/>
      <c r="F970" s="27"/>
      <c r="G970" s="27" t="str">
        <f t="shared" si="15"/>
        <v/>
      </c>
      <c r="H970" s="27"/>
      <c r="I970" s="27"/>
      <c r="J970" s="154" t="s">
        <v>616</v>
      </c>
      <c r="K970" s="27" t="s">
        <v>98</v>
      </c>
      <c r="L970" s="27" t="str">
        <f t="shared" si="16"/>
        <v/>
      </c>
      <c r="M970" s="155" t="s">
        <v>98</v>
      </c>
      <c r="N970" s="140">
        <v>3.363588917379564E-2</v>
      </c>
      <c r="O970" s="140">
        <f t="shared" si="17"/>
        <v>33.63588917379564</v>
      </c>
      <c r="P970" s="156" t="s">
        <v>346</v>
      </c>
      <c r="Q970" s="156" t="s">
        <v>346</v>
      </c>
      <c r="R970" s="185">
        <v>69</v>
      </c>
      <c r="S970" s="185">
        <v>83</v>
      </c>
      <c r="T970" s="186">
        <v>284</v>
      </c>
      <c r="U970" s="196"/>
      <c r="V970" s="27"/>
      <c r="W970" s="157"/>
    </row>
    <row r="971" spans="1:23" ht="13.8">
      <c r="A971" s="158">
        <v>20.54</v>
      </c>
      <c r="B971" s="153">
        <v>57</v>
      </c>
      <c r="C971" s="27">
        <v>13478</v>
      </c>
      <c r="D971" s="27"/>
      <c r="E971" s="27"/>
      <c r="F971" s="27"/>
      <c r="G971" s="27" t="str">
        <f t="shared" si="15"/>
        <v/>
      </c>
      <c r="H971" s="27"/>
      <c r="I971" s="27"/>
      <c r="J971" s="154" t="s">
        <v>296</v>
      </c>
      <c r="K971" s="27" t="s">
        <v>308</v>
      </c>
      <c r="L971" s="27" t="str">
        <f t="shared" si="16"/>
        <v/>
      </c>
      <c r="M971" s="155" t="s">
        <v>322</v>
      </c>
      <c r="N971" s="140">
        <v>1.9114910708207585E-3</v>
      </c>
      <c r="O971" s="140">
        <f t="shared" si="17"/>
        <v>1.9114910708207584</v>
      </c>
      <c r="P971" s="156" t="s">
        <v>346</v>
      </c>
      <c r="Q971" s="27">
        <v>8.2644999999999993E-3</v>
      </c>
      <c r="R971" s="185">
        <v>71</v>
      </c>
      <c r="S971" s="185">
        <v>85</v>
      </c>
      <c r="T971" s="186">
        <v>310</v>
      </c>
      <c r="U971" s="196"/>
      <c r="V971" s="27"/>
      <c r="W971" s="157"/>
    </row>
    <row r="972" spans="1:23" ht="13.8">
      <c r="A972" s="158">
        <v>22.12</v>
      </c>
      <c r="B972" s="153">
        <v>57</v>
      </c>
      <c r="C972" s="27">
        <v>48535</v>
      </c>
      <c r="D972" s="27"/>
      <c r="E972" s="27"/>
      <c r="F972" s="27"/>
      <c r="G972" s="27" t="str">
        <f t="shared" si="15"/>
        <v/>
      </c>
      <c r="H972" s="27"/>
      <c r="I972" s="27"/>
      <c r="J972" s="154" t="s">
        <v>328</v>
      </c>
      <c r="K972" s="27" t="s">
        <v>342</v>
      </c>
      <c r="L972" s="27" t="str">
        <f t="shared" si="16"/>
        <v/>
      </c>
      <c r="M972" s="155" t="s">
        <v>335</v>
      </c>
      <c r="N972" s="140">
        <v>6.883381742267808E-3</v>
      </c>
      <c r="O972" s="140">
        <f t="shared" si="17"/>
        <v>6.8833817422678081</v>
      </c>
      <c r="P972" s="156" t="s">
        <v>346</v>
      </c>
      <c r="Q972" s="156" t="s">
        <v>346</v>
      </c>
      <c r="R972" s="185">
        <v>71</v>
      </c>
      <c r="S972" s="185">
        <v>113</v>
      </c>
      <c r="T972" s="186">
        <v>325</v>
      </c>
      <c r="U972" s="196"/>
      <c r="V972" s="27"/>
      <c r="W972" s="157"/>
    </row>
    <row r="973" spans="1:23" ht="13.8">
      <c r="A973" s="158">
        <v>23.45</v>
      </c>
      <c r="B973" s="153">
        <v>243</v>
      </c>
      <c r="C973" s="27">
        <v>502919</v>
      </c>
      <c r="D973" s="27"/>
      <c r="E973" s="27"/>
      <c r="F973" s="27"/>
      <c r="G973" s="27" t="str">
        <f t="shared" si="15"/>
        <v/>
      </c>
      <c r="H973" s="27"/>
      <c r="I973" s="27"/>
      <c r="J973" s="154" t="s">
        <v>450</v>
      </c>
      <c r="K973" s="27" t="s">
        <v>120</v>
      </c>
      <c r="L973" s="27" t="str">
        <f t="shared" si="16"/>
        <v/>
      </c>
      <c r="M973" s="155" t="s">
        <v>145</v>
      </c>
      <c r="N973" s="140">
        <v>0.1</v>
      </c>
      <c r="O973" s="140">
        <f t="shared" si="17"/>
        <v>100</v>
      </c>
      <c r="P973" s="156" t="s">
        <v>346</v>
      </c>
      <c r="Q973" s="156" t="s">
        <v>346</v>
      </c>
      <c r="R973" s="185">
        <v>245</v>
      </c>
      <c r="S973" s="185">
        <v>186</v>
      </c>
      <c r="T973" s="186">
        <v>256</v>
      </c>
      <c r="U973" s="196"/>
      <c r="V973" s="27"/>
      <c r="W973" s="157"/>
    </row>
    <row r="974" spans="1:23" ht="14.4" thickBot="1">
      <c r="A974" s="158">
        <v>24.65</v>
      </c>
      <c r="B974" s="153">
        <v>55</v>
      </c>
      <c r="C974" s="27">
        <v>112589</v>
      </c>
      <c r="D974" s="27"/>
      <c r="E974" s="27"/>
      <c r="F974" s="27"/>
      <c r="G974" s="27" t="str">
        <f t="shared" si="15"/>
        <v/>
      </c>
      <c r="H974" s="27"/>
      <c r="I974" s="27"/>
      <c r="J974" s="154" t="s">
        <v>597</v>
      </c>
      <c r="K974" s="27" t="s">
        <v>600</v>
      </c>
      <c r="L974" s="27" t="str">
        <f t="shared" si="16"/>
        <v/>
      </c>
      <c r="M974" s="155" t="s">
        <v>599</v>
      </c>
      <c r="N974" s="140">
        <v>1.5967715400848671E-2</v>
      </c>
      <c r="O974" s="140">
        <f t="shared" si="17"/>
        <v>15.96771540084867</v>
      </c>
      <c r="P974" s="156" t="s">
        <v>346</v>
      </c>
      <c r="Q974" s="156" t="s">
        <v>346</v>
      </c>
      <c r="R974" s="187">
        <v>97</v>
      </c>
      <c r="S974" s="187">
        <v>145</v>
      </c>
      <c r="T974" s="188">
        <v>224</v>
      </c>
      <c r="U974" s="197"/>
      <c r="V974" s="27"/>
      <c r="W974" s="157"/>
    </row>
    <row r="975" spans="1:23">
      <c r="A975" s="220" t="s">
        <v>619</v>
      </c>
      <c r="B975" s="220"/>
      <c r="C975" s="220"/>
      <c r="D975" s="220"/>
      <c r="E975" s="220"/>
      <c r="F975" s="220"/>
      <c r="G975" s="220"/>
      <c r="H975" s="220"/>
      <c r="I975" s="220"/>
      <c r="J975" s="220"/>
      <c r="K975" s="220"/>
      <c r="L975" s="220"/>
      <c r="M975" s="220"/>
      <c r="N975" s="220"/>
      <c r="O975" s="220"/>
      <c r="P975" s="220"/>
      <c r="Q975" s="220"/>
      <c r="R975" s="220"/>
      <c r="S975" s="220"/>
      <c r="T975" s="220"/>
      <c r="U975" s="220"/>
      <c r="V975" s="220"/>
      <c r="W975" s="220"/>
    </row>
    <row r="976" spans="1:23" ht="13.8">
      <c r="A976" s="158">
        <v>6.03</v>
      </c>
      <c r="B976" s="153">
        <v>91</v>
      </c>
      <c r="C976" s="153">
        <v>4601174</v>
      </c>
      <c r="D976" s="27"/>
      <c r="E976" s="27"/>
      <c r="F976" s="27"/>
      <c r="G976" s="27" t="str">
        <f t="shared" ref="G976:G1006" si="18">IF($F976="Other","Please, specify ion type!!!","")</f>
        <v/>
      </c>
      <c r="H976" s="27"/>
      <c r="I976" s="27"/>
      <c r="J976" s="154" t="s">
        <v>215</v>
      </c>
      <c r="K976" s="27" t="s">
        <v>229</v>
      </c>
      <c r="L976" s="27" t="str">
        <f t="shared" ref="L976:L1006" si="19">IF($I976="Unknown","n/a","")</f>
        <v/>
      </c>
      <c r="M976" s="155" t="s">
        <v>238</v>
      </c>
      <c r="N976" s="140">
        <v>0.67625737079431147</v>
      </c>
      <c r="O976" s="140">
        <f t="shared" si="17"/>
        <v>676.25737079431144</v>
      </c>
      <c r="P976" s="27">
        <v>4300</v>
      </c>
      <c r="Q976" s="156" t="s">
        <v>346</v>
      </c>
      <c r="R976" s="185">
        <v>65</v>
      </c>
      <c r="S976" s="185"/>
      <c r="T976" s="186"/>
      <c r="U976" s="186"/>
      <c r="V976" s="27"/>
      <c r="W976" s="157"/>
    </row>
    <row r="977" spans="1:23" ht="13.8">
      <c r="A977" s="158">
        <v>6.67</v>
      </c>
      <c r="B977" s="153">
        <v>91</v>
      </c>
      <c r="C977" s="153">
        <v>1296158</v>
      </c>
      <c r="D977" s="27"/>
      <c r="E977" s="27"/>
      <c r="F977" s="27"/>
      <c r="G977" s="27" t="str">
        <f t="shared" si="18"/>
        <v/>
      </c>
      <c r="H977" s="27"/>
      <c r="I977" s="27"/>
      <c r="J977" s="154" t="s">
        <v>536</v>
      </c>
      <c r="K977" s="27" t="s">
        <v>562</v>
      </c>
      <c r="L977" s="27" t="str">
        <f t="shared" si="19"/>
        <v/>
      </c>
      <c r="M977" s="155" t="s">
        <v>98</v>
      </c>
      <c r="N977" s="140">
        <v>0.19050277194777099</v>
      </c>
      <c r="O977" s="140">
        <f t="shared" si="17"/>
        <v>190.50277194777098</v>
      </c>
      <c r="P977" s="156" t="s">
        <v>346</v>
      </c>
      <c r="Q977" s="156" t="s">
        <v>346</v>
      </c>
      <c r="R977" s="185">
        <v>106</v>
      </c>
      <c r="S977" s="185"/>
      <c r="T977" s="186"/>
      <c r="U977" s="186"/>
      <c r="V977" s="27"/>
      <c r="W977" s="157"/>
    </row>
    <row r="978" spans="1:23" ht="13.8">
      <c r="A978" s="158">
        <v>6.8</v>
      </c>
      <c r="B978" s="153">
        <v>55</v>
      </c>
      <c r="C978" s="153">
        <v>513171</v>
      </c>
      <c r="D978" s="27"/>
      <c r="E978" s="27"/>
      <c r="F978" s="27"/>
      <c r="G978" s="27" t="str">
        <f t="shared" si="18"/>
        <v/>
      </c>
      <c r="H978" s="27"/>
      <c r="I978" s="27"/>
      <c r="J978" s="154" t="s">
        <v>467</v>
      </c>
      <c r="K978" s="27" t="s">
        <v>230</v>
      </c>
      <c r="L978" s="27" t="str">
        <f t="shared" si="19"/>
        <v/>
      </c>
      <c r="M978" s="155" t="s">
        <v>98</v>
      </c>
      <c r="N978" s="140">
        <v>7.5423287888675292E-2</v>
      </c>
      <c r="O978" s="140">
        <f t="shared" si="17"/>
        <v>75.42328788867529</v>
      </c>
      <c r="P978" s="156" t="s">
        <v>346</v>
      </c>
      <c r="Q978" s="156" t="s">
        <v>346</v>
      </c>
      <c r="R978" s="185">
        <v>69</v>
      </c>
      <c r="S978" s="185">
        <v>84</v>
      </c>
      <c r="T978" s="186">
        <v>126</v>
      </c>
      <c r="U978" s="186"/>
      <c r="V978" s="27"/>
      <c r="W978" s="157"/>
    </row>
    <row r="979" spans="1:23" ht="13.8">
      <c r="A979" s="158">
        <v>6.9</v>
      </c>
      <c r="B979" s="153">
        <v>104</v>
      </c>
      <c r="C979" s="153">
        <v>669292</v>
      </c>
      <c r="D979" s="27"/>
      <c r="E979" s="27"/>
      <c r="F979" s="27"/>
      <c r="G979" s="27" t="str">
        <f t="shared" si="18"/>
        <v/>
      </c>
      <c r="H979" s="27"/>
      <c r="I979" s="27"/>
      <c r="J979" s="154" t="s">
        <v>537</v>
      </c>
      <c r="K979" s="27" t="s">
        <v>563</v>
      </c>
      <c r="L979" s="27" t="str">
        <f t="shared" si="19"/>
        <v/>
      </c>
      <c r="M979" s="155" t="s">
        <v>577</v>
      </c>
      <c r="N979" s="140">
        <v>9.8369165828909394E-2</v>
      </c>
      <c r="O979" s="140">
        <f t="shared" si="17"/>
        <v>98.369165828909388</v>
      </c>
      <c r="P979" s="27">
        <v>1.2</v>
      </c>
      <c r="Q979" s="156" t="s">
        <v>346</v>
      </c>
      <c r="R979" s="185">
        <v>78</v>
      </c>
      <c r="S979" s="185">
        <v>51</v>
      </c>
      <c r="T979" s="186"/>
      <c r="U979" s="186"/>
      <c r="V979" s="27"/>
      <c r="W979" s="157"/>
    </row>
    <row r="980" spans="1:23" ht="13.8">
      <c r="A980" s="158">
        <v>6.88</v>
      </c>
      <c r="B980" s="153">
        <v>91</v>
      </c>
      <c r="C980" s="153">
        <v>1824594</v>
      </c>
      <c r="D980" s="27"/>
      <c r="E980" s="27"/>
      <c r="F980" s="27"/>
      <c r="G980" s="27" t="str">
        <f t="shared" si="18"/>
        <v/>
      </c>
      <c r="H980" s="27"/>
      <c r="I980" s="27"/>
      <c r="J980" s="154" t="s">
        <v>536</v>
      </c>
      <c r="K980" s="27" t="s">
        <v>562</v>
      </c>
      <c r="L980" s="27" t="str">
        <f t="shared" si="19"/>
        <v/>
      </c>
      <c r="M980" s="155" t="s">
        <v>98</v>
      </c>
      <c r="N980" s="140">
        <v>0.26816963262138666</v>
      </c>
      <c r="O980" s="140">
        <f t="shared" si="17"/>
        <v>268.16963262138665</v>
      </c>
      <c r="P980" s="156" t="s">
        <v>346</v>
      </c>
      <c r="Q980" s="156" t="s">
        <v>346</v>
      </c>
      <c r="R980" s="185">
        <v>106</v>
      </c>
      <c r="S980" s="185"/>
      <c r="T980" s="186"/>
      <c r="U980" s="186"/>
      <c r="V980" s="27"/>
      <c r="W980" s="157"/>
    </row>
    <row r="981" spans="1:23" ht="13.8">
      <c r="A981" s="158">
        <v>6.88</v>
      </c>
      <c r="B981" s="153">
        <v>193</v>
      </c>
      <c r="C981" s="153">
        <v>111669</v>
      </c>
      <c r="D981" s="27"/>
      <c r="E981" s="27"/>
      <c r="F981" s="27"/>
      <c r="G981" s="27" t="str">
        <f t="shared" si="18"/>
        <v/>
      </c>
      <c r="H981" s="27"/>
      <c r="I981" s="27"/>
      <c r="J981" s="154" t="s">
        <v>95</v>
      </c>
      <c r="K981" s="27" t="s">
        <v>98</v>
      </c>
      <c r="L981" s="27" t="str">
        <f t="shared" si="19"/>
        <v/>
      </c>
      <c r="M981" s="155" t="s">
        <v>98</v>
      </c>
      <c r="N981" s="140">
        <v>1.6412546958500151E-2</v>
      </c>
      <c r="O981" s="140">
        <f t="shared" si="17"/>
        <v>16.412546958500151</v>
      </c>
      <c r="P981" s="156" t="s">
        <v>346</v>
      </c>
      <c r="Q981" s="156" t="s">
        <v>346</v>
      </c>
      <c r="R981" s="185">
        <v>209</v>
      </c>
      <c r="S981" s="185">
        <v>135</v>
      </c>
      <c r="T981" s="186">
        <v>179</v>
      </c>
      <c r="U981" s="186"/>
      <c r="V981" s="27"/>
      <c r="W981" s="157"/>
    </row>
    <row r="982" spans="1:23" ht="13.8">
      <c r="A982" s="158">
        <v>7.11</v>
      </c>
      <c r="B982" s="153">
        <v>60</v>
      </c>
      <c r="C982" s="153">
        <v>27785</v>
      </c>
      <c r="D982" s="27"/>
      <c r="E982" s="27"/>
      <c r="F982" s="27"/>
      <c r="G982" s="27" t="str">
        <f t="shared" si="18"/>
        <v/>
      </c>
      <c r="H982" s="27"/>
      <c r="I982" s="27"/>
      <c r="J982" s="154" t="s">
        <v>73</v>
      </c>
      <c r="K982" s="27" t="s">
        <v>99</v>
      </c>
      <c r="L982" s="27" t="str">
        <f t="shared" si="19"/>
        <v/>
      </c>
      <c r="M982" s="155" t="s">
        <v>124</v>
      </c>
      <c r="N982" s="140">
        <v>4.0836993009870839E-3</v>
      </c>
      <c r="O982" s="140">
        <f t="shared" si="17"/>
        <v>4.0836993009870834</v>
      </c>
      <c r="P982" s="156" t="s">
        <v>346</v>
      </c>
      <c r="Q982" s="156" t="s">
        <v>346</v>
      </c>
      <c r="R982" s="185">
        <v>73</v>
      </c>
      <c r="S982" s="185"/>
      <c r="T982" s="186"/>
      <c r="U982" s="186"/>
      <c r="V982" s="27"/>
      <c r="W982" s="157"/>
    </row>
    <row r="983" spans="1:23" ht="13.8">
      <c r="A983" s="158">
        <v>7.23</v>
      </c>
      <c r="B983" s="153">
        <v>117</v>
      </c>
      <c r="C983" s="153">
        <v>97169</v>
      </c>
      <c r="D983" s="27"/>
      <c r="E983" s="27"/>
      <c r="F983" s="27"/>
      <c r="G983" s="27" t="str">
        <f t="shared" si="18"/>
        <v/>
      </c>
      <c r="H983" s="27"/>
      <c r="I983" s="27"/>
      <c r="J983" s="154" t="s">
        <v>538</v>
      </c>
      <c r="K983" s="27" t="s">
        <v>210</v>
      </c>
      <c r="L983" s="27" t="str">
        <f t="shared" si="19"/>
        <v/>
      </c>
      <c r="M983" s="155" t="s">
        <v>98</v>
      </c>
      <c r="N983" s="140">
        <v>1.4281410018989166E-2</v>
      </c>
      <c r="O983" s="140">
        <f t="shared" si="17"/>
        <v>14.281410018989165</v>
      </c>
      <c r="P983" s="156" t="s">
        <v>346</v>
      </c>
      <c r="Q983" s="156" t="s">
        <v>346</v>
      </c>
      <c r="R983" s="185">
        <v>118</v>
      </c>
      <c r="S983" s="185">
        <v>107</v>
      </c>
      <c r="T983" s="186"/>
      <c r="U983" s="186"/>
      <c r="V983" s="27"/>
      <c r="W983" s="157"/>
    </row>
    <row r="984" spans="1:23" ht="13.8">
      <c r="A984" s="158">
        <v>7.25</v>
      </c>
      <c r="B984" s="153">
        <v>91</v>
      </c>
      <c r="C984" s="153">
        <v>202316</v>
      </c>
      <c r="D984" s="27"/>
      <c r="E984" s="27"/>
      <c r="F984" s="27"/>
      <c r="G984" s="27" t="str">
        <f t="shared" si="18"/>
        <v/>
      </c>
      <c r="H984" s="27"/>
      <c r="I984" s="27"/>
      <c r="J984" s="154" t="s">
        <v>604</v>
      </c>
      <c r="K984" s="27" t="s">
        <v>210</v>
      </c>
      <c r="L984" s="27" t="str">
        <f t="shared" si="19"/>
        <v/>
      </c>
      <c r="M984" s="155" t="s">
        <v>609</v>
      </c>
      <c r="N984" s="140">
        <v>2.9735386279593407E-2</v>
      </c>
      <c r="O984" s="140">
        <f t="shared" si="17"/>
        <v>29.735386279593406</v>
      </c>
      <c r="P984" s="156" t="s">
        <v>346</v>
      </c>
      <c r="Q984" s="156" t="s">
        <v>346</v>
      </c>
      <c r="R984" s="185">
        <v>117</v>
      </c>
      <c r="S984" s="185">
        <v>118</v>
      </c>
      <c r="T984" s="186"/>
      <c r="U984" s="186"/>
      <c r="V984" s="27"/>
      <c r="W984" s="157"/>
    </row>
    <row r="985" spans="1:23" ht="13.8">
      <c r="A985" s="158">
        <v>7.27</v>
      </c>
      <c r="B985" s="153">
        <v>94</v>
      </c>
      <c r="C985" s="153">
        <v>61920</v>
      </c>
      <c r="D985" s="27"/>
      <c r="E985" s="27"/>
      <c r="F985" s="27"/>
      <c r="G985" s="27" t="str">
        <f t="shared" si="18"/>
        <v/>
      </c>
      <c r="H985" s="27"/>
      <c r="I985" s="27"/>
      <c r="J985" s="154" t="s">
        <v>74</v>
      </c>
      <c r="K985" s="27" t="s">
        <v>100</v>
      </c>
      <c r="L985" s="27" t="str">
        <f t="shared" si="19"/>
        <v/>
      </c>
      <c r="M985" s="155" t="s">
        <v>125</v>
      </c>
      <c r="N985" s="140">
        <v>9.1006896065186343E-3</v>
      </c>
      <c r="O985" s="140">
        <f t="shared" si="17"/>
        <v>9.1006896065186336</v>
      </c>
      <c r="P985" s="156" t="s">
        <v>346</v>
      </c>
      <c r="Q985" s="156" t="s">
        <v>346</v>
      </c>
      <c r="R985" s="185">
        <v>66</v>
      </c>
      <c r="S985" s="185">
        <v>55</v>
      </c>
      <c r="T985" s="186"/>
      <c r="U985" s="186"/>
      <c r="V985" s="27"/>
      <c r="W985" s="157"/>
    </row>
    <row r="986" spans="1:23" ht="13.8">
      <c r="A986" s="158">
        <v>7.32</v>
      </c>
      <c r="B986" s="153">
        <v>105</v>
      </c>
      <c r="C986" s="153">
        <v>485553</v>
      </c>
      <c r="D986" s="27"/>
      <c r="E986" s="27"/>
      <c r="F986" s="27"/>
      <c r="G986" s="27" t="str">
        <f t="shared" si="18"/>
        <v/>
      </c>
      <c r="H986" s="27"/>
      <c r="I986" s="27"/>
      <c r="J986" s="154" t="s">
        <v>538</v>
      </c>
      <c r="K986" s="27" t="s">
        <v>564</v>
      </c>
      <c r="L986" s="27" t="str">
        <f t="shared" si="19"/>
        <v/>
      </c>
      <c r="M986" s="155" t="s">
        <v>98</v>
      </c>
      <c r="N986" s="140">
        <v>7.1364133406232919E-2</v>
      </c>
      <c r="O986" s="140">
        <f t="shared" si="17"/>
        <v>71.364133406232924</v>
      </c>
      <c r="P986" s="156" t="s">
        <v>346</v>
      </c>
      <c r="Q986" s="156" t="s">
        <v>346</v>
      </c>
      <c r="R986" s="185">
        <v>120</v>
      </c>
      <c r="S986" s="185">
        <v>77</v>
      </c>
      <c r="T986" s="186"/>
      <c r="U986" s="186"/>
      <c r="V986" s="27"/>
      <c r="W986" s="157"/>
    </row>
    <row r="987" spans="1:23" ht="13.8">
      <c r="A987" s="158">
        <v>7.41</v>
      </c>
      <c r="B987" s="153">
        <v>55</v>
      </c>
      <c r="C987" s="153">
        <v>336362</v>
      </c>
      <c r="D987" s="27"/>
      <c r="E987" s="27"/>
      <c r="F987" s="27"/>
      <c r="G987" s="27" t="str">
        <f t="shared" si="18"/>
        <v/>
      </c>
      <c r="H987" s="27"/>
      <c r="I987" s="27"/>
      <c r="J987" s="154" t="s">
        <v>468</v>
      </c>
      <c r="K987" s="27" t="s">
        <v>231</v>
      </c>
      <c r="L987" s="27" t="str">
        <f t="shared" si="19"/>
        <v/>
      </c>
      <c r="M987" s="155" t="s">
        <v>98</v>
      </c>
      <c r="N987" s="140">
        <v>4.9436791948123719E-2</v>
      </c>
      <c r="O987" s="140">
        <f t="shared" si="17"/>
        <v>49.436791948123719</v>
      </c>
      <c r="P987" s="156" t="s">
        <v>346</v>
      </c>
      <c r="Q987" s="156" t="s">
        <v>346</v>
      </c>
      <c r="R987" s="185">
        <v>70</v>
      </c>
      <c r="S987" s="185">
        <v>83</v>
      </c>
      <c r="T987" s="186">
        <v>140</v>
      </c>
      <c r="U987" s="186"/>
      <c r="V987" s="27"/>
      <c r="W987" s="157"/>
    </row>
    <row r="988" spans="1:23" ht="13.8">
      <c r="A988" s="158">
        <v>7.42</v>
      </c>
      <c r="B988" s="153">
        <v>105</v>
      </c>
      <c r="C988" s="153">
        <v>224978</v>
      </c>
      <c r="D988" s="27"/>
      <c r="E988" s="27"/>
      <c r="F988" s="27"/>
      <c r="G988" s="27" t="str">
        <f t="shared" si="18"/>
        <v/>
      </c>
      <c r="H988" s="27"/>
      <c r="I988" s="27"/>
      <c r="J988" s="154" t="s">
        <v>538</v>
      </c>
      <c r="K988" s="27" t="s">
        <v>564</v>
      </c>
      <c r="L988" s="27" t="str">
        <f t="shared" si="19"/>
        <v/>
      </c>
      <c r="M988" s="155" t="s">
        <v>98</v>
      </c>
      <c r="N988" s="140">
        <v>3.3066132853607065E-2</v>
      </c>
      <c r="O988" s="140">
        <f t="shared" si="17"/>
        <v>33.066132853607066</v>
      </c>
      <c r="P988" s="156" t="s">
        <v>346</v>
      </c>
      <c r="Q988" s="156" t="s">
        <v>346</v>
      </c>
      <c r="R988" s="185">
        <v>120</v>
      </c>
      <c r="S988" s="185">
        <v>77</v>
      </c>
      <c r="T988" s="186"/>
      <c r="U988" s="186"/>
      <c r="V988" s="27"/>
      <c r="W988" s="157"/>
    </row>
    <row r="989" spans="1:23" ht="13.8">
      <c r="A989" s="158">
        <v>7.46</v>
      </c>
      <c r="B989" s="153">
        <v>57</v>
      </c>
      <c r="C989" s="153">
        <v>143066</v>
      </c>
      <c r="D989" s="27"/>
      <c r="E989" s="27"/>
      <c r="F989" s="27"/>
      <c r="G989" s="27" t="str">
        <f t="shared" si="18"/>
        <v/>
      </c>
      <c r="H989" s="27"/>
      <c r="I989" s="27"/>
      <c r="J989" s="154" t="s">
        <v>218</v>
      </c>
      <c r="K989" s="27" t="s">
        <v>232</v>
      </c>
      <c r="L989" s="27" t="str">
        <f t="shared" si="19"/>
        <v/>
      </c>
      <c r="M989" s="155" t="s">
        <v>241</v>
      </c>
      <c r="N989" s="140">
        <v>2.102711981986749E-2</v>
      </c>
      <c r="O989" s="140">
        <f t="shared" si="17"/>
        <v>21.02711981986749</v>
      </c>
      <c r="P989" s="156" t="s">
        <v>346</v>
      </c>
      <c r="Q989" s="27">
        <v>28.457999999999998</v>
      </c>
      <c r="R989" s="185">
        <v>71</v>
      </c>
      <c r="S989" s="185">
        <v>85</v>
      </c>
      <c r="T989" s="186">
        <v>142</v>
      </c>
      <c r="U989" s="186"/>
      <c r="V989" s="27"/>
      <c r="W989" s="157"/>
    </row>
    <row r="990" spans="1:23" ht="13.8">
      <c r="A990" s="158">
        <v>7.54</v>
      </c>
      <c r="B990" s="153">
        <v>118</v>
      </c>
      <c r="C990" s="153">
        <v>479767</v>
      </c>
      <c r="D990" s="27"/>
      <c r="E990" s="27"/>
      <c r="F990" s="27"/>
      <c r="G990" s="27" t="str">
        <f t="shared" si="18"/>
        <v/>
      </c>
      <c r="H990" s="27"/>
      <c r="I990" s="27"/>
      <c r="J990" s="154" t="s">
        <v>219</v>
      </c>
      <c r="K990" s="27" t="s">
        <v>210</v>
      </c>
      <c r="L990" s="27" t="str">
        <f t="shared" si="19"/>
        <v/>
      </c>
      <c r="M990" s="155" t="s">
        <v>242</v>
      </c>
      <c r="N990" s="140">
        <v>7.0513736279887371E-2</v>
      </c>
      <c r="O990" s="140">
        <f t="shared" si="17"/>
        <v>70.513736279887368</v>
      </c>
      <c r="P990" s="156" t="s">
        <v>346</v>
      </c>
      <c r="Q990" s="156" t="s">
        <v>346</v>
      </c>
      <c r="R990" s="185">
        <v>117</v>
      </c>
      <c r="S990" s="185">
        <v>91</v>
      </c>
      <c r="T990" s="186">
        <v>115</v>
      </c>
      <c r="U990" s="186"/>
      <c r="V990" s="27"/>
      <c r="W990" s="157"/>
    </row>
    <row r="991" spans="1:23" ht="13.8">
      <c r="A991" s="158">
        <v>7.72</v>
      </c>
      <c r="B991" s="153">
        <v>60</v>
      </c>
      <c r="C991" s="153">
        <v>16603</v>
      </c>
      <c r="D991" s="27"/>
      <c r="E991" s="27"/>
      <c r="F991" s="27"/>
      <c r="G991" s="27" t="str">
        <f t="shared" si="18"/>
        <v/>
      </c>
      <c r="H991" s="27"/>
      <c r="I991" s="27"/>
      <c r="J991" s="154" t="s">
        <v>76</v>
      </c>
      <c r="K991" s="27" t="s">
        <v>102</v>
      </c>
      <c r="L991" s="27" t="str">
        <f t="shared" si="19"/>
        <v/>
      </c>
      <c r="M991" s="155" t="s">
        <v>127</v>
      </c>
      <c r="N991" s="140">
        <v>2.4402252832207505E-3</v>
      </c>
      <c r="O991" s="140">
        <f t="shared" si="17"/>
        <v>2.4402252832207507</v>
      </c>
      <c r="P991" s="156" t="s">
        <v>346</v>
      </c>
      <c r="Q991" s="27">
        <v>12215</v>
      </c>
      <c r="R991" s="185">
        <v>73</v>
      </c>
      <c r="S991" s="185"/>
      <c r="T991" s="186"/>
      <c r="U991" s="186"/>
      <c r="V991" s="27"/>
      <c r="W991" s="157"/>
    </row>
    <row r="992" spans="1:23" ht="13.8">
      <c r="A992" s="158">
        <v>7.72</v>
      </c>
      <c r="B992" s="153">
        <v>117</v>
      </c>
      <c r="C992" s="153">
        <v>159514</v>
      </c>
      <c r="D992" s="27"/>
      <c r="E992" s="27"/>
      <c r="F992" s="27"/>
      <c r="G992" s="27" t="str">
        <f t="shared" si="18"/>
        <v/>
      </c>
      <c r="H992" s="27"/>
      <c r="I992" s="27"/>
      <c r="J992" s="154" t="s">
        <v>538</v>
      </c>
      <c r="K992" s="27" t="s">
        <v>210</v>
      </c>
      <c r="L992" s="27" t="str">
        <f t="shared" si="19"/>
        <v/>
      </c>
      <c r="M992" s="155" t="s">
        <v>98</v>
      </c>
      <c r="N992" s="140">
        <v>2.3444563984079674E-2</v>
      </c>
      <c r="O992" s="140">
        <f t="shared" si="17"/>
        <v>23.444563984079675</v>
      </c>
      <c r="P992" s="156" t="s">
        <v>346</v>
      </c>
      <c r="Q992" s="156" t="s">
        <v>346</v>
      </c>
      <c r="R992" s="185">
        <v>118</v>
      </c>
      <c r="S992" s="185">
        <v>115</v>
      </c>
      <c r="T992" s="186">
        <v>80</v>
      </c>
      <c r="U992" s="186"/>
      <c r="V992" s="27"/>
      <c r="W992" s="157"/>
    </row>
    <row r="993" spans="1:23" ht="13.8">
      <c r="A993" s="158">
        <v>7.77</v>
      </c>
      <c r="B993" s="153">
        <v>108</v>
      </c>
      <c r="C993" s="153">
        <v>12098</v>
      </c>
      <c r="D993" s="27"/>
      <c r="E993" s="27"/>
      <c r="F993" s="27"/>
      <c r="G993" s="27" t="str">
        <f t="shared" si="18"/>
        <v/>
      </c>
      <c r="H993" s="27"/>
      <c r="I993" s="27"/>
      <c r="J993" s="154" t="s">
        <v>530</v>
      </c>
      <c r="K993" s="27" t="s">
        <v>103</v>
      </c>
      <c r="L993" s="27" t="str">
        <f t="shared" si="19"/>
        <v/>
      </c>
      <c r="M993" s="155" t="s">
        <v>98</v>
      </c>
      <c r="N993" s="140">
        <v>1.7781030823588895E-3</v>
      </c>
      <c r="O993" s="140">
        <f t="shared" si="17"/>
        <v>1.7781030823588895</v>
      </c>
      <c r="P993" s="156" t="s">
        <v>346</v>
      </c>
      <c r="Q993" s="156" t="s">
        <v>346</v>
      </c>
      <c r="R993" s="185">
        <v>90</v>
      </c>
      <c r="S993" s="185">
        <v>77</v>
      </c>
      <c r="T993" s="186"/>
      <c r="U993" s="186"/>
      <c r="V993" s="27"/>
      <c r="W993" s="157"/>
    </row>
    <row r="994" spans="1:23" ht="13.8">
      <c r="A994" s="158">
        <v>7.78</v>
      </c>
      <c r="B994" s="153">
        <v>267</v>
      </c>
      <c r="C994" s="153">
        <v>305326</v>
      </c>
      <c r="D994" s="27"/>
      <c r="E994" s="27"/>
      <c r="F994" s="27"/>
      <c r="G994" s="27" t="str">
        <f t="shared" si="18"/>
        <v/>
      </c>
      <c r="H994" s="27"/>
      <c r="I994" s="27"/>
      <c r="J994" s="154" t="s">
        <v>95</v>
      </c>
      <c r="K994" s="27" t="s">
        <v>98</v>
      </c>
      <c r="L994" s="27" t="str">
        <f t="shared" si="19"/>
        <v/>
      </c>
      <c r="M994" s="155" t="s">
        <v>98</v>
      </c>
      <c r="N994" s="140">
        <v>4.4875277047802142E-2</v>
      </c>
      <c r="O994" s="140">
        <f t="shared" si="17"/>
        <v>44.875277047802143</v>
      </c>
      <c r="P994" s="156" t="s">
        <v>346</v>
      </c>
      <c r="Q994" s="156" t="s">
        <v>346</v>
      </c>
      <c r="R994" s="185">
        <v>126</v>
      </c>
      <c r="S994" s="185">
        <v>251</v>
      </c>
      <c r="T994" s="186">
        <v>283</v>
      </c>
      <c r="U994" s="186"/>
      <c r="V994" s="27"/>
      <c r="W994" s="157"/>
    </row>
    <row r="995" spans="1:23" ht="13.8">
      <c r="A995" s="158">
        <v>7.83</v>
      </c>
      <c r="B995" s="153">
        <v>117</v>
      </c>
      <c r="C995" s="153">
        <v>302302</v>
      </c>
      <c r="D995" s="27"/>
      <c r="E995" s="27"/>
      <c r="F995" s="27"/>
      <c r="G995" s="27" t="str">
        <f t="shared" si="18"/>
        <v/>
      </c>
      <c r="H995" s="27"/>
      <c r="I995" s="27"/>
      <c r="J995" s="154" t="s">
        <v>587</v>
      </c>
      <c r="K995" s="27" t="s">
        <v>565</v>
      </c>
      <c r="L995" s="27" t="str">
        <f t="shared" si="19"/>
        <v/>
      </c>
      <c r="M995" s="155" t="s">
        <v>98</v>
      </c>
      <c r="N995" s="140">
        <v>4.4430824764693094E-2</v>
      </c>
      <c r="O995" s="140">
        <f t="shared" si="17"/>
        <v>44.430824764693092</v>
      </c>
      <c r="P995" s="156" t="s">
        <v>346</v>
      </c>
      <c r="Q995" s="156" t="s">
        <v>346</v>
      </c>
      <c r="R995" s="185">
        <v>118</v>
      </c>
      <c r="S995" s="185">
        <v>115</v>
      </c>
      <c r="T995" s="186"/>
      <c r="U995" s="186"/>
      <c r="V995" s="27"/>
      <c r="W995" s="157"/>
    </row>
    <row r="996" spans="1:23" ht="13.8">
      <c r="A996" s="158">
        <v>7.91</v>
      </c>
      <c r="B996" s="153">
        <v>116</v>
      </c>
      <c r="C996" s="153">
        <v>1647899</v>
      </c>
      <c r="D996" s="27"/>
      <c r="E996" s="27"/>
      <c r="F996" s="27"/>
      <c r="G996" s="27" t="str">
        <f t="shared" si="18"/>
        <v/>
      </c>
      <c r="H996" s="27"/>
      <c r="I996" s="27"/>
      <c r="J996" s="154" t="s">
        <v>220</v>
      </c>
      <c r="K996" s="27" t="s">
        <v>233</v>
      </c>
      <c r="L996" s="27" t="str">
        <f t="shared" si="19"/>
        <v/>
      </c>
      <c r="M996" s="155" t="s">
        <v>243</v>
      </c>
      <c r="N996" s="140">
        <v>0.24219989182642845</v>
      </c>
      <c r="O996" s="140">
        <f t="shared" si="17"/>
        <v>242.19989182642846</v>
      </c>
      <c r="P996" s="156" t="s">
        <v>346</v>
      </c>
      <c r="Q996" s="156" t="s">
        <v>346</v>
      </c>
      <c r="R996" s="185">
        <v>115</v>
      </c>
      <c r="S996" s="185">
        <v>89</v>
      </c>
      <c r="T996" s="186"/>
      <c r="U996" s="186"/>
      <c r="V996" s="27"/>
      <c r="W996" s="157"/>
    </row>
    <row r="997" spans="1:23" ht="13.8">
      <c r="A997" s="158">
        <v>7.95</v>
      </c>
      <c r="B997" s="153">
        <v>105</v>
      </c>
      <c r="C997" s="153">
        <v>44765</v>
      </c>
      <c r="D997" s="27"/>
      <c r="E997" s="27"/>
      <c r="F997" s="27"/>
      <c r="G997" s="27" t="str">
        <f t="shared" si="18"/>
        <v/>
      </c>
      <c r="H997" s="27"/>
      <c r="I997" s="27"/>
      <c r="J997" s="154" t="s">
        <v>538</v>
      </c>
      <c r="K997" s="27" t="s">
        <v>566</v>
      </c>
      <c r="L997" s="27" t="str">
        <f t="shared" si="19"/>
        <v/>
      </c>
      <c r="M997" s="155" t="s">
        <v>98</v>
      </c>
      <c r="N997" s="140">
        <v>6.5793341446351199E-3</v>
      </c>
      <c r="O997" s="140">
        <f t="shared" si="17"/>
        <v>6.5793341446351201</v>
      </c>
      <c r="P997" s="156" t="s">
        <v>346</v>
      </c>
      <c r="Q997" s="156" t="s">
        <v>346</v>
      </c>
      <c r="R997" s="185">
        <v>120</v>
      </c>
      <c r="S997" s="185">
        <v>134</v>
      </c>
      <c r="T997" s="186">
        <v>152</v>
      </c>
      <c r="U997" s="186"/>
      <c r="V997" s="27"/>
      <c r="W997" s="157"/>
    </row>
    <row r="998" spans="1:23" ht="13.8">
      <c r="A998" s="158">
        <v>7.98</v>
      </c>
      <c r="B998" s="153">
        <v>55</v>
      </c>
      <c r="C998" s="153">
        <v>166619</v>
      </c>
      <c r="D998" s="27"/>
      <c r="E998" s="27"/>
      <c r="F998" s="27"/>
      <c r="G998" s="27" t="str">
        <f t="shared" si="18"/>
        <v/>
      </c>
      <c r="H998" s="27"/>
      <c r="I998" s="27"/>
      <c r="J998" s="154" t="s">
        <v>469</v>
      </c>
      <c r="K998" s="27" t="s">
        <v>258</v>
      </c>
      <c r="L998" s="27" t="str">
        <f t="shared" si="19"/>
        <v/>
      </c>
      <c r="M998" s="155" t="s">
        <v>98</v>
      </c>
      <c r="N998" s="140">
        <v>2.4488821084440057E-2</v>
      </c>
      <c r="O998" s="140">
        <f t="shared" si="17"/>
        <v>24.488821084440058</v>
      </c>
      <c r="P998" s="156" t="s">
        <v>346</v>
      </c>
      <c r="Q998" s="156" t="s">
        <v>346</v>
      </c>
      <c r="R998" s="185">
        <v>70</v>
      </c>
      <c r="S998" s="185">
        <v>83</v>
      </c>
      <c r="T998" s="186">
        <v>154</v>
      </c>
      <c r="U998" s="186"/>
      <c r="V998" s="27"/>
      <c r="W998" s="157"/>
    </row>
    <row r="999" spans="1:23" ht="13.8">
      <c r="A999" s="158">
        <v>8.02</v>
      </c>
      <c r="B999" s="153">
        <v>57</v>
      </c>
      <c r="C999" s="153">
        <v>132094</v>
      </c>
      <c r="D999" s="27"/>
      <c r="E999" s="27"/>
      <c r="F999" s="27"/>
      <c r="G999" s="27" t="str">
        <f t="shared" si="18"/>
        <v/>
      </c>
      <c r="H999" s="27"/>
      <c r="I999" s="27"/>
      <c r="J999" s="154" t="s">
        <v>541</v>
      </c>
      <c r="K999" s="27" t="s">
        <v>567</v>
      </c>
      <c r="L999" s="27" t="str">
        <f t="shared" si="19"/>
        <v/>
      </c>
      <c r="M999" s="155" t="s">
        <v>578</v>
      </c>
      <c r="N999" s="140">
        <v>1.9414510543983729E-2</v>
      </c>
      <c r="O999" s="140">
        <f t="shared" si="17"/>
        <v>19.414510543983727</v>
      </c>
      <c r="P999" s="156" t="s">
        <v>346</v>
      </c>
      <c r="Q999" s="27">
        <v>11.528</v>
      </c>
      <c r="R999" s="185">
        <v>71</v>
      </c>
      <c r="S999" s="185">
        <v>85</v>
      </c>
      <c r="T999" s="186">
        <v>156</v>
      </c>
      <c r="U999" s="186"/>
      <c r="V999" s="27"/>
      <c r="W999" s="157"/>
    </row>
    <row r="1000" spans="1:23" ht="13.8">
      <c r="A1000" s="158">
        <v>8.0500000000000007</v>
      </c>
      <c r="B1000" s="153">
        <v>117</v>
      </c>
      <c r="C1000" s="153">
        <v>111259</v>
      </c>
      <c r="D1000" s="27"/>
      <c r="E1000" s="27"/>
      <c r="F1000" s="27"/>
      <c r="G1000" s="27" t="str">
        <f t="shared" si="18"/>
        <v/>
      </c>
      <c r="H1000" s="27"/>
      <c r="I1000" s="27"/>
      <c r="J1000" s="154" t="s">
        <v>542</v>
      </c>
      <c r="K1000" s="27" t="s">
        <v>565</v>
      </c>
      <c r="L1000" s="27" t="str">
        <f t="shared" si="19"/>
        <v/>
      </c>
      <c r="M1000" s="155" t="s">
        <v>98</v>
      </c>
      <c r="N1000" s="140">
        <v>1.635228722434846E-2</v>
      </c>
      <c r="O1000" s="140">
        <f t="shared" si="17"/>
        <v>16.352287224348458</v>
      </c>
      <c r="P1000" s="156" t="s">
        <v>346</v>
      </c>
      <c r="Q1000" s="156" t="s">
        <v>346</v>
      </c>
      <c r="R1000" s="185">
        <v>103</v>
      </c>
      <c r="S1000" s="185">
        <v>132</v>
      </c>
      <c r="T1000" s="186"/>
      <c r="U1000" s="186"/>
      <c r="V1000" s="27"/>
      <c r="W1000" s="157"/>
    </row>
    <row r="1001" spans="1:23" ht="13.8">
      <c r="A1001" s="158">
        <v>8.1300000000000008</v>
      </c>
      <c r="B1001" s="153">
        <v>117</v>
      </c>
      <c r="C1001" s="153">
        <v>270888</v>
      </c>
      <c r="D1001" s="27"/>
      <c r="E1001" s="27"/>
      <c r="F1001" s="27"/>
      <c r="G1001" s="27" t="str">
        <f t="shared" si="18"/>
        <v/>
      </c>
      <c r="H1001" s="27"/>
      <c r="I1001" s="27"/>
      <c r="J1001" s="154" t="s">
        <v>543</v>
      </c>
      <c r="K1001" s="27" t="s">
        <v>565</v>
      </c>
      <c r="L1001" s="27" t="str">
        <f t="shared" si="19"/>
        <v/>
      </c>
      <c r="M1001" s="155" t="s">
        <v>98</v>
      </c>
      <c r="N1001" s="140">
        <v>3.9813753328982876E-2</v>
      </c>
      <c r="O1001" s="140">
        <f t="shared" si="17"/>
        <v>39.813753328982877</v>
      </c>
      <c r="P1001" s="156" t="s">
        <v>346</v>
      </c>
      <c r="Q1001" s="156" t="s">
        <v>346</v>
      </c>
      <c r="R1001" s="185">
        <v>132</v>
      </c>
      <c r="S1001" s="185">
        <v>105</v>
      </c>
      <c r="T1001" s="186">
        <v>91</v>
      </c>
      <c r="U1001" s="186"/>
      <c r="V1001" s="27"/>
      <c r="W1001" s="157"/>
    </row>
    <row r="1002" spans="1:23" ht="13.8">
      <c r="A1002" s="158">
        <v>8.1199999999999992</v>
      </c>
      <c r="B1002" s="153">
        <v>137</v>
      </c>
      <c r="C1002" s="153">
        <v>124068</v>
      </c>
      <c r="D1002" s="27"/>
      <c r="E1002" s="27"/>
      <c r="F1002" s="27"/>
      <c r="G1002" s="27" t="str">
        <f t="shared" si="18"/>
        <v/>
      </c>
      <c r="H1002" s="27"/>
      <c r="I1002" s="27"/>
      <c r="J1002" s="154" t="s">
        <v>95</v>
      </c>
      <c r="K1002" s="27" t="s">
        <v>98</v>
      </c>
      <c r="L1002" s="27" t="str">
        <f t="shared" si="19"/>
        <v/>
      </c>
      <c r="M1002" s="155" t="s">
        <v>98</v>
      </c>
      <c r="N1002" s="140">
        <v>1.8234889504224062E-2</v>
      </c>
      <c r="O1002" s="140">
        <f t="shared" si="17"/>
        <v>18.234889504224064</v>
      </c>
      <c r="P1002" s="156" t="s">
        <v>346</v>
      </c>
      <c r="Q1002" s="156" t="s">
        <v>346</v>
      </c>
      <c r="R1002" s="185">
        <v>78</v>
      </c>
      <c r="S1002" s="185">
        <v>152</v>
      </c>
      <c r="T1002" s="186"/>
      <c r="U1002" s="186"/>
      <c r="V1002" s="27"/>
      <c r="W1002" s="157"/>
    </row>
    <row r="1003" spans="1:23" ht="13.8">
      <c r="A1003" s="158">
        <v>8.2899999999999991</v>
      </c>
      <c r="B1003" s="153">
        <v>60</v>
      </c>
      <c r="C1003" s="153">
        <v>24604</v>
      </c>
      <c r="D1003" s="27"/>
      <c r="E1003" s="27"/>
      <c r="F1003" s="27"/>
      <c r="G1003" s="27" t="str">
        <f t="shared" si="18"/>
        <v/>
      </c>
      <c r="H1003" s="27"/>
      <c r="I1003" s="27"/>
      <c r="J1003" s="154" t="s">
        <v>524</v>
      </c>
      <c r="K1003" s="27" t="s">
        <v>528</v>
      </c>
      <c r="L1003" s="27" t="str">
        <f t="shared" si="19"/>
        <v/>
      </c>
      <c r="M1003" s="155" t="s">
        <v>131</v>
      </c>
      <c r="N1003" s="140">
        <v>3.6161719489467775E-3</v>
      </c>
      <c r="O1003" s="140">
        <f t="shared" si="17"/>
        <v>3.6161719489467776</v>
      </c>
      <c r="P1003" s="156" t="s">
        <v>346</v>
      </c>
      <c r="Q1003" s="156" t="s">
        <v>346</v>
      </c>
      <c r="R1003" s="185">
        <v>73</v>
      </c>
      <c r="S1003" s="185">
        <v>115</v>
      </c>
      <c r="T1003" s="186">
        <v>144</v>
      </c>
      <c r="U1003" s="186"/>
      <c r="V1003" s="27"/>
      <c r="W1003" s="157"/>
    </row>
    <row r="1004" spans="1:23" ht="13.8">
      <c r="A1004" s="158">
        <v>8.2899999999999991</v>
      </c>
      <c r="B1004" s="153">
        <v>117</v>
      </c>
      <c r="C1004" s="153">
        <v>53737</v>
      </c>
      <c r="D1004" s="27"/>
      <c r="E1004" s="27"/>
      <c r="F1004" s="27"/>
      <c r="G1004" s="27" t="str">
        <f t="shared" si="18"/>
        <v/>
      </c>
      <c r="H1004" s="27"/>
      <c r="I1004" s="27"/>
      <c r="J1004" s="154" t="s">
        <v>538</v>
      </c>
      <c r="K1004" s="27" t="s">
        <v>569</v>
      </c>
      <c r="L1004" s="27" t="str">
        <f t="shared" si="19"/>
        <v/>
      </c>
      <c r="M1004" s="155" t="s">
        <v>98</v>
      </c>
      <c r="N1004" s="140">
        <v>7.8979934978277103E-3</v>
      </c>
      <c r="O1004" s="140">
        <f t="shared" si="17"/>
        <v>7.8979934978277102</v>
      </c>
      <c r="P1004" s="156" t="s">
        <v>346</v>
      </c>
      <c r="Q1004" s="156" t="s">
        <v>346</v>
      </c>
      <c r="R1004" s="185">
        <v>115</v>
      </c>
      <c r="S1004" s="185">
        <v>132</v>
      </c>
      <c r="T1004" s="186">
        <v>146</v>
      </c>
      <c r="U1004" s="186"/>
      <c r="V1004" s="27"/>
      <c r="W1004" s="157"/>
    </row>
    <row r="1005" spans="1:23" ht="13.8">
      <c r="A1005" s="158">
        <v>8.43</v>
      </c>
      <c r="B1005" s="153">
        <v>105</v>
      </c>
      <c r="C1005" s="153">
        <v>29456</v>
      </c>
      <c r="D1005" s="27"/>
      <c r="E1005" s="27"/>
      <c r="F1005" s="27"/>
      <c r="G1005" s="27" t="str">
        <f t="shared" si="18"/>
        <v/>
      </c>
      <c r="H1005" s="27"/>
      <c r="I1005" s="27"/>
      <c r="J1005" s="154" t="s">
        <v>538</v>
      </c>
      <c r="K1005" s="27" t="s">
        <v>591</v>
      </c>
      <c r="L1005" s="27" t="str">
        <f t="shared" si="19"/>
        <v/>
      </c>
      <c r="M1005" s="155" t="s">
        <v>98</v>
      </c>
      <c r="N1005" s="140">
        <v>4.3292944613955572E-3</v>
      </c>
      <c r="O1005" s="140">
        <f t="shared" si="17"/>
        <v>4.3292944613955573</v>
      </c>
      <c r="P1005" s="156" t="s">
        <v>346</v>
      </c>
      <c r="Q1005" s="156" t="s">
        <v>346</v>
      </c>
      <c r="R1005" s="185">
        <v>119</v>
      </c>
      <c r="S1005" s="185">
        <v>132</v>
      </c>
      <c r="T1005" s="186">
        <v>148</v>
      </c>
      <c r="U1005" s="186"/>
      <c r="V1005" s="27"/>
      <c r="W1005" s="157"/>
    </row>
    <row r="1006" spans="1:23" ht="13.8">
      <c r="A1006" s="158">
        <v>8.4499999999999993</v>
      </c>
      <c r="B1006" s="153">
        <v>117</v>
      </c>
      <c r="C1006" s="153">
        <v>61492</v>
      </c>
      <c r="D1006" s="27"/>
      <c r="E1006" s="27"/>
      <c r="F1006" s="27"/>
      <c r="G1006" s="27" t="str">
        <f t="shared" si="18"/>
        <v/>
      </c>
      <c r="H1006" s="27"/>
      <c r="I1006" s="27"/>
      <c r="J1006" s="154" t="s">
        <v>538</v>
      </c>
      <c r="K1006" s="27" t="s">
        <v>565</v>
      </c>
      <c r="L1006" s="27" t="str">
        <f t="shared" si="19"/>
        <v/>
      </c>
      <c r="M1006" s="155" t="s">
        <v>98</v>
      </c>
      <c r="N1006" s="140">
        <v>9.0377843230627225E-3</v>
      </c>
      <c r="O1006" s="140">
        <f t="shared" si="17"/>
        <v>9.0377843230627217</v>
      </c>
      <c r="P1006" s="156" t="s">
        <v>346</v>
      </c>
      <c r="Q1006" s="156" t="s">
        <v>346</v>
      </c>
      <c r="R1006" s="185">
        <v>132</v>
      </c>
      <c r="S1006" s="185">
        <v>91</v>
      </c>
      <c r="T1006" s="186"/>
      <c r="U1006" s="186"/>
      <c r="V1006" s="27"/>
      <c r="W1006" s="157"/>
    </row>
    <row r="1007" spans="1:23" ht="13.8">
      <c r="A1007" s="158">
        <v>8.52</v>
      </c>
      <c r="B1007" s="153">
        <v>130</v>
      </c>
      <c r="C1007" s="153">
        <v>469105</v>
      </c>
      <c r="D1007" s="27"/>
      <c r="E1007" s="27"/>
      <c r="F1007" s="27"/>
      <c r="G1007" s="27" t="str">
        <f t="shared" ref="G1007:G1038" si="20">IF($F1007="Other","Please, specify ion type!!!","")</f>
        <v/>
      </c>
      <c r="H1007" s="27"/>
      <c r="I1007" s="27"/>
      <c r="J1007" s="154" t="s">
        <v>471</v>
      </c>
      <c r="K1007" s="27" t="s">
        <v>234</v>
      </c>
      <c r="L1007" s="27" t="str">
        <f t="shared" ref="L1007:L1038" si="21">IF($I1007="Unknown","n/a","")</f>
        <v/>
      </c>
      <c r="M1007" s="155" t="s">
        <v>98</v>
      </c>
      <c r="N1007" s="140">
        <v>6.8946689242020728E-2</v>
      </c>
      <c r="O1007" s="140">
        <f t="shared" si="17"/>
        <v>68.946689242020724</v>
      </c>
      <c r="P1007" s="156" t="s">
        <v>346</v>
      </c>
      <c r="Q1007" s="156" t="s">
        <v>346</v>
      </c>
      <c r="R1007" s="185">
        <v>129</v>
      </c>
      <c r="S1007" s="185">
        <v>115</v>
      </c>
      <c r="T1007" s="186">
        <v>77</v>
      </c>
      <c r="U1007" s="186"/>
      <c r="V1007" s="27"/>
      <c r="W1007" s="157"/>
    </row>
    <row r="1008" spans="1:23" ht="13.8">
      <c r="A1008" s="158">
        <v>8.5299999999999994</v>
      </c>
      <c r="B1008" s="153">
        <v>105</v>
      </c>
      <c r="C1008" s="153">
        <v>30267</v>
      </c>
      <c r="D1008" s="27"/>
      <c r="E1008" s="27"/>
      <c r="F1008" s="27"/>
      <c r="G1008" s="27" t="str">
        <f t="shared" si="20"/>
        <v/>
      </c>
      <c r="H1008" s="27"/>
      <c r="I1008" s="27"/>
      <c r="J1008" s="154" t="s">
        <v>538</v>
      </c>
      <c r="K1008" s="27" t="s">
        <v>591</v>
      </c>
      <c r="L1008" s="27" t="str">
        <f t="shared" si="21"/>
        <v/>
      </c>
      <c r="M1008" s="155" t="s">
        <v>98</v>
      </c>
      <c r="N1008" s="140">
        <v>4.4484911550468267E-3</v>
      </c>
      <c r="O1008" s="140">
        <f t="shared" si="17"/>
        <v>4.4484911550468267</v>
      </c>
      <c r="P1008" s="156" t="s">
        <v>346</v>
      </c>
      <c r="Q1008" s="156" t="s">
        <v>346</v>
      </c>
      <c r="R1008" s="185">
        <v>119</v>
      </c>
      <c r="S1008" s="185">
        <v>148</v>
      </c>
      <c r="T1008" s="186">
        <v>133</v>
      </c>
      <c r="U1008" s="186"/>
      <c r="V1008" s="27"/>
      <c r="W1008" s="157"/>
    </row>
    <row r="1009" spans="1:23" ht="13.8">
      <c r="A1009" s="158">
        <v>8.5500000000000007</v>
      </c>
      <c r="B1009" s="153">
        <v>55</v>
      </c>
      <c r="C1009" s="153">
        <v>34696</v>
      </c>
      <c r="D1009" s="27"/>
      <c r="E1009" s="27"/>
      <c r="F1009" s="27"/>
      <c r="G1009" s="27" t="str">
        <f t="shared" si="20"/>
        <v/>
      </c>
      <c r="H1009" s="27"/>
      <c r="I1009" s="27"/>
      <c r="J1009" s="154" t="s">
        <v>437</v>
      </c>
      <c r="K1009" s="27" t="s">
        <v>107</v>
      </c>
      <c r="L1009" s="27" t="str">
        <f t="shared" si="21"/>
        <v/>
      </c>
      <c r="M1009" s="155" t="s">
        <v>98</v>
      </c>
      <c r="N1009" s="140">
        <v>5.099443258846423E-3</v>
      </c>
      <c r="O1009" s="140">
        <f t="shared" si="17"/>
        <v>5.0994432588464234</v>
      </c>
      <c r="P1009" s="156" t="s">
        <v>346</v>
      </c>
      <c r="Q1009" s="156" t="s">
        <v>346</v>
      </c>
      <c r="R1009" s="185">
        <v>69</v>
      </c>
      <c r="S1009" s="185">
        <v>129</v>
      </c>
      <c r="T1009" s="186">
        <v>168</v>
      </c>
      <c r="U1009" s="186"/>
      <c r="V1009" s="27"/>
      <c r="W1009" s="157"/>
    </row>
    <row r="1010" spans="1:23" ht="13.8">
      <c r="A1010" s="158">
        <v>8.56</v>
      </c>
      <c r="B1010" s="153">
        <v>130</v>
      </c>
      <c r="C1010" s="153">
        <v>966337</v>
      </c>
      <c r="D1010" s="27"/>
      <c r="E1010" s="27"/>
      <c r="F1010" s="27"/>
      <c r="G1010" s="27" t="str">
        <f t="shared" si="20"/>
        <v/>
      </c>
      <c r="H1010" s="27"/>
      <c r="I1010" s="27"/>
      <c r="J1010" s="154" t="s">
        <v>471</v>
      </c>
      <c r="K1010" s="27" t="s">
        <v>234</v>
      </c>
      <c r="L1010" s="27" t="str">
        <f t="shared" si="21"/>
        <v/>
      </c>
      <c r="M1010" s="155" t="s">
        <v>98</v>
      </c>
      <c r="N1010" s="140">
        <v>0.14202734322180874</v>
      </c>
      <c r="O1010" s="140">
        <f t="shared" ref="O1010:O1071" si="22">N1010*1000</f>
        <v>142.02734322180874</v>
      </c>
      <c r="P1010" s="156" t="s">
        <v>346</v>
      </c>
      <c r="Q1010" s="156" t="s">
        <v>346</v>
      </c>
      <c r="R1010" s="185">
        <v>129</v>
      </c>
      <c r="S1010" s="185">
        <v>115</v>
      </c>
      <c r="T1010" s="186">
        <v>77</v>
      </c>
      <c r="U1010" s="186"/>
      <c r="V1010" s="27"/>
      <c r="W1010" s="157"/>
    </row>
    <row r="1011" spans="1:23" ht="13.8">
      <c r="A1011" s="158">
        <v>8.6</v>
      </c>
      <c r="B1011" s="153">
        <v>57</v>
      </c>
      <c r="C1011" s="153">
        <v>17379</v>
      </c>
      <c r="D1011" s="27"/>
      <c r="E1011" s="27"/>
      <c r="F1011" s="27"/>
      <c r="G1011" s="27" t="str">
        <f t="shared" si="20"/>
        <v/>
      </c>
      <c r="H1011" s="27"/>
      <c r="I1011" s="27"/>
      <c r="J1011" s="154" t="s">
        <v>438</v>
      </c>
      <c r="K1011" s="27" t="s">
        <v>452</v>
      </c>
      <c r="L1011" s="27" t="str">
        <f t="shared" si="21"/>
        <v/>
      </c>
      <c r="M1011" s="155" t="s">
        <v>460</v>
      </c>
      <c r="N1011" s="140">
        <v>2.5542778532249249E-3</v>
      </c>
      <c r="O1011" s="140">
        <f t="shared" si="22"/>
        <v>2.5542778532249248</v>
      </c>
      <c r="P1011" s="156" t="s">
        <v>346</v>
      </c>
      <c r="Q1011" s="27">
        <v>25.564</v>
      </c>
      <c r="R1011" s="185">
        <v>71</v>
      </c>
      <c r="S1011" s="185">
        <v>85</v>
      </c>
      <c r="T1011" s="186">
        <v>170</v>
      </c>
      <c r="U1011" s="186"/>
      <c r="V1011" s="27"/>
      <c r="W1011" s="157"/>
    </row>
    <row r="1012" spans="1:23" ht="13.8">
      <c r="A1012" s="158">
        <v>8.81</v>
      </c>
      <c r="B1012" s="153">
        <v>121</v>
      </c>
      <c r="C1012" s="153">
        <v>23015</v>
      </c>
      <c r="D1012" s="27"/>
      <c r="E1012" s="27"/>
      <c r="F1012" s="27"/>
      <c r="G1012" s="27" t="str">
        <f t="shared" si="20"/>
        <v/>
      </c>
      <c r="H1012" s="27"/>
      <c r="I1012" s="27"/>
      <c r="J1012" s="154" t="s">
        <v>615</v>
      </c>
      <c r="K1012" s="27" t="s">
        <v>453</v>
      </c>
      <c r="L1012" s="27" t="str">
        <f t="shared" si="21"/>
        <v/>
      </c>
      <c r="M1012" s="155" t="s">
        <v>98</v>
      </c>
      <c r="N1012" s="140">
        <v>3.3826287353686427E-3</v>
      </c>
      <c r="O1012" s="140">
        <f t="shared" si="22"/>
        <v>3.3826287353686428</v>
      </c>
      <c r="P1012" s="156" t="s">
        <v>346</v>
      </c>
      <c r="Q1012" s="156" t="s">
        <v>346</v>
      </c>
      <c r="R1012" s="185">
        <v>136</v>
      </c>
      <c r="S1012" s="185">
        <v>77</v>
      </c>
      <c r="T1012" s="186"/>
      <c r="U1012" s="186"/>
      <c r="V1012" s="27"/>
      <c r="W1012" s="157"/>
    </row>
    <row r="1013" spans="1:23" ht="13.8">
      <c r="A1013" s="158">
        <v>8.83</v>
      </c>
      <c r="B1013" s="153">
        <v>128</v>
      </c>
      <c r="C1013" s="153">
        <v>487271</v>
      </c>
      <c r="D1013" s="27"/>
      <c r="E1013" s="27"/>
      <c r="F1013" s="27"/>
      <c r="G1013" s="27" t="str">
        <f t="shared" si="20"/>
        <v/>
      </c>
      <c r="H1013" s="27"/>
      <c r="I1013" s="27"/>
      <c r="J1013" s="154" t="s">
        <v>365</v>
      </c>
      <c r="K1013" s="27" t="s">
        <v>377</v>
      </c>
      <c r="L1013" s="27" t="str">
        <f t="shared" si="21"/>
        <v/>
      </c>
      <c r="M1013" s="155" t="s">
        <v>372</v>
      </c>
      <c r="N1013" s="140">
        <v>7.1616636389824628E-2</v>
      </c>
      <c r="O1013" s="140">
        <f t="shared" si="22"/>
        <v>71.616636389824635</v>
      </c>
      <c r="P1013" s="156" t="s">
        <v>346</v>
      </c>
      <c r="Q1013" s="27">
        <v>2000</v>
      </c>
      <c r="R1013" s="185">
        <v>102</v>
      </c>
      <c r="S1013" s="185">
        <v>64</v>
      </c>
      <c r="T1013" s="186"/>
      <c r="U1013" s="186"/>
      <c r="V1013" s="27"/>
      <c r="W1013" s="157"/>
    </row>
    <row r="1014" spans="1:23" ht="13.8">
      <c r="A1014" s="158">
        <v>9.1300000000000008</v>
      </c>
      <c r="B1014" s="153">
        <v>129</v>
      </c>
      <c r="C1014" s="153">
        <v>60670</v>
      </c>
      <c r="D1014" s="27"/>
      <c r="E1014" s="27"/>
      <c r="F1014" s="27"/>
      <c r="G1014" s="27" t="str">
        <f t="shared" si="20"/>
        <v/>
      </c>
      <c r="H1014" s="27"/>
      <c r="I1014" s="27"/>
      <c r="J1014" s="154" t="s">
        <v>472</v>
      </c>
      <c r="K1014" s="27" t="s">
        <v>235</v>
      </c>
      <c r="L1014" s="27" t="str">
        <f t="shared" si="21"/>
        <v/>
      </c>
      <c r="M1014" s="155" t="s">
        <v>98</v>
      </c>
      <c r="N1014" s="140">
        <v>8.9169709048366515E-3</v>
      </c>
      <c r="O1014" s="140">
        <f t="shared" si="22"/>
        <v>8.916970904836651</v>
      </c>
      <c r="P1014" s="156" t="s">
        <v>346</v>
      </c>
      <c r="Q1014" s="156" t="s">
        <v>346</v>
      </c>
      <c r="R1014" s="185">
        <v>144</v>
      </c>
      <c r="S1014" s="185">
        <v>115</v>
      </c>
      <c r="T1014" s="186"/>
      <c r="U1014" s="186"/>
      <c r="V1014" s="27"/>
      <c r="W1014" s="157"/>
    </row>
    <row r="1015" spans="1:23" ht="13.8">
      <c r="A1015" s="158">
        <v>9.15</v>
      </c>
      <c r="B1015" s="153">
        <v>55</v>
      </c>
      <c r="C1015" s="153">
        <v>113237</v>
      </c>
      <c r="D1015" s="27"/>
      <c r="E1015" s="27"/>
      <c r="F1015" s="27"/>
      <c r="G1015" s="27" t="str">
        <f t="shared" si="20"/>
        <v/>
      </c>
      <c r="H1015" s="27"/>
      <c r="I1015" s="27"/>
      <c r="J1015" s="154" t="s">
        <v>152</v>
      </c>
      <c r="K1015" s="27" t="s">
        <v>163</v>
      </c>
      <c r="L1015" s="27" t="str">
        <f t="shared" si="21"/>
        <v/>
      </c>
      <c r="M1015" s="155" t="s">
        <v>175</v>
      </c>
      <c r="N1015" s="140">
        <v>1.6643003697890027E-2</v>
      </c>
      <c r="O1015" s="140">
        <f t="shared" si="22"/>
        <v>16.643003697890027</v>
      </c>
      <c r="P1015" s="156" t="s">
        <v>346</v>
      </c>
      <c r="Q1015" s="27">
        <v>1013.2</v>
      </c>
      <c r="R1015" s="185">
        <v>85</v>
      </c>
      <c r="S1015" s="185">
        <v>113</v>
      </c>
      <c r="T1015" s="186"/>
      <c r="U1015" s="186"/>
      <c r="V1015" s="27"/>
      <c r="W1015" s="157"/>
    </row>
    <row r="1016" spans="1:23" ht="13.8">
      <c r="A1016" s="158">
        <v>9.17</v>
      </c>
      <c r="B1016" s="153">
        <v>129</v>
      </c>
      <c r="C1016" s="153">
        <v>38550</v>
      </c>
      <c r="D1016" s="27"/>
      <c r="E1016" s="27"/>
      <c r="F1016" s="27"/>
      <c r="G1016" s="27" t="str">
        <f t="shared" si="20"/>
        <v/>
      </c>
      <c r="H1016" s="27"/>
      <c r="I1016" s="27"/>
      <c r="J1016" s="154" t="s">
        <v>472</v>
      </c>
      <c r="K1016" s="27" t="s">
        <v>235</v>
      </c>
      <c r="L1016" s="27" t="str">
        <f t="shared" si="21"/>
        <v/>
      </c>
      <c r="M1016" s="155" t="s">
        <v>98</v>
      </c>
      <c r="N1016" s="140">
        <v>5.6658847598723087E-3</v>
      </c>
      <c r="O1016" s="140">
        <f t="shared" si="22"/>
        <v>5.6658847598723083</v>
      </c>
      <c r="P1016" s="156" t="s">
        <v>346</v>
      </c>
      <c r="Q1016" s="156" t="s">
        <v>346</v>
      </c>
      <c r="R1016" s="185">
        <v>144</v>
      </c>
      <c r="S1016" s="185">
        <v>115</v>
      </c>
      <c r="T1016" s="186"/>
      <c r="U1016" s="186"/>
      <c r="V1016" s="27"/>
      <c r="W1016" s="157"/>
    </row>
    <row r="1017" spans="1:23" ht="13.8">
      <c r="A1017" s="158">
        <v>9.18</v>
      </c>
      <c r="B1017" s="153">
        <v>55</v>
      </c>
      <c r="C1017" s="153">
        <v>44366</v>
      </c>
      <c r="D1017" s="27"/>
      <c r="E1017" s="27"/>
      <c r="F1017" s="27"/>
      <c r="G1017" s="27" t="str">
        <f t="shared" si="20"/>
        <v/>
      </c>
      <c r="H1017" s="27"/>
      <c r="I1017" s="27"/>
      <c r="J1017" s="154" t="s">
        <v>473</v>
      </c>
      <c r="K1017" s="27" t="s">
        <v>483</v>
      </c>
      <c r="L1017" s="27" t="str">
        <f t="shared" si="21"/>
        <v/>
      </c>
      <c r="M1017" s="155" t="s">
        <v>98</v>
      </c>
      <c r="N1017" s="140">
        <v>6.5206911350582323E-3</v>
      </c>
      <c r="O1017" s="140">
        <f t="shared" si="22"/>
        <v>6.5206911350582324</v>
      </c>
      <c r="P1017" s="156" t="s">
        <v>346</v>
      </c>
      <c r="Q1017" s="156" t="s">
        <v>346</v>
      </c>
      <c r="R1017" s="185">
        <v>69</v>
      </c>
      <c r="S1017" s="185">
        <v>83</v>
      </c>
      <c r="T1017" s="186">
        <v>182</v>
      </c>
      <c r="U1017" s="186"/>
      <c r="V1017" s="27"/>
      <c r="W1017" s="157"/>
    </row>
    <row r="1018" spans="1:23" ht="13.8">
      <c r="A1018" s="158">
        <v>9.1999999999999993</v>
      </c>
      <c r="B1018" s="153">
        <v>129</v>
      </c>
      <c r="C1018" s="153">
        <v>85328</v>
      </c>
      <c r="D1018" s="27"/>
      <c r="E1018" s="27"/>
      <c r="F1018" s="27"/>
      <c r="G1018" s="27" t="str">
        <f t="shared" si="20"/>
        <v/>
      </c>
      <c r="H1018" s="27"/>
      <c r="I1018" s="27"/>
      <c r="J1018" s="154" t="s">
        <v>472</v>
      </c>
      <c r="K1018" s="27" t="s">
        <v>235</v>
      </c>
      <c r="L1018" s="27" t="str">
        <f t="shared" si="21"/>
        <v/>
      </c>
      <c r="M1018" s="155" t="s">
        <v>98</v>
      </c>
      <c r="N1018" s="140">
        <v>1.2541079501696093E-2</v>
      </c>
      <c r="O1018" s="140">
        <f t="shared" si="22"/>
        <v>12.541079501696093</v>
      </c>
      <c r="P1018" s="156" t="s">
        <v>346</v>
      </c>
      <c r="Q1018" s="156" t="s">
        <v>346</v>
      </c>
      <c r="R1018" s="185">
        <v>144</v>
      </c>
      <c r="S1018" s="185">
        <v>115</v>
      </c>
      <c r="T1018" s="186"/>
      <c r="U1018" s="186"/>
      <c r="V1018" s="27"/>
      <c r="W1018" s="157"/>
    </row>
    <row r="1019" spans="1:23" ht="13.8">
      <c r="A1019" s="158">
        <v>9.23</v>
      </c>
      <c r="B1019" s="153">
        <v>57</v>
      </c>
      <c r="C1019" s="153">
        <v>79865</v>
      </c>
      <c r="D1019" s="27"/>
      <c r="E1019" s="27"/>
      <c r="F1019" s="27"/>
      <c r="G1019" s="27" t="str">
        <f t="shared" si="20"/>
        <v/>
      </c>
      <c r="H1019" s="27"/>
      <c r="I1019" s="27"/>
      <c r="J1019" s="154" t="s">
        <v>519</v>
      </c>
      <c r="K1019" s="27" t="s">
        <v>520</v>
      </c>
      <c r="L1019" s="27" t="str">
        <f t="shared" si="21"/>
        <v/>
      </c>
      <c r="M1019" s="155" t="s">
        <v>521</v>
      </c>
      <c r="N1019" s="140">
        <v>1.1738155287865161E-2</v>
      </c>
      <c r="O1019" s="140">
        <f t="shared" si="22"/>
        <v>11.73815528786516</v>
      </c>
      <c r="P1019" s="156" t="s">
        <v>346</v>
      </c>
      <c r="Q1019" s="27">
        <v>27.838999999999999</v>
      </c>
      <c r="R1019" s="185">
        <v>71</v>
      </c>
      <c r="S1019" s="185">
        <v>85</v>
      </c>
      <c r="T1019" s="186">
        <v>184</v>
      </c>
      <c r="U1019" s="186"/>
      <c r="V1019" s="27"/>
      <c r="W1019" s="157"/>
    </row>
    <row r="1020" spans="1:23" ht="13.8">
      <c r="A1020" s="158">
        <v>9.23</v>
      </c>
      <c r="B1020" s="153">
        <v>129</v>
      </c>
      <c r="C1020" s="153">
        <v>58819</v>
      </c>
      <c r="D1020" s="27"/>
      <c r="E1020" s="27"/>
      <c r="F1020" s="27"/>
      <c r="G1020" s="27" t="str">
        <f t="shared" si="20"/>
        <v/>
      </c>
      <c r="H1020" s="27"/>
      <c r="I1020" s="27"/>
      <c r="J1020" s="154" t="s">
        <v>472</v>
      </c>
      <c r="K1020" s="27" t="s">
        <v>235</v>
      </c>
      <c r="L1020" s="27" t="str">
        <f t="shared" si="21"/>
        <v/>
      </c>
      <c r="M1020" s="155" t="s">
        <v>98</v>
      </c>
      <c r="N1020" s="140">
        <v>8.6449202513859732E-3</v>
      </c>
      <c r="O1020" s="140">
        <f t="shared" si="22"/>
        <v>8.6449202513859724</v>
      </c>
      <c r="P1020" s="156" t="s">
        <v>346</v>
      </c>
      <c r="Q1020" s="156" t="s">
        <v>346</v>
      </c>
      <c r="R1020" s="185">
        <v>144</v>
      </c>
      <c r="S1020" s="185">
        <v>115</v>
      </c>
      <c r="T1020" s="186"/>
      <c r="U1020" s="186"/>
      <c r="V1020" s="27"/>
      <c r="W1020" s="157"/>
    </row>
    <row r="1021" spans="1:23" ht="13.8">
      <c r="A1021" s="158">
        <v>9.26</v>
      </c>
      <c r="B1021" s="153">
        <v>58</v>
      </c>
      <c r="C1021" s="153">
        <v>212995</v>
      </c>
      <c r="D1021" s="27"/>
      <c r="E1021" s="27"/>
      <c r="F1021" s="27"/>
      <c r="G1021" s="27" t="str">
        <f t="shared" si="20"/>
        <v/>
      </c>
      <c r="H1021" s="27"/>
      <c r="I1021" s="27"/>
      <c r="J1021" s="154" t="s">
        <v>95</v>
      </c>
      <c r="K1021" s="27" t="s">
        <v>98</v>
      </c>
      <c r="L1021" s="27" t="str">
        <f t="shared" si="21"/>
        <v/>
      </c>
      <c r="M1021" s="155" t="s">
        <v>98</v>
      </c>
      <c r="N1021" s="140">
        <v>3.130493189180291E-2</v>
      </c>
      <c r="O1021" s="140">
        <f t="shared" si="22"/>
        <v>31.304931891802909</v>
      </c>
      <c r="P1021" s="156" t="s">
        <v>346</v>
      </c>
      <c r="Q1021" s="156" t="s">
        <v>346</v>
      </c>
      <c r="R1021" s="185">
        <v>135</v>
      </c>
      <c r="S1021" s="185">
        <v>107</v>
      </c>
      <c r="T1021" s="186"/>
      <c r="U1021" s="186"/>
      <c r="V1021" s="27"/>
      <c r="W1021" s="157"/>
    </row>
    <row r="1022" spans="1:23" ht="13.8">
      <c r="A1022" s="158">
        <v>9.27</v>
      </c>
      <c r="B1022" s="153">
        <v>129</v>
      </c>
      <c r="C1022" s="153">
        <v>340144</v>
      </c>
      <c r="D1022" s="27"/>
      <c r="E1022" s="27"/>
      <c r="F1022" s="27"/>
      <c r="G1022" s="27" t="str">
        <f t="shared" si="20"/>
        <v/>
      </c>
      <c r="H1022" s="27"/>
      <c r="I1022" s="27"/>
      <c r="J1022" s="154" t="s">
        <v>472</v>
      </c>
      <c r="K1022" s="27" t="s">
        <v>235</v>
      </c>
      <c r="L1022" s="27" t="str">
        <f t="shared" si="21"/>
        <v/>
      </c>
      <c r="M1022" s="155" t="s">
        <v>98</v>
      </c>
      <c r="N1022" s="140">
        <v>4.9992651251932724E-2</v>
      </c>
      <c r="O1022" s="140">
        <f t="shared" si="22"/>
        <v>49.99265125193272</v>
      </c>
      <c r="P1022" s="156" t="s">
        <v>346</v>
      </c>
      <c r="Q1022" s="156" t="s">
        <v>346</v>
      </c>
      <c r="R1022" s="185">
        <v>144</v>
      </c>
      <c r="S1022" s="185">
        <v>115</v>
      </c>
      <c r="T1022" s="186"/>
      <c r="U1022" s="186"/>
      <c r="V1022" s="27"/>
      <c r="W1022" s="157"/>
    </row>
    <row r="1023" spans="1:23" ht="13.8">
      <c r="A1023" s="158">
        <v>9.2899999999999991</v>
      </c>
      <c r="B1023" s="153">
        <v>134</v>
      </c>
      <c r="C1023" s="153">
        <v>10536</v>
      </c>
      <c r="D1023" s="27"/>
      <c r="E1023" s="27"/>
      <c r="F1023" s="27"/>
      <c r="G1023" s="27" t="str">
        <f t="shared" si="20"/>
        <v/>
      </c>
      <c r="H1023" s="27"/>
      <c r="I1023" s="27"/>
      <c r="J1023" s="154" t="s">
        <v>440</v>
      </c>
      <c r="K1023" s="27" t="s">
        <v>299</v>
      </c>
      <c r="L1023" s="27" t="str">
        <f t="shared" si="21"/>
        <v/>
      </c>
      <c r="M1023" s="155" t="s">
        <v>313</v>
      </c>
      <c r="N1023" s="140">
        <v>1.5485281927370854E-3</v>
      </c>
      <c r="O1023" s="140">
        <f t="shared" si="22"/>
        <v>1.5485281927370853</v>
      </c>
      <c r="P1023" s="156" t="s">
        <v>346</v>
      </c>
      <c r="Q1023" s="156" t="s">
        <v>346</v>
      </c>
      <c r="R1023" s="185">
        <v>119</v>
      </c>
      <c r="S1023" s="185">
        <v>91</v>
      </c>
      <c r="T1023" s="186">
        <v>65</v>
      </c>
      <c r="U1023" s="186"/>
      <c r="V1023" s="27"/>
      <c r="W1023" s="157"/>
    </row>
    <row r="1024" spans="1:23" ht="13.8">
      <c r="A1024" s="158">
        <v>9.32</v>
      </c>
      <c r="B1024" s="153">
        <v>129</v>
      </c>
      <c r="C1024" s="27">
        <v>142727</v>
      </c>
      <c r="D1024" s="27"/>
      <c r="E1024" s="27"/>
      <c r="F1024" s="27"/>
      <c r="G1024" s="27" t="str">
        <f t="shared" si="20"/>
        <v/>
      </c>
      <c r="H1024" s="27"/>
      <c r="I1024" s="27"/>
      <c r="J1024" s="154" t="s">
        <v>472</v>
      </c>
      <c r="K1024" s="27" t="s">
        <v>235</v>
      </c>
      <c r="L1024" s="27" t="str">
        <f t="shared" si="21"/>
        <v/>
      </c>
      <c r="M1024" s="155" t="s">
        <v>98</v>
      </c>
      <c r="N1024" s="140">
        <v>2.0977295307971336E-2</v>
      </c>
      <c r="O1024" s="140">
        <f t="shared" si="22"/>
        <v>20.977295307971335</v>
      </c>
      <c r="P1024" s="156" t="s">
        <v>346</v>
      </c>
      <c r="Q1024" s="156" t="s">
        <v>346</v>
      </c>
      <c r="R1024" s="185">
        <v>144</v>
      </c>
      <c r="S1024" s="185">
        <v>115</v>
      </c>
      <c r="T1024" s="186"/>
      <c r="U1024" s="186"/>
      <c r="V1024" s="27"/>
      <c r="W1024" s="157"/>
    </row>
    <row r="1025" spans="1:23" ht="13.8">
      <c r="A1025" s="158">
        <v>9.36</v>
      </c>
      <c r="B1025" s="153">
        <v>103</v>
      </c>
      <c r="C1025" s="27">
        <v>3556</v>
      </c>
      <c r="D1025" s="27"/>
      <c r="E1025" s="27"/>
      <c r="F1025" s="27"/>
      <c r="G1025" s="27" t="str">
        <f t="shared" si="20"/>
        <v/>
      </c>
      <c r="H1025" s="27"/>
      <c r="I1025" s="27"/>
      <c r="J1025" s="154" t="s">
        <v>602</v>
      </c>
      <c r="K1025" s="27" t="s">
        <v>111</v>
      </c>
      <c r="L1025" s="27" t="str">
        <f t="shared" si="21"/>
        <v/>
      </c>
      <c r="M1025" s="155" t="s">
        <v>136</v>
      </c>
      <c r="N1025" s="140">
        <v>5.2264296254490091E-4</v>
      </c>
      <c r="O1025" s="140">
        <f>N1025*10000</f>
        <v>5.2264296254490095</v>
      </c>
      <c r="P1025" s="27">
        <v>5903</v>
      </c>
      <c r="Q1025" s="156" t="s">
        <v>346</v>
      </c>
      <c r="R1025" s="185">
        <v>145</v>
      </c>
      <c r="S1025" s="185">
        <v>86</v>
      </c>
      <c r="T1025" s="186">
        <v>116</v>
      </c>
      <c r="U1025" s="186"/>
      <c r="V1025" s="27"/>
      <c r="W1025" s="157"/>
    </row>
    <row r="1026" spans="1:23" ht="13.8">
      <c r="A1026" s="158">
        <v>9.36</v>
      </c>
      <c r="B1026" s="153">
        <v>141</v>
      </c>
      <c r="C1026" s="27">
        <v>92521</v>
      </c>
      <c r="D1026" s="27"/>
      <c r="E1026" s="27"/>
      <c r="F1026" s="27"/>
      <c r="G1026" s="27" t="str">
        <f t="shared" si="20"/>
        <v/>
      </c>
      <c r="H1026" s="27"/>
      <c r="I1026" s="27"/>
      <c r="J1026" s="154" t="s">
        <v>547</v>
      </c>
      <c r="K1026" s="27" t="s">
        <v>191</v>
      </c>
      <c r="L1026" s="27" t="str">
        <f t="shared" si="21"/>
        <v/>
      </c>
      <c r="M1026" s="155" t="s">
        <v>98</v>
      </c>
      <c r="N1026" s="140">
        <v>1.3598270398654886E-2</v>
      </c>
      <c r="O1026" s="140">
        <f t="shared" si="22"/>
        <v>13.598270398654886</v>
      </c>
      <c r="P1026" s="156" t="s">
        <v>346</v>
      </c>
      <c r="Q1026" s="156" t="s">
        <v>346</v>
      </c>
      <c r="R1026" s="185">
        <v>142</v>
      </c>
      <c r="S1026" s="185">
        <v>115</v>
      </c>
      <c r="T1026" s="186"/>
      <c r="U1026" s="186"/>
      <c r="V1026" s="27"/>
      <c r="W1026" s="157"/>
    </row>
    <row r="1027" spans="1:23" ht="13.8">
      <c r="A1027" s="158">
        <v>9.44</v>
      </c>
      <c r="B1027" s="153">
        <v>141</v>
      </c>
      <c r="C1027" s="27">
        <v>171497</v>
      </c>
      <c r="D1027" s="27"/>
      <c r="E1027" s="27"/>
      <c r="F1027" s="27"/>
      <c r="G1027" s="27" t="str">
        <f t="shared" si="20"/>
        <v/>
      </c>
      <c r="H1027" s="27"/>
      <c r="I1027" s="27"/>
      <c r="J1027" s="154" t="s">
        <v>547</v>
      </c>
      <c r="K1027" s="27" t="s">
        <v>191</v>
      </c>
      <c r="L1027" s="27" t="str">
        <f t="shared" si="21"/>
        <v/>
      </c>
      <c r="M1027" s="155" t="s">
        <v>98</v>
      </c>
      <c r="N1027" s="140">
        <v>2.5205764945883821E-2</v>
      </c>
      <c r="O1027" s="140">
        <f t="shared" si="22"/>
        <v>25.205764945883821</v>
      </c>
      <c r="P1027" s="156" t="s">
        <v>346</v>
      </c>
      <c r="Q1027" s="156" t="s">
        <v>346</v>
      </c>
      <c r="R1027" s="185">
        <v>115</v>
      </c>
      <c r="S1027" s="185"/>
      <c r="T1027" s="186"/>
      <c r="U1027" s="186"/>
      <c r="V1027" s="27"/>
      <c r="W1027" s="157"/>
    </row>
    <row r="1028" spans="1:23" ht="13.8">
      <c r="A1028" s="158">
        <v>9.4700000000000006</v>
      </c>
      <c r="B1028" s="153">
        <v>141</v>
      </c>
      <c r="C1028" s="27">
        <v>147694</v>
      </c>
      <c r="D1028" s="27"/>
      <c r="E1028" s="27"/>
      <c r="F1028" s="27"/>
      <c r="G1028" s="27" t="str">
        <f t="shared" si="20"/>
        <v/>
      </c>
      <c r="H1028" s="27"/>
      <c r="I1028" s="27"/>
      <c r="J1028" s="154" t="s">
        <v>547</v>
      </c>
      <c r="K1028" s="27" t="s">
        <v>191</v>
      </c>
      <c r="L1028" s="27" t="str">
        <f t="shared" si="21"/>
        <v/>
      </c>
      <c r="M1028" s="155" t="s">
        <v>98</v>
      </c>
      <c r="N1028" s="140">
        <v>2.1707319940974856E-2</v>
      </c>
      <c r="O1028" s="140">
        <f t="shared" si="22"/>
        <v>21.707319940974855</v>
      </c>
      <c r="P1028" s="156" t="s">
        <v>346</v>
      </c>
      <c r="Q1028" s="156" t="s">
        <v>346</v>
      </c>
      <c r="R1028" s="185">
        <v>115</v>
      </c>
      <c r="S1028" s="185"/>
      <c r="T1028" s="186"/>
      <c r="U1028" s="186"/>
      <c r="V1028" s="27"/>
      <c r="W1028" s="157"/>
    </row>
    <row r="1029" spans="1:23" ht="13.8">
      <c r="A1029" s="158">
        <v>9.59</v>
      </c>
      <c r="B1029" s="153">
        <v>142</v>
      </c>
      <c r="C1029" s="27">
        <v>105726</v>
      </c>
      <c r="D1029" s="27"/>
      <c r="E1029" s="27"/>
      <c r="F1029" s="27"/>
      <c r="G1029" s="27" t="str">
        <f t="shared" si="20"/>
        <v/>
      </c>
      <c r="H1029" s="27"/>
      <c r="I1029" s="27"/>
      <c r="J1029" s="154" t="s">
        <v>547</v>
      </c>
      <c r="K1029" s="27" t="s">
        <v>191</v>
      </c>
      <c r="L1029" s="27" t="str">
        <f t="shared" si="21"/>
        <v/>
      </c>
      <c r="M1029" s="155" t="s">
        <v>98</v>
      </c>
      <c r="N1029" s="140">
        <v>1.5539074763223339E-2</v>
      </c>
      <c r="O1029" s="140">
        <f t="shared" si="22"/>
        <v>15.539074763223338</v>
      </c>
      <c r="P1029" s="156" t="s">
        <v>346</v>
      </c>
      <c r="Q1029" s="156" t="s">
        <v>346</v>
      </c>
      <c r="R1029" s="185">
        <v>115</v>
      </c>
      <c r="S1029" s="185"/>
      <c r="T1029" s="186"/>
      <c r="U1029" s="186"/>
      <c r="V1029" s="27"/>
      <c r="W1029" s="157"/>
    </row>
    <row r="1030" spans="1:23" ht="13.8">
      <c r="A1030" s="158">
        <v>9.73</v>
      </c>
      <c r="B1030" s="153">
        <v>142</v>
      </c>
      <c r="C1030" s="27">
        <v>59161</v>
      </c>
      <c r="D1030" s="27"/>
      <c r="E1030" s="27"/>
      <c r="F1030" s="27"/>
      <c r="G1030" s="27" t="str">
        <f t="shared" si="20"/>
        <v/>
      </c>
      <c r="H1030" s="27"/>
      <c r="I1030" s="27"/>
      <c r="J1030" s="154" t="s">
        <v>547</v>
      </c>
      <c r="K1030" s="27" t="s">
        <v>191</v>
      </c>
      <c r="L1030" s="27" t="str">
        <f t="shared" si="21"/>
        <v/>
      </c>
      <c r="M1030" s="155" t="s">
        <v>98</v>
      </c>
      <c r="N1030" s="140">
        <v>8.6951856881661641E-3</v>
      </c>
      <c r="O1030" s="140">
        <f t="shared" si="22"/>
        <v>8.6951856881661644</v>
      </c>
      <c r="P1030" s="156" t="s">
        <v>346</v>
      </c>
      <c r="Q1030" s="156" t="s">
        <v>346</v>
      </c>
      <c r="R1030" s="185">
        <v>115</v>
      </c>
      <c r="S1030" s="185"/>
      <c r="T1030" s="186"/>
      <c r="U1030" s="186"/>
      <c r="V1030" s="27"/>
      <c r="W1030" s="157"/>
    </row>
    <row r="1031" spans="1:23" ht="13.8">
      <c r="A1031" s="158">
        <v>9.91</v>
      </c>
      <c r="B1031" s="153">
        <v>55</v>
      </c>
      <c r="C1031" s="27">
        <v>154696</v>
      </c>
      <c r="D1031" s="27"/>
      <c r="E1031" s="27"/>
      <c r="F1031" s="27"/>
      <c r="G1031" s="27" t="str">
        <f t="shared" si="20"/>
        <v/>
      </c>
      <c r="H1031" s="27"/>
      <c r="I1031" s="27"/>
      <c r="J1031" s="154" t="s">
        <v>474</v>
      </c>
      <c r="K1031" s="27" t="s">
        <v>194</v>
      </c>
      <c r="L1031" s="27" t="str">
        <f t="shared" si="21"/>
        <v/>
      </c>
      <c r="M1031" s="155" t="s">
        <v>98</v>
      </c>
      <c r="N1031" s="140">
        <v>2.2736438620316643E-2</v>
      </c>
      <c r="O1031" s="140">
        <f t="shared" si="22"/>
        <v>22.736438620316644</v>
      </c>
      <c r="P1031" s="156" t="s">
        <v>346</v>
      </c>
      <c r="Q1031" s="156" t="s">
        <v>346</v>
      </c>
      <c r="R1031" s="185">
        <v>69</v>
      </c>
      <c r="S1031" s="185">
        <v>97</v>
      </c>
      <c r="T1031" s="186">
        <v>196</v>
      </c>
      <c r="U1031" s="186"/>
      <c r="V1031" s="27"/>
      <c r="W1031" s="157"/>
    </row>
    <row r="1032" spans="1:23" ht="13.8">
      <c r="A1032" s="158">
        <v>9.9600000000000009</v>
      </c>
      <c r="B1032" s="153">
        <v>57</v>
      </c>
      <c r="C1032" s="27">
        <v>39470</v>
      </c>
      <c r="D1032" s="27"/>
      <c r="E1032" s="27"/>
      <c r="F1032" s="27"/>
      <c r="G1032" s="27" t="str">
        <f t="shared" si="20"/>
        <v/>
      </c>
      <c r="H1032" s="27"/>
      <c r="I1032" s="27"/>
      <c r="J1032" s="154" t="s">
        <v>326</v>
      </c>
      <c r="K1032" s="27" t="s">
        <v>340</v>
      </c>
      <c r="L1032" s="27" t="str">
        <f t="shared" si="21"/>
        <v/>
      </c>
      <c r="M1032" s="155" t="s">
        <v>333</v>
      </c>
      <c r="N1032" s="140">
        <v>5.8011017243102467E-3</v>
      </c>
      <c r="O1032" s="140">
        <f t="shared" si="22"/>
        <v>5.8011017243102465</v>
      </c>
      <c r="P1032" s="156" t="s">
        <v>346</v>
      </c>
      <c r="Q1032" s="156" t="s">
        <v>346</v>
      </c>
      <c r="R1032" s="185">
        <v>71</v>
      </c>
      <c r="S1032" s="185">
        <v>85</v>
      </c>
      <c r="T1032" s="186">
        <v>198</v>
      </c>
      <c r="U1032" s="186"/>
      <c r="V1032" s="27"/>
      <c r="W1032" s="157"/>
    </row>
    <row r="1033" spans="1:23" ht="13.8">
      <c r="A1033" s="158">
        <v>9.98</v>
      </c>
      <c r="B1033" s="153">
        <v>143</v>
      </c>
      <c r="C1033" s="27">
        <v>51703</v>
      </c>
      <c r="D1033" s="27"/>
      <c r="E1033" s="27"/>
      <c r="F1033" s="27"/>
      <c r="G1033" s="27" t="str">
        <f t="shared" si="20"/>
        <v/>
      </c>
      <c r="H1033" s="27"/>
      <c r="I1033" s="27"/>
      <c r="J1033" s="154" t="s">
        <v>550</v>
      </c>
      <c r="K1033" s="27" t="s">
        <v>571</v>
      </c>
      <c r="L1033" s="27" t="str">
        <f t="shared" si="21"/>
        <v/>
      </c>
      <c r="M1033" s="155" t="s">
        <v>98</v>
      </c>
      <c r="N1033" s="140">
        <v>7.5990464264507895E-3</v>
      </c>
      <c r="O1033" s="140">
        <f t="shared" si="22"/>
        <v>7.5990464264507898</v>
      </c>
      <c r="P1033" s="156" t="s">
        <v>346</v>
      </c>
      <c r="Q1033" s="156" t="s">
        <v>346</v>
      </c>
      <c r="R1033" s="185">
        <v>128</v>
      </c>
      <c r="S1033" s="185">
        <v>115</v>
      </c>
      <c r="T1033" s="186"/>
      <c r="U1033" s="186"/>
      <c r="V1033" s="27"/>
      <c r="W1033" s="157"/>
    </row>
    <row r="1034" spans="1:23" ht="13.8">
      <c r="A1034" s="158">
        <v>10.07</v>
      </c>
      <c r="B1034" s="153">
        <v>143</v>
      </c>
      <c r="C1034" s="27">
        <v>105184</v>
      </c>
      <c r="D1034" s="27"/>
      <c r="E1034" s="27"/>
      <c r="F1034" s="27"/>
      <c r="G1034" s="27" t="str">
        <f t="shared" si="20"/>
        <v/>
      </c>
      <c r="H1034" s="27"/>
      <c r="I1034" s="27"/>
      <c r="J1034" s="154" t="s">
        <v>551</v>
      </c>
      <c r="K1034" s="27" t="s">
        <v>570</v>
      </c>
      <c r="L1034" s="27" t="str">
        <f t="shared" si="21"/>
        <v/>
      </c>
      <c r="M1034" s="155" t="s">
        <v>580</v>
      </c>
      <c r="N1034" s="140">
        <v>1.545941433417403E-2</v>
      </c>
      <c r="O1034" s="140">
        <f t="shared" si="22"/>
        <v>15.45941433417403</v>
      </c>
      <c r="P1034" s="156" t="s">
        <v>346</v>
      </c>
      <c r="Q1034" s="156" t="s">
        <v>346</v>
      </c>
      <c r="R1034" s="185">
        <v>158</v>
      </c>
      <c r="S1034" s="185">
        <v>128</v>
      </c>
      <c r="T1034" s="186">
        <v>115</v>
      </c>
      <c r="U1034" s="186"/>
      <c r="V1034" s="27"/>
      <c r="W1034" s="157"/>
    </row>
    <row r="1035" spans="1:23" ht="13.8">
      <c r="A1035" s="158">
        <v>10.199999999999999</v>
      </c>
      <c r="B1035" s="153">
        <v>154</v>
      </c>
      <c r="C1035" s="27">
        <v>50248</v>
      </c>
      <c r="D1035" s="27"/>
      <c r="E1035" s="27"/>
      <c r="F1035" s="27"/>
      <c r="G1035" s="27" t="str">
        <f t="shared" si="20"/>
        <v/>
      </c>
      <c r="H1035" s="27"/>
      <c r="I1035" s="27"/>
      <c r="J1035" s="154" t="s">
        <v>441</v>
      </c>
      <c r="K1035" s="27" t="s">
        <v>193</v>
      </c>
      <c r="L1035" s="27" t="str">
        <f t="shared" si="21"/>
        <v/>
      </c>
      <c r="M1035" s="155" t="s">
        <v>461</v>
      </c>
      <c r="N1035" s="140">
        <v>7.3851978576929631E-3</v>
      </c>
      <c r="O1035" s="140">
        <f t="shared" si="22"/>
        <v>7.3851978576929636</v>
      </c>
      <c r="P1035" s="27">
        <v>360</v>
      </c>
      <c r="Q1035" s="27">
        <v>360</v>
      </c>
      <c r="R1035" s="185">
        <v>128</v>
      </c>
      <c r="S1035" s="185">
        <v>115</v>
      </c>
      <c r="T1035" s="186"/>
      <c r="U1035" s="186"/>
      <c r="V1035" s="27"/>
      <c r="W1035" s="157"/>
    </row>
    <row r="1036" spans="1:23" ht="13.8">
      <c r="A1036" s="158">
        <v>10.199999999999999</v>
      </c>
      <c r="B1036" s="153">
        <v>156</v>
      </c>
      <c r="C1036" s="27">
        <v>54362</v>
      </c>
      <c r="D1036" s="27"/>
      <c r="E1036" s="27"/>
      <c r="F1036" s="27"/>
      <c r="G1036" s="27" t="str">
        <f t="shared" si="20"/>
        <v/>
      </c>
      <c r="H1036" s="27"/>
      <c r="I1036" s="27"/>
      <c r="J1036" s="154" t="s">
        <v>552</v>
      </c>
      <c r="K1036" s="27" t="s">
        <v>236</v>
      </c>
      <c r="L1036" s="27" t="str">
        <f t="shared" si="21"/>
        <v/>
      </c>
      <c r="M1036" s="155" t="s">
        <v>98</v>
      </c>
      <c r="N1036" s="140">
        <v>7.9898528486687017E-3</v>
      </c>
      <c r="O1036" s="140">
        <f t="shared" si="22"/>
        <v>7.9898528486687015</v>
      </c>
      <c r="P1036" s="156" t="s">
        <v>346</v>
      </c>
      <c r="Q1036" s="156" t="s">
        <v>346</v>
      </c>
      <c r="R1036" s="185">
        <v>141</v>
      </c>
      <c r="S1036" s="185">
        <v>115</v>
      </c>
      <c r="T1036" s="186">
        <v>128</v>
      </c>
      <c r="U1036" s="186"/>
      <c r="V1036" s="27"/>
      <c r="W1036" s="157"/>
    </row>
    <row r="1037" spans="1:23" ht="13.8">
      <c r="A1037" s="158">
        <v>10.29</v>
      </c>
      <c r="B1037" s="153">
        <v>156</v>
      </c>
      <c r="C1037" s="27">
        <v>25328</v>
      </c>
      <c r="D1037" s="27"/>
      <c r="E1037" s="27"/>
      <c r="F1037" s="27"/>
      <c r="G1037" s="27" t="str">
        <f t="shared" si="20"/>
        <v/>
      </c>
      <c r="H1037" s="27"/>
      <c r="I1037" s="27"/>
      <c r="J1037" s="154" t="s">
        <v>552</v>
      </c>
      <c r="K1037" s="27" t="s">
        <v>236</v>
      </c>
      <c r="L1037" s="27" t="str">
        <f t="shared" si="21"/>
        <v/>
      </c>
      <c r="M1037" s="155" t="s">
        <v>98</v>
      </c>
      <c r="N1037" s="140">
        <v>3.722581820960981E-3</v>
      </c>
      <c r="O1037" s="140">
        <f t="shared" si="22"/>
        <v>3.7225818209609809</v>
      </c>
      <c r="P1037" s="156" t="s">
        <v>346</v>
      </c>
      <c r="Q1037" s="156" t="s">
        <v>346</v>
      </c>
      <c r="R1037" s="185">
        <v>141</v>
      </c>
      <c r="S1037" s="185">
        <v>115</v>
      </c>
      <c r="T1037" s="186">
        <v>128</v>
      </c>
      <c r="U1037" s="186"/>
      <c r="V1037" s="27"/>
      <c r="W1037" s="157"/>
    </row>
    <row r="1038" spans="1:23" ht="13.8">
      <c r="A1038" s="158">
        <v>10.34</v>
      </c>
      <c r="B1038" s="153">
        <v>156</v>
      </c>
      <c r="C1038" s="27">
        <v>45760</v>
      </c>
      <c r="D1038" s="27"/>
      <c r="E1038" s="27"/>
      <c r="F1038" s="27"/>
      <c r="G1038" s="27" t="str">
        <f t="shared" si="20"/>
        <v/>
      </c>
      <c r="H1038" s="27"/>
      <c r="I1038" s="27"/>
      <c r="J1038" s="154" t="s">
        <v>552</v>
      </c>
      <c r="K1038" s="27" t="s">
        <v>236</v>
      </c>
      <c r="L1038" s="27" t="str">
        <f t="shared" si="21"/>
        <v/>
      </c>
      <c r="M1038" s="155" t="s">
        <v>98</v>
      </c>
      <c r="N1038" s="140">
        <v>6.7255742311739773E-3</v>
      </c>
      <c r="O1038" s="140">
        <f t="shared" si="22"/>
        <v>6.7255742311739777</v>
      </c>
      <c r="P1038" s="156" t="s">
        <v>346</v>
      </c>
      <c r="Q1038" s="156" t="s">
        <v>346</v>
      </c>
      <c r="R1038" s="185">
        <v>141</v>
      </c>
      <c r="S1038" s="185">
        <v>115</v>
      </c>
      <c r="T1038" s="186">
        <v>128</v>
      </c>
      <c r="U1038" s="186"/>
      <c r="V1038" s="27"/>
      <c r="W1038" s="157"/>
    </row>
    <row r="1039" spans="1:23" ht="13.8">
      <c r="A1039" s="158">
        <v>10.88</v>
      </c>
      <c r="B1039" s="153">
        <v>153</v>
      </c>
      <c r="C1039" s="27">
        <v>68783</v>
      </c>
      <c r="D1039" s="27"/>
      <c r="E1039" s="27"/>
      <c r="F1039" s="27"/>
      <c r="G1039" s="27" t="str">
        <f t="shared" ref="G1039:G1052" si="23">IF($F1039="Other","Please, specify ion type!!!","")</f>
        <v/>
      </c>
      <c r="H1039" s="27"/>
      <c r="I1039" s="27"/>
      <c r="J1039" s="154" t="s">
        <v>554</v>
      </c>
      <c r="K1039" s="27" t="s">
        <v>193</v>
      </c>
      <c r="L1039" s="27" t="str">
        <f t="shared" ref="L1039:L1052" si="24">IF($I1039="Unknown","n/a","")</f>
        <v/>
      </c>
      <c r="M1039" s="155" t="s">
        <v>98</v>
      </c>
      <c r="N1039" s="140">
        <v>1.0109378766233384E-2</v>
      </c>
      <c r="O1039" s="140">
        <f t="shared" si="22"/>
        <v>10.109378766233384</v>
      </c>
      <c r="P1039" s="156" t="s">
        <v>346</v>
      </c>
      <c r="Q1039" s="156" t="s">
        <v>346</v>
      </c>
      <c r="R1039" s="185">
        <v>154</v>
      </c>
      <c r="S1039" s="185">
        <v>143</v>
      </c>
      <c r="T1039" s="186">
        <v>117</v>
      </c>
      <c r="U1039" s="186"/>
      <c r="V1039" s="27"/>
      <c r="W1039" s="157"/>
    </row>
    <row r="1040" spans="1:23" ht="13.8">
      <c r="A1040" s="158">
        <v>11.01</v>
      </c>
      <c r="B1040" s="153">
        <v>191</v>
      </c>
      <c r="C1040" s="27">
        <v>41224</v>
      </c>
      <c r="D1040" s="27"/>
      <c r="E1040" s="27"/>
      <c r="F1040" s="27"/>
      <c r="G1040" s="27" t="str">
        <f t="shared" si="23"/>
        <v/>
      </c>
      <c r="H1040" s="27"/>
      <c r="I1040" s="27"/>
      <c r="J1040" s="154" t="s">
        <v>443</v>
      </c>
      <c r="K1040" s="27" t="s">
        <v>166</v>
      </c>
      <c r="L1040" s="27" t="str">
        <f t="shared" si="24"/>
        <v/>
      </c>
      <c r="M1040" s="155" t="s">
        <v>98</v>
      </c>
      <c r="N1040" s="140">
        <v>6.0588958065104035E-3</v>
      </c>
      <c r="O1040" s="140">
        <f t="shared" si="22"/>
        <v>6.0588958065104039</v>
      </c>
      <c r="P1040" s="156" t="s">
        <v>346</v>
      </c>
      <c r="Q1040" s="156" t="s">
        <v>346</v>
      </c>
      <c r="R1040" s="185">
        <v>91</v>
      </c>
      <c r="S1040" s="185">
        <v>206</v>
      </c>
      <c r="T1040" s="186"/>
      <c r="U1040" s="186"/>
      <c r="V1040" s="27"/>
      <c r="W1040" s="157"/>
    </row>
    <row r="1041" spans="1:23" ht="13.8">
      <c r="A1041" s="158">
        <v>11.02</v>
      </c>
      <c r="B1041" s="153">
        <v>152</v>
      </c>
      <c r="C1041" s="27">
        <v>95587</v>
      </c>
      <c r="D1041" s="27"/>
      <c r="E1041" s="27"/>
      <c r="F1041" s="27"/>
      <c r="G1041" s="27" t="str">
        <f t="shared" si="23"/>
        <v/>
      </c>
      <c r="H1041" s="27"/>
      <c r="I1041" s="27"/>
      <c r="J1041" s="154" t="s">
        <v>556</v>
      </c>
      <c r="K1041" s="27" t="s">
        <v>574</v>
      </c>
      <c r="L1041" s="27" t="str">
        <f t="shared" si="24"/>
        <v/>
      </c>
      <c r="M1041" s="155" t="s">
        <v>582</v>
      </c>
      <c r="N1041" s="140">
        <v>1.4048895630140449E-2</v>
      </c>
      <c r="O1041" s="140">
        <f t="shared" si="22"/>
        <v>14.048895630140448</v>
      </c>
      <c r="P1041" s="156" t="s">
        <v>346</v>
      </c>
      <c r="Q1041" s="156" t="s">
        <v>346</v>
      </c>
      <c r="R1041" s="185">
        <v>77</v>
      </c>
      <c r="S1041" s="185"/>
      <c r="T1041" s="186"/>
      <c r="U1041" s="186"/>
      <c r="V1041" s="27"/>
      <c r="W1041" s="157"/>
    </row>
    <row r="1042" spans="1:23" ht="13.8">
      <c r="A1042" s="158">
        <v>11.34</v>
      </c>
      <c r="B1042" s="153">
        <v>154</v>
      </c>
      <c r="C1042" s="27">
        <v>17319</v>
      </c>
      <c r="D1042" s="27"/>
      <c r="E1042" s="27"/>
      <c r="F1042" s="27"/>
      <c r="G1042" s="27" t="str">
        <f t="shared" si="23"/>
        <v/>
      </c>
      <c r="H1042" s="27"/>
      <c r="I1042" s="27"/>
      <c r="J1042" s="154" t="s">
        <v>185</v>
      </c>
      <c r="K1042" s="27" t="s">
        <v>193</v>
      </c>
      <c r="L1042" s="27" t="str">
        <f t="shared" si="24"/>
        <v/>
      </c>
      <c r="M1042" s="155" t="s">
        <v>200</v>
      </c>
      <c r="N1042" s="140">
        <v>2.5454593555441895E-3</v>
      </c>
      <c r="O1042" s="140">
        <f t="shared" si="22"/>
        <v>2.5454593555441893</v>
      </c>
      <c r="P1042" s="156" t="s">
        <v>346</v>
      </c>
      <c r="Q1042" s="27">
        <v>100</v>
      </c>
      <c r="R1042" s="185">
        <v>76</v>
      </c>
      <c r="S1042" s="185"/>
      <c r="T1042" s="186"/>
      <c r="U1042" s="186"/>
      <c r="V1042" s="27"/>
      <c r="W1042" s="157"/>
    </row>
    <row r="1043" spans="1:23" ht="13.8">
      <c r="A1043" s="158">
        <v>12.05</v>
      </c>
      <c r="B1043" s="153">
        <v>110</v>
      </c>
      <c r="C1043" s="27">
        <v>65043</v>
      </c>
      <c r="D1043" s="27"/>
      <c r="E1043" s="27"/>
      <c r="F1043" s="27"/>
      <c r="G1043" s="27" t="str">
        <f t="shared" si="23"/>
        <v/>
      </c>
      <c r="H1043" s="27"/>
      <c r="I1043" s="27"/>
      <c r="J1043" s="154" t="s">
        <v>525</v>
      </c>
      <c r="K1043" s="27" t="s">
        <v>501</v>
      </c>
      <c r="L1043" s="27" t="str">
        <f t="shared" si="24"/>
        <v/>
      </c>
      <c r="M1043" s="155" t="s">
        <v>98</v>
      </c>
      <c r="N1043" s="140">
        <v>9.5596924108008966E-3</v>
      </c>
      <c r="O1043" s="140">
        <f t="shared" si="22"/>
        <v>9.5596924108008974</v>
      </c>
      <c r="P1043" s="156" t="s">
        <v>346</v>
      </c>
      <c r="Q1043" s="156" t="s">
        <v>346</v>
      </c>
      <c r="R1043" s="185">
        <v>123</v>
      </c>
      <c r="S1043" s="185">
        <v>81</v>
      </c>
      <c r="T1043" s="186">
        <v>55</v>
      </c>
      <c r="U1043" s="186"/>
      <c r="V1043" s="27"/>
      <c r="W1043" s="157"/>
    </row>
    <row r="1044" spans="1:23" ht="13.8">
      <c r="A1044" s="158">
        <v>12.6</v>
      </c>
      <c r="B1044" s="153">
        <v>83</v>
      </c>
      <c r="C1044" s="27">
        <v>10704</v>
      </c>
      <c r="D1044" s="27"/>
      <c r="E1044" s="27"/>
      <c r="F1044" s="27"/>
      <c r="G1044" s="27" t="str">
        <f t="shared" si="23"/>
        <v/>
      </c>
      <c r="H1044" s="27"/>
      <c r="I1044" s="27"/>
      <c r="J1044" s="154" t="s">
        <v>526</v>
      </c>
      <c r="K1044" s="27" t="s">
        <v>167</v>
      </c>
      <c r="L1044" s="27" t="str">
        <f t="shared" si="24"/>
        <v/>
      </c>
      <c r="M1044" s="155" t="s">
        <v>179</v>
      </c>
      <c r="N1044" s="140">
        <v>1.5732199862431438E-3</v>
      </c>
      <c r="O1044" s="140">
        <f t="shared" si="22"/>
        <v>1.5732199862431437</v>
      </c>
      <c r="P1044" s="27">
        <v>10392</v>
      </c>
      <c r="Q1044" s="27">
        <v>10392</v>
      </c>
      <c r="R1044" s="185">
        <v>153</v>
      </c>
      <c r="S1044" s="185">
        <v>55</v>
      </c>
      <c r="T1044" s="186">
        <v>226</v>
      </c>
      <c r="U1044" s="186"/>
      <c r="V1044" s="27"/>
      <c r="W1044" s="157"/>
    </row>
    <row r="1045" spans="1:23" ht="13.8">
      <c r="A1045" s="158">
        <v>13.06</v>
      </c>
      <c r="B1045" s="153">
        <v>57</v>
      </c>
      <c r="C1045" s="27">
        <v>23518</v>
      </c>
      <c r="D1045" s="27"/>
      <c r="E1045" s="27"/>
      <c r="F1045" s="27"/>
      <c r="G1045" s="27" t="str">
        <f t="shared" si="23"/>
        <v/>
      </c>
      <c r="H1045" s="27"/>
      <c r="I1045" s="27"/>
      <c r="J1045" s="154" t="s">
        <v>291</v>
      </c>
      <c r="K1045" s="27" t="s">
        <v>303</v>
      </c>
      <c r="L1045" s="27" t="str">
        <f t="shared" si="24"/>
        <v/>
      </c>
      <c r="M1045" s="155" t="s">
        <v>317</v>
      </c>
      <c r="N1045" s="140">
        <v>3.4565571409254717E-3</v>
      </c>
      <c r="O1045" s="140">
        <f t="shared" si="22"/>
        <v>3.4565571409254718</v>
      </c>
      <c r="P1045" s="156" t="s">
        <v>346</v>
      </c>
      <c r="Q1045" s="27">
        <v>1.0721000000000001</v>
      </c>
      <c r="R1045" s="185">
        <v>71</v>
      </c>
      <c r="S1045" s="185">
        <v>85</v>
      </c>
      <c r="T1045" s="186">
        <v>240</v>
      </c>
      <c r="U1045" s="186"/>
      <c r="V1045" s="27"/>
      <c r="W1045" s="157"/>
    </row>
    <row r="1046" spans="1:23" ht="13.8">
      <c r="A1046" s="158">
        <v>13.81</v>
      </c>
      <c r="B1046" s="153">
        <v>165</v>
      </c>
      <c r="C1046" s="27">
        <v>143943</v>
      </c>
      <c r="D1046" s="27"/>
      <c r="E1046" s="27"/>
      <c r="F1046" s="27"/>
      <c r="G1046" s="27" t="str">
        <f t="shared" si="23"/>
        <v/>
      </c>
      <c r="H1046" s="27"/>
      <c r="I1046" s="27"/>
      <c r="J1046" s="154" t="s">
        <v>618</v>
      </c>
      <c r="K1046" s="27" t="s">
        <v>608</v>
      </c>
      <c r="L1046" s="27" t="str">
        <f t="shared" si="24"/>
        <v/>
      </c>
      <c r="M1046" s="155" t="s">
        <v>98</v>
      </c>
      <c r="N1046" s="140">
        <v>2.1156016860967568E-2</v>
      </c>
      <c r="O1046" s="140">
        <f t="shared" si="22"/>
        <v>21.156016860967569</v>
      </c>
      <c r="P1046" s="156" t="s">
        <v>346</v>
      </c>
      <c r="Q1046" s="156" t="s">
        <v>346</v>
      </c>
      <c r="R1046" s="185">
        <v>180</v>
      </c>
      <c r="S1046" s="185">
        <v>89</v>
      </c>
      <c r="T1046" s="186"/>
      <c r="U1046" s="186"/>
      <c r="V1046" s="27"/>
      <c r="W1046" s="157"/>
    </row>
    <row r="1047" spans="1:23" ht="13.8">
      <c r="A1047" s="158">
        <v>14.5</v>
      </c>
      <c r="B1047" s="153">
        <v>57</v>
      </c>
      <c r="C1047" s="27">
        <v>21982</v>
      </c>
      <c r="D1047" s="27"/>
      <c r="E1047" s="27"/>
      <c r="F1047" s="27"/>
      <c r="G1047" s="27" t="str">
        <f t="shared" si="23"/>
        <v/>
      </c>
      <c r="H1047" s="27"/>
      <c r="I1047" s="27"/>
      <c r="J1047" s="154" t="s">
        <v>95</v>
      </c>
      <c r="K1047" s="27" t="s">
        <v>98</v>
      </c>
      <c r="L1047" s="27" t="str">
        <f t="shared" si="24"/>
        <v/>
      </c>
      <c r="M1047" s="155" t="s">
        <v>98</v>
      </c>
      <c r="N1047" s="140">
        <v>3.2308036002986536E-3</v>
      </c>
      <c r="O1047" s="140">
        <f t="shared" si="22"/>
        <v>3.2308036002986538</v>
      </c>
      <c r="P1047" s="156" t="s">
        <v>346</v>
      </c>
      <c r="Q1047" s="156" t="s">
        <v>346</v>
      </c>
      <c r="R1047" s="185">
        <v>71</v>
      </c>
      <c r="S1047" s="185">
        <v>85</v>
      </c>
      <c r="T1047" s="186">
        <v>197</v>
      </c>
      <c r="U1047" s="195"/>
      <c r="V1047" s="27"/>
      <c r="W1047" s="157"/>
    </row>
    <row r="1048" spans="1:23" ht="13.8">
      <c r="A1048" s="158">
        <v>15.07</v>
      </c>
      <c r="B1048" s="153">
        <v>188</v>
      </c>
      <c r="C1048" s="27">
        <v>680388</v>
      </c>
      <c r="D1048" s="27"/>
      <c r="E1048" s="27"/>
      <c r="F1048" s="27"/>
      <c r="G1048" s="27" t="str">
        <f t="shared" si="23"/>
        <v/>
      </c>
      <c r="H1048" s="27"/>
      <c r="I1048" s="27"/>
      <c r="J1048" s="154" t="s">
        <v>89</v>
      </c>
      <c r="K1048" s="27" t="s">
        <v>115</v>
      </c>
      <c r="L1048" s="27" t="str">
        <f t="shared" si="24"/>
        <v/>
      </c>
      <c r="M1048" s="155" t="s">
        <v>140</v>
      </c>
      <c r="N1048" s="140">
        <v>0.1</v>
      </c>
      <c r="O1048" s="140">
        <f t="shared" si="22"/>
        <v>100</v>
      </c>
      <c r="P1048" s="156" t="s">
        <v>346</v>
      </c>
      <c r="Q1048" s="156" t="s">
        <v>346</v>
      </c>
      <c r="R1048" s="185">
        <v>160</v>
      </c>
      <c r="S1048" s="185">
        <v>184</v>
      </c>
      <c r="T1048" s="186"/>
      <c r="U1048" s="196"/>
      <c r="V1048" s="27"/>
      <c r="W1048" s="157"/>
    </row>
    <row r="1049" spans="1:23" ht="13.8">
      <c r="A1049" s="158">
        <v>16.21</v>
      </c>
      <c r="B1049" s="153">
        <v>74</v>
      </c>
      <c r="C1049" s="27">
        <v>15174</v>
      </c>
      <c r="D1049" s="27"/>
      <c r="E1049" s="27"/>
      <c r="F1049" s="27"/>
      <c r="G1049" s="27" t="str">
        <f t="shared" si="23"/>
        <v/>
      </c>
      <c r="H1049" s="27"/>
      <c r="I1049" s="27"/>
      <c r="J1049" s="154" t="s">
        <v>447</v>
      </c>
      <c r="K1049" s="27" t="s">
        <v>455</v>
      </c>
      <c r="L1049" s="27" t="str">
        <f t="shared" si="24"/>
        <v/>
      </c>
      <c r="M1049" s="155" t="s">
        <v>463</v>
      </c>
      <c r="N1049" s="140">
        <v>2.2301980634579096E-3</v>
      </c>
      <c r="O1049" s="140">
        <f t="shared" si="22"/>
        <v>2.2301980634579097</v>
      </c>
      <c r="P1049" s="156" t="s">
        <v>346</v>
      </c>
      <c r="Q1049" s="27">
        <v>11.611000000000001</v>
      </c>
      <c r="R1049" s="185">
        <v>87</v>
      </c>
      <c r="S1049" s="185">
        <v>143</v>
      </c>
      <c r="T1049" s="186">
        <v>227</v>
      </c>
      <c r="U1049" s="196"/>
      <c r="V1049" s="27"/>
      <c r="W1049" s="157"/>
    </row>
    <row r="1050" spans="1:23" ht="13.8">
      <c r="A1050" s="158">
        <v>16.670000000000002</v>
      </c>
      <c r="B1050" s="153">
        <v>55</v>
      </c>
      <c r="C1050" s="27">
        <v>234128</v>
      </c>
      <c r="D1050" s="27"/>
      <c r="E1050" s="27"/>
      <c r="F1050" s="27"/>
      <c r="G1050" s="27" t="str">
        <f t="shared" si="23"/>
        <v/>
      </c>
      <c r="H1050" s="27"/>
      <c r="I1050" s="27"/>
      <c r="J1050" s="154" t="s">
        <v>95</v>
      </c>
      <c r="K1050" s="27" t="s">
        <v>98</v>
      </c>
      <c r="L1050" s="27" t="str">
        <f t="shared" si="24"/>
        <v/>
      </c>
      <c r="M1050" s="155" t="s">
        <v>98</v>
      </c>
      <c r="N1050" s="140">
        <v>3.4410953749919169E-2</v>
      </c>
      <c r="O1050" s="140">
        <f t="shared" si="22"/>
        <v>34.410953749919166</v>
      </c>
      <c r="P1050" s="156" t="s">
        <v>346</v>
      </c>
      <c r="Q1050" s="156" t="s">
        <v>346</v>
      </c>
      <c r="R1050" s="185">
        <v>69</v>
      </c>
      <c r="S1050" s="185">
        <v>213</v>
      </c>
      <c r="T1050" s="186">
        <v>256</v>
      </c>
      <c r="U1050" s="196"/>
      <c r="V1050" s="27"/>
      <c r="W1050" s="157"/>
    </row>
    <row r="1051" spans="1:23" ht="13.8">
      <c r="A1051" s="158">
        <v>22.12</v>
      </c>
      <c r="B1051" s="153">
        <v>57</v>
      </c>
      <c r="C1051" s="27">
        <v>8224</v>
      </c>
      <c r="D1051" s="27"/>
      <c r="E1051" s="27"/>
      <c r="F1051" s="27"/>
      <c r="G1051" s="27" t="str">
        <f t="shared" si="23"/>
        <v/>
      </c>
      <c r="H1051" s="27"/>
      <c r="I1051" s="27"/>
      <c r="J1051" s="154" t="s">
        <v>328</v>
      </c>
      <c r="K1051" s="27" t="s">
        <v>342</v>
      </c>
      <c r="L1051" s="27" t="str">
        <f t="shared" si="24"/>
        <v/>
      </c>
      <c r="M1051" s="155" t="s">
        <v>335</v>
      </c>
      <c r="N1051" s="140">
        <v>1.2087220821060925E-3</v>
      </c>
      <c r="O1051" s="140">
        <f t="shared" si="22"/>
        <v>1.2087220821060924</v>
      </c>
      <c r="P1051" s="156" t="s">
        <v>346</v>
      </c>
      <c r="Q1051" s="156" t="s">
        <v>346</v>
      </c>
      <c r="R1051" s="185">
        <v>71</v>
      </c>
      <c r="S1051" s="185">
        <v>113</v>
      </c>
      <c r="T1051" s="186">
        <v>325</v>
      </c>
      <c r="U1051" s="196"/>
      <c r="V1051" s="27"/>
      <c r="W1051" s="157"/>
    </row>
    <row r="1052" spans="1:23" ht="14.4" thickBot="1">
      <c r="A1052" s="158">
        <v>23.45</v>
      </c>
      <c r="B1052" s="153">
        <v>243</v>
      </c>
      <c r="C1052" s="27">
        <v>158490</v>
      </c>
      <c r="D1052" s="27"/>
      <c r="E1052" s="27"/>
      <c r="F1052" s="27"/>
      <c r="G1052" s="27" t="str">
        <f t="shared" si="23"/>
        <v/>
      </c>
      <c r="H1052" s="27"/>
      <c r="I1052" s="27"/>
      <c r="J1052" s="154" t="s">
        <v>450</v>
      </c>
      <c r="K1052" s="27" t="s">
        <v>120</v>
      </c>
      <c r="L1052" s="27" t="str">
        <f t="shared" si="24"/>
        <v/>
      </c>
      <c r="M1052" s="155" t="s">
        <v>145</v>
      </c>
      <c r="N1052" s="140">
        <v>0.1</v>
      </c>
      <c r="O1052" s="140">
        <f t="shared" si="22"/>
        <v>100</v>
      </c>
      <c r="P1052" s="156" t="s">
        <v>346</v>
      </c>
      <c r="Q1052" s="156" t="s">
        <v>346</v>
      </c>
      <c r="R1052" s="187">
        <v>245</v>
      </c>
      <c r="S1052" s="187">
        <v>186</v>
      </c>
      <c r="T1052" s="188">
        <v>256</v>
      </c>
      <c r="U1052" s="197"/>
      <c r="V1052" s="27"/>
      <c r="W1052" s="157"/>
    </row>
    <row r="1053" spans="1:23">
      <c r="A1053" s="220" t="s">
        <v>620</v>
      </c>
      <c r="B1053" s="220"/>
      <c r="C1053" s="220"/>
      <c r="D1053" s="220"/>
      <c r="E1053" s="220"/>
      <c r="F1053" s="220"/>
      <c r="G1053" s="220"/>
      <c r="H1053" s="220"/>
      <c r="I1053" s="220"/>
      <c r="J1053" s="220"/>
      <c r="K1053" s="220"/>
      <c r="L1053" s="220"/>
      <c r="M1053" s="220"/>
      <c r="N1053" s="220"/>
      <c r="O1053" s="220"/>
      <c r="P1053" s="220"/>
      <c r="Q1053" s="220"/>
      <c r="R1053" s="220"/>
      <c r="S1053" s="220"/>
      <c r="T1053" s="220"/>
      <c r="U1053" s="220"/>
      <c r="V1053" s="220"/>
      <c r="W1053" s="220"/>
    </row>
    <row r="1054" spans="1:23" ht="13.8">
      <c r="A1054" s="158">
        <v>6.03</v>
      </c>
      <c r="B1054" s="153">
        <v>91</v>
      </c>
      <c r="C1054" s="153">
        <v>4170139</v>
      </c>
      <c r="D1054" s="27"/>
      <c r="E1054" s="27"/>
      <c r="F1054" s="27"/>
      <c r="G1054" s="27" t="str">
        <f t="shared" ref="G1054:G1085" si="25">IF($F1054="Other","Please, specify ion type!!!","")</f>
        <v/>
      </c>
      <c r="H1054" s="27"/>
      <c r="I1054" s="27"/>
      <c r="J1054" s="154" t="s">
        <v>215</v>
      </c>
      <c r="K1054" s="27" t="s">
        <v>229</v>
      </c>
      <c r="L1054" s="27" t="str">
        <f t="shared" ref="L1054:L1085" si="26">IF($I1054="Unknown","n/a","")</f>
        <v/>
      </c>
      <c r="M1054" s="155" t="s">
        <v>238</v>
      </c>
      <c r="N1054" s="140">
        <v>1.0849085663294111</v>
      </c>
      <c r="O1054" s="140">
        <f t="shared" si="22"/>
        <v>1084.9085663294111</v>
      </c>
      <c r="P1054" s="27">
        <v>4300</v>
      </c>
      <c r="Q1054" s="156" t="s">
        <v>346</v>
      </c>
      <c r="R1054" s="185">
        <v>65</v>
      </c>
      <c r="S1054" s="185"/>
      <c r="T1054" s="186"/>
      <c r="U1054" s="186"/>
      <c r="V1054" s="27"/>
      <c r="W1054" s="157"/>
    </row>
    <row r="1055" spans="1:23" ht="13.8">
      <c r="A1055" s="158">
        <v>6.67</v>
      </c>
      <c r="B1055" s="153">
        <v>91</v>
      </c>
      <c r="C1055" s="153">
        <v>1716781</v>
      </c>
      <c r="D1055" s="27"/>
      <c r="E1055" s="27"/>
      <c r="F1055" s="27"/>
      <c r="G1055" s="27" t="str">
        <f t="shared" si="25"/>
        <v/>
      </c>
      <c r="H1055" s="27"/>
      <c r="I1055" s="27"/>
      <c r="J1055" s="154" t="s">
        <v>536</v>
      </c>
      <c r="K1055" s="27" t="s">
        <v>562</v>
      </c>
      <c r="L1055" s="27" t="str">
        <f t="shared" si="26"/>
        <v/>
      </c>
      <c r="M1055" s="155" t="s">
        <v>98</v>
      </c>
      <c r="N1055" s="140">
        <v>0.44663988740221189</v>
      </c>
      <c r="O1055" s="140">
        <f t="shared" si="22"/>
        <v>446.63988740221191</v>
      </c>
      <c r="P1055" s="156" t="s">
        <v>346</v>
      </c>
      <c r="Q1055" s="156" t="s">
        <v>346</v>
      </c>
      <c r="R1055" s="185">
        <v>106</v>
      </c>
      <c r="S1055" s="185"/>
      <c r="T1055" s="186"/>
      <c r="U1055" s="186"/>
      <c r="V1055" s="27"/>
      <c r="W1055" s="157"/>
    </row>
    <row r="1056" spans="1:23" ht="13.8">
      <c r="A1056" s="158">
        <v>6.8</v>
      </c>
      <c r="B1056" s="153">
        <v>55</v>
      </c>
      <c r="C1056" s="153">
        <v>518741</v>
      </c>
      <c r="D1056" s="27"/>
      <c r="E1056" s="27"/>
      <c r="F1056" s="27"/>
      <c r="G1056" s="27" t="str">
        <f t="shared" si="25"/>
        <v/>
      </c>
      <c r="H1056" s="27"/>
      <c r="I1056" s="27"/>
      <c r="J1056" s="154" t="s">
        <v>467</v>
      </c>
      <c r="K1056" s="27" t="s">
        <v>230</v>
      </c>
      <c r="L1056" s="27" t="str">
        <f t="shared" si="26"/>
        <v/>
      </c>
      <c r="M1056" s="155" t="s">
        <v>98</v>
      </c>
      <c r="N1056" s="140">
        <v>0.13495630591840824</v>
      </c>
      <c r="O1056" s="140">
        <f t="shared" si="22"/>
        <v>134.95630591840825</v>
      </c>
      <c r="P1056" s="156" t="s">
        <v>346</v>
      </c>
      <c r="Q1056" s="156" t="s">
        <v>346</v>
      </c>
      <c r="R1056" s="185">
        <v>69</v>
      </c>
      <c r="S1056" s="185">
        <v>84</v>
      </c>
      <c r="T1056" s="186">
        <v>126</v>
      </c>
      <c r="U1056" s="186"/>
      <c r="V1056" s="27"/>
      <c r="W1056" s="157"/>
    </row>
    <row r="1057" spans="1:23" ht="13.8">
      <c r="A1057" s="158">
        <v>6.9</v>
      </c>
      <c r="B1057" s="153">
        <v>104</v>
      </c>
      <c r="C1057" s="153">
        <v>635019</v>
      </c>
      <c r="D1057" s="27"/>
      <c r="E1057" s="27"/>
      <c r="F1057" s="27"/>
      <c r="G1057" s="27" t="str">
        <f t="shared" si="25"/>
        <v/>
      </c>
      <c r="H1057" s="27"/>
      <c r="I1057" s="27"/>
      <c r="J1057" s="154" t="s">
        <v>537</v>
      </c>
      <c r="K1057" s="27" t="s">
        <v>563</v>
      </c>
      <c r="L1057" s="27" t="str">
        <f t="shared" si="26"/>
        <v/>
      </c>
      <c r="M1057" s="155" t="s">
        <v>577</v>
      </c>
      <c r="N1057" s="140">
        <v>0.16520733550654698</v>
      </c>
      <c r="O1057" s="140">
        <f t="shared" si="22"/>
        <v>165.20733550654697</v>
      </c>
      <c r="P1057" s="27">
        <v>1.2</v>
      </c>
      <c r="Q1057" s="156" t="s">
        <v>346</v>
      </c>
      <c r="R1057" s="185">
        <v>78</v>
      </c>
      <c r="S1057" s="185">
        <v>51</v>
      </c>
      <c r="T1057" s="186"/>
      <c r="U1057" s="186"/>
      <c r="V1057" s="27"/>
      <c r="W1057" s="157"/>
    </row>
    <row r="1058" spans="1:23" ht="13.8">
      <c r="A1058" s="158">
        <v>6.88</v>
      </c>
      <c r="B1058" s="153">
        <v>91</v>
      </c>
      <c r="C1058" s="153">
        <v>910986</v>
      </c>
      <c r="D1058" s="27"/>
      <c r="E1058" s="27"/>
      <c r="F1058" s="27"/>
      <c r="G1058" s="27" t="str">
        <f t="shared" si="25"/>
        <v/>
      </c>
      <c r="H1058" s="27"/>
      <c r="I1058" s="27"/>
      <c r="J1058" s="154" t="s">
        <v>536</v>
      </c>
      <c r="K1058" s="27" t="s">
        <v>562</v>
      </c>
      <c r="L1058" s="27" t="str">
        <f t="shared" si="26"/>
        <v/>
      </c>
      <c r="M1058" s="155" t="s">
        <v>98</v>
      </c>
      <c r="N1058" s="140">
        <v>0.23700325461721175</v>
      </c>
      <c r="O1058" s="140">
        <f t="shared" si="22"/>
        <v>237.00325461721175</v>
      </c>
      <c r="P1058" s="156" t="s">
        <v>346</v>
      </c>
      <c r="Q1058" s="156" t="s">
        <v>346</v>
      </c>
      <c r="R1058" s="185">
        <v>106</v>
      </c>
      <c r="S1058" s="185"/>
      <c r="T1058" s="186"/>
      <c r="U1058" s="186"/>
      <c r="V1058" s="27"/>
      <c r="W1058" s="157"/>
    </row>
    <row r="1059" spans="1:23" ht="13.8">
      <c r="A1059" s="158">
        <v>6.88</v>
      </c>
      <c r="B1059" s="153">
        <v>193</v>
      </c>
      <c r="C1059" s="153">
        <v>53371</v>
      </c>
      <c r="D1059" s="27"/>
      <c r="E1059" s="27"/>
      <c r="F1059" s="27"/>
      <c r="G1059" s="27" t="str">
        <f t="shared" si="25"/>
        <v/>
      </c>
      <c r="H1059" s="27"/>
      <c r="I1059" s="27"/>
      <c r="J1059" s="154" t="s">
        <v>95</v>
      </c>
      <c r="K1059" s="27" t="s">
        <v>98</v>
      </c>
      <c r="L1059" s="27" t="str">
        <f t="shared" si="26"/>
        <v/>
      </c>
      <c r="M1059" s="155" t="s">
        <v>98</v>
      </c>
      <c r="N1059" s="140">
        <v>1.3885065963884417E-2</v>
      </c>
      <c r="O1059" s="140">
        <f t="shared" si="22"/>
        <v>13.885065963884417</v>
      </c>
      <c r="P1059" s="156" t="s">
        <v>346</v>
      </c>
      <c r="Q1059" s="156" t="s">
        <v>346</v>
      </c>
      <c r="R1059" s="185">
        <v>209</v>
      </c>
      <c r="S1059" s="185">
        <v>135</v>
      </c>
      <c r="T1059" s="186"/>
      <c r="U1059" s="186"/>
      <c r="V1059" s="27"/>
      <c r="W1059" s="157"/>
    </row>
    <row r="1060" spans="1:23" ht="13.8">
      <c r="A1060" s="158">
        <v>7.11</v>
      </c>
      <c r="B1060" s="153">
        <v>60</v>
      </c>
      <c r="C1060" s="153">
        <v>41314</v>
      </c>
      <c r="D1060" s="27"/>
      <c r="E1060" s="27"/>
      <c r="F1060" s="27"/>
      <c r="G1060" s="27" t="str">
        <f t="shared" si="25"/>
        <v/>
      </c>
      <c r="H1060" s="27"/>
      <c r="I1060" s="27"/>
      <c r="J1060" s="154" t="s">
        <v>73</v>
      </c>
      <c r="K1060" s="27" t="s">
        <v>99</v>
      </c>
      <c r="L1060" s="27" t="str">
        <f t="shared" si="26"/>
        <v/>
      </c>
      <c r="M1060" s="155" t="s">
        <v>124</v>
      </c>
      <c r="N1060" s="140">
        <v>1.0748301797454063E-2</v>
      </c>
      <c r="O1060" s="140">
        <f t="shared" si="22"/>
        <v>10.748301797454063</v>
      </c>
      <c r="P1060" s="156" t="s">
        <v>346</v>
      </c>
      <c r="Q1060" s="156" t="s">
        <v>346</v>
      </c>
      <c r="R1060" s="185">
        <v>73</v>
      </c>
      <c r="S1060" s="185"/>
      <c r="T1060" s="186"/>
      <c r="U1060" s="186"/>
      <c r="V1060" s="27"/>
      <c r="W1060" s="157"/>
    </row>
    <row r="1061" spans="1:23" ht="13.8">
      <c r="A1061" s="158">
        <v>7.23</v>
      </c>
      <c r="B1061" s="153">
        <v>117</v>
      </c>
      <c r="C1061" s="153">
        <v>81388</v>
      </c>
      <c r="D1061" s="27"/>
      <c r="E1061" s="27"/>
      <c r="F1061" s="27"/>
      <c r="G1061" s="27" t="str">
        <f t="shared" si="25"/>
        <v/>
      </c>
      <c r="H1061" s="27"/>
      <c r="I1061" s="27"/>
      <c r="J1061" s="154" t="s">
        <v>538</v>
      </c>
      <c r="K1061" s="27" t="s">
        <v>210</v>
      </c>
      <c r="L1061" s="27" t="str">
        <f t="shared" si="26"/>
        <v/>
      </c>
      <c r="M1061" s="155" t="s">
        <v>98</v>
      </c>
      <c r="N1061" s="140">
        <v>2.1174003647460696E-2</v>
      </c>
      <c r="O1061" s="140">
        <f t="shared" si="22"/>
        <v>21.174003647460697</v>
      </c>
      <c r="P1061" s="156" t="s">
        <v>346</v>
      </c>
      <c r="Q1061" s="156" t="s">
        <v>346</v>
      </c>
      <c r="R1061" s="185">
        <v>118</v>
      </c>
      <c r="S1061" s="185">
        <v>107</v>
      </c>
      <c r="T1061" s="186"/>
      <c r="U1061" s="186"/>
      <c r="V1061" s="27"/>
      <c r="W1061" s="157"/>
    </row>
    <row r="1062" spans="1:23" ht="13.8">
      <c r="A1062" s="158">
        <v>7.25</v>
      </c>
      <c r="B1062" s="153">
        <v>91</v>
      </c>
      <c r="C1062" s="153">
        <v>148134</v>
      </c>
      <c r="D1062" s="27"/>
      <c r="E1062" s="27"/>
      <c r="F1062" s="27"/>
      <c r="G1062" s="27" t="str">
        <f t="shared" si="25"/>
        <v/>
      </c>
      <c r="H1062" s="27"/>
      <c r="I1062" s="27"/>
      <c r="J1062" s="154" t="s">
        <v>604</v>
      </c>
      <c r="K1062" s="27" t="s">
        <v>210</v>
      </c>
      <c r="L1062" s="27" t="str">
        <f t="shared" si="26"/>
        <v/>
      </c>
      <c r="M1062" s="155" t="s">
        <v>609</v>
      </c>
      <c r="N1062" s="140">
        <v>3.8538726302562332E-2</v>
      </c>
      <c r="O1062" s="140">
        <f t="shared" si="22"/>
        <v>38.538726302562331</v>
      </c>
      <c r="P1062" s="156" t="s">
        <v>346</v>
      </c>
      <c r="Q1062" s="156" t="s">
        <v>346</v>
      </c>
      <c r="R1062" s="185">
        <v>117</v>
      </c>
      <c r="S1062" s="185">
        <v>118</v>
      </c>
      <c r="T1062" s="186"/>
      <c r="U1062" s="186"/>
      <c r="V1062" s="27"/>
      <c r="W1062" s="157"/>
    </row>
    <row r="1063" spans="1:23" ht="13.8">
      <c r="A1063" s="158">
        <v>7.27</v>
      </c>
      <c r="B1063" s="153">
        <v>94</v>
      </c>
      <c r="C1063" s="153">
        <v>77107</v>
      </c>
      <c r="D1063" s="27"/>
      <c r="E1063" s="27"/>
      <c r="F1063" s="27"/>
      <c r="G1063" s="27" t="str">
        <f t="shared" si="25"/>
        <v/>
      </c>
      <c r="H1063" s="27"/>
      <c r="I1063" s="27"/>
      <c r="J1063" s="154" t="s">
        <v>74</v>
      </c>
      <c r="K1063" s="27" t="s">
        <v>100</v>
      </c>
      <c r="L1063" s="27" t="str">
        <f t="shared" si="26"/>
        <v/>
      </c>
      <c r="M1063" s="155" t="s">
        <v>125</v>
      </c>
      <c r="N1063" s="140">
        <v>2.0060253345023246E-2</v>
      </c>
      <c r="O1063" s="140">
        <f t="shared" si="22"/>
        <v>20.060253345023245</v>
      </c>
      <c r="P1063" s="156" t="s">
        <v>346</v>
      </c>
      <c r="Q1063" s="156" t="s">
        <v>346</v>
      </c>
      <c r="R1063" s="185">
        <v>66</v>
      </c>
      <c r="S1063" s="185">
        <v>55</v>
      </c>
      <c r="T1063" s="186"/>
      <c r="U1063" s="186"/>
      <c r="V1063" s="27"/>
      <c r="W1063" s="157"/>
    </row>
    <row r="1064" spans="1:23" ht="13.8">
      <c r="A1064" s="158">
        <v>7.32</v>
      </c>
      <c r="B1064" s="153">
        <v>105</v>
      </c>
      <c r="C1064" s="153">
        <v>338330</v>
      </c>
      <c r="D1064" s="27"/>
      <c r="E1064" s="27"/>
      <c r="F1064" s="27"/>
      <c r="G1064" s="27" t="str">
        <f t="shared" si="25"/>
        <v/>
      </c>
      <c r="H1064" s="27"/>
      <c r="I1064" s="27"/>
      <c r="J1064" s="154" t="s">
        <v>538</v>
      </c>
      <c r="K1064" s="27" t="s">
        <v>564</v>
      </c>
      <c r="L1064" s="27" t="str">
        <f t="shared" si="26"/>
        <v/>
      </c>
      <c r="M1064" s="155" t="s">
        <v>98</v>
      </c>
      <c r="N1064" s="140">
        <v>8.8020355016038943E-2</v>
      </c>
      <c r="O1064" s="140">
        <f t="shared" si="22"/>
        <v>88.020355016038948</v>
      </c>
      <c r="P1064" s="156" t="s">
        <v>346</v>
      </c>
      <c r="Q1064" s="156" t="s">
        <v>346</v>
      </c>
      <c r="R1064" s="185">
        <v>120</v>
      </c>
      <c r="S1064" s="185">
        <v>77</v>
      </c>
      <c r="T1064" s="186"/>
      <c r="U1064" s="186"/>
      <c r="V1064" s="27"/>
      <c r="W1064" s="157"/>
    </row>
    <row r="1065" spans="1:23" ht="13.8">
      <c r="A1065" s="158">
        <v>7.41</v>
      </c>
      <c r="B1065" s="153">
        <v>55</v>
      </c>
      <c r="C1065" s="153">
        <v>621142</v>
      </c>
      <c r="D1065" s="27"/>
      <c r="E1065" s="27"/>
      <c r="F1065" s="27"/>
      <c r="G1065" s="27" t="str">
        <f t="shared" si="25"/>
        <v/>
      </c>
      <c r="H1065" s="27"/>
      <c r="I1065" s="27"/>
      <c r="J1065" s="154" t="s">
        <v>468</v>
      </c>
      <c r="K1065" s="27" t="s">
        <v>231</v>
      </c>
      <c r="L1065" s="27" t="str">
        <f t="shared" si="26"/>
        <v/>
      </c>
      <c r="M1065" s="155" t="s">
        <v>98</v>
      </c>
      <c r="N1065" s="140">
        <v>0.16159707786886313</v>
      </c>
      <c r="O1065" s="140">
        <f t="shared" si="22"/>
        <v>161.59707786886312</v>
      </c>
      <c r="P1065" s="156" t="s">
        <v>346</v>
      </c>
      <c r="Q1065" s="156" t="s">
        <v>346</v>
      </c>
      <c r="R1065" s="185">
        <v>70</v>
      </c>
      <c r="S1065" s="185">
        <v>83</v>
      </c>
      <c r="T1065" s="186">
        <v>140</v>
      </c>
      <c r="U1065" s="186"/>
      <c r="V1065" s="27"/>
      <c r="W1065" s="157"/>
    </row>
    <row r="1066" spans="1:23" ht="13.8">
      <c r="A1066" s="158">
        <v>7.42</v>
      </c>
      <c r="B1066" s="153">
        <v>105</v>
      </c>
      <c r="C1066" s="153">
        <v>164495</v>
      </c>
      <c r="D1066" s="27"/>
      <c r="E1066" s="27"/>
      <c r="F1066" s="27"/>
      <c r="G1066" s="27" t="str">
        <f t="shared" si="25"/>
        <v/>
      </c>
      <c r="H1066" s="27"/>
      <c r="I1066" s="27"/>
      <c r="J1066" s="154" t="s">
        <v>538</v>
      </c>
      <c r="K1066" s="27" t="s">
        <v>564</v>
      </c>
      <c r="L1066" s="27" t="str">
        <f t="shared" si="26"/>
        <v/>
      </c>
      <c r="M1066" s="155" t="s">
        <v>98</v>
      </c>
      <c r="N1066" s="140">
        <v>4.2795224480132787E-2</v>
      </c>
      <c r="O1066" s="140">
        <f t="shared" si="22"/>
        <v>42.795224480132788</v>
      </c>
      <c r="P1066" s="156" t="s">
        <v>346</v>
      </c>
      <c r="Q1066" s="156" t="s">
        <v>346</v>
      </c>
      <c r="R1066" s="185">
        <v>120</v>
      </c>
      <c r="S1066" s="185">
        <v>77</v>
      </c>
      <c r="T1066" s="186"/>
      <c r="U1066" s="186"/>
      <c r="V1066" s="27"/>
      <c r="W1066" s="157"/>
    </row>
    <row r="1067" spans="1:23" ht="13.8">
      <c r="A1067" s="158">
        <v>7.46</v>
      </c>
      <c r="B1067" s="153">
        <v>57</v>
      </c>
      <c r="C1067" s="153">
        <v>140163</v>
      </c>
      <c r="D1067" s="27"/>
      <c r="E1067" s="27"/>
      <c r="F1067" s="27"/>
      <c r="G1067" s="27" t="str">
        <f t="shared" si="25"/>
        <v/>
      </c>
      <c r="H1067" s="27"/>
      <c r="I1067" s="27"/>
      <c r="J1067" s="154" t="s">
        <v>218</v>
      </c>
      <c r="K1067" s="27" t="s">
        <v>232</v>
      </c>
      <c r="L1067" s="27" t="str">
        <f t="shared" si="26"/>
        <v/>
      </c>
      <c r="M1067" s="155" t="s">
        <v>241</v>
      </c>
      <c r="N1067" s="140">
        <v>3.6464980995220837E-2</v>
      </c>
      <c r="O1067" s="140">
        <f t="shared" si="22"/>
        <v>36.464980995220834</v>
      </c>
      <c r="P1067" s="156" t="s">
        <v>346</v>
      </c>
      <c r="Q1067" s="27">
        <v>28.457999999999998</v>
      </c>
      <c r="R1067" s="185">
        <v>71</v>
      </c>
      <c r="S1067" s="185">
        <v>85</v>
      </c>
      <c r="T1067" s="186">
        <v>142</v>
      </c>
      <c r="U1067" s="186"/>
      <c r="V1067" s="27"/>
      <c r="W1067" s="157"/>
    </row>
    <row r="1068" spans="1:23" ht="13.8">
      <c r="A1068" s="158">
        <v>7.54</v>
      </c>
      <c r="B1068" s="153">
        <v>118</v>
      </c>
      <c r="C1068" s="153">
        <v>539248</v>
      </c>
      <c r="D1068" s="27"/>
      <c r="E1068" s="27"/>
      <c r="F1068" s="27"/>
      <c r="G1068" s="27" t="str">
        <f t="shared" si="25"/>
        <v/>
      </c>
      <c r="H1068" s="27"/>
      <c r="I1068" s="27"/>
      <c r="J1068" s="154" t="s">
        <v>219</v>
      </c>
      <c r="K1068" s="27" t="s">
        <v>210</v>
      </c>
      <c r="L1068" s="27" t="str">
        <f t="shared" si="26"/>
        <v/>
      </c>
      <c r="M1068" s="155" t="s">
        <v>242</v>
      </c>
      <c r="N1068" s="140">
        <v>0.14029143262994404</v>
      </c>
      <c r="O1068" s="140">
        <f t="shared" si="22"/>
        <v>140.29143262994404</v>
      </c>
      <c r="P1068" s="156" t="s">
        <v>346</v>
      </c>
      <c r="Q1068" s="156" t="s">
        <v>346</v>
      </c>
      <c r="R1068" s="185">
        <v>117</v>
      </c>
      <c r="S1068" s="185">
        <v>91</v>
      </c>
      <c r="T1068" s="186">
        <v>115</v>
      </c>
      <c r="U1068" s="186"/>
      <c r="V1068" s="27"/>
      <c r="W1068" s="157"/>
    </row>
    <row r="1069" spans="1:23" ht="13.8">
      <c r="A1069" s="158">
        <v>7.72</v>
      </c>
      <c r="B1069" s="153">
        <v>60</v>
      </c>
      <c r="C1069" s="153">
        <v>31424</v>
      </c>
      <c r="D1069" s="27"/>
      <c r="E1069" s="27"/>
      <c r="F1069" s="27"/>
      <c r="G1069" s="27" t="str">
        <f t="shared" si="25"/>
        <v/>
      </c>
      <c r="H1069" s="27"/>
      <c r="I1069" s="27"/>
      <c r="J1069" s="154" t="s">
        <v>76</v>
      </c>
      <c r="K1069" s="27" t="s">
        <v>102</v>
      </c>
      <c r="L1069" s="27" t="str">
        <f t="shared" si="26"/>
        <v/>
      </c>
      <c r="M1069" s="155" t="s">
        <v>127</v>
      </c>
      <c r="N1069" s="140">
        <v>8.1753070553128842E-3</v>
      </c>
      <c r="O1069" s="140">
        <f t="shared" si="22"/>
        <v>8.175307055312885</v>
      </c>
      <c r="P1069" s="156" t="s">
        <v>346</v>
      </c>
      <c r="Q1069" s="27">
        <v>12215</v>
      </c>
      <c r="R1069" s="185">
        <v>73</v>
      </c>
      <c r="S1069" s="185"/>
      <c r="T1069" s="186"/>
      <c r="U1069" s="186"/>
      <c r="V1069" s="27"/>
      <c r="W1069" s="157"/>
    </row>
    <row r="1070" spans="1:23" ht="13.8">
      <c r="A1070" s="158">
        <v>7.72</v>
      </c>
      <c r="B1070" s="153">
        <v>117</v>
      </c>
      <c r="C1070" s="153">
        <v>71750</v>
      </c>
      <c r="D1070" s="27"/>
      <c r="E1070" s="27"/>
      <c r="F1070" s="27"/>
      <c r="G1070" s="27" t="str">
        <f t="shared" si="25"/>
        <v/>
      </c>
      <c r="H1070" s="27"/>
      <c r="I1070" s="27"/>
      <c r="J1070" s="154" t="s">
        <v>538</v>
      </c>
      <c r="K1070" s="27" t="s">
        <v>233</v>
      </c>
      <c r="L1070" s="27" t="str">
        <f t="shared" si="26"/>
        <v/>
      </c>
      <c r="M1070" s="155" t="s">
        <v>98</v>
      </c>
      <c r="N1070" s="140">
        <v>1.8666569539800767E-2</v>
      </c>
      <c r="O1070" s="140">
        <f t="shared" si="22"/>
        <v>18.666569539800768</v>
      </c>
      <c r="P1070" s="156" t="s">
        <v>346</v>
      </c>
      <c r="Q1070" s="156" t="s">
        <v>346</v>
      </c>
      <c r="R1070" s="185">
        <v>118</v>
      </c>
      <c r="S1070" s="185">
        <v>115</v>
      </c>
      <c r="T1070" s="186">
        <v>80</v>
      </c>
      <c r="U1070" s="186"/>
      <c r="V1070" s="27"/>
      <c r="W1070" s="157"/>
    </row>
    <row r="1071" spans="1:23" ht="13.8">
      <c r="A1071" s="158">
        <v>7.77</v>
      </c>
      <c r="B1071" s="153">
        <v>108</v>
      </c>
      <c r="C1071" s="153">
        <v>10755</v>
      </c>
      <c r="D1071" s="27"/>
      <c r="E1071" s="27"/>
      <c r="F1071" s="27"/>
      <c r="G1071" s="27" t="str">
        <f t="shared" si="25"/>
        <v/>
      </c>
      <c r="H1071" s="27"/>
      <c r="I1071" s="27"/>
      <c r="J1071" s="154" t="s">
        <v>530</v>
      </c>
      <c r="K1071" s="27" t="s">
        <v>103</v>
      </c>
      <c r="L1071" s="27" t="str">
        <f t="shared" si="26"/>
        <v/>
      </c>
      <c r="M1071" s="155" t="s">
        <v>98</v>
      </c>
      <c r="N1071" s="140">
        <v>2.7980342216105542E-3</v>
      </c>
      <c r="O1071" s="140">
        <f t="shared" si="22"/>
        <v>2.7980342216105543</v>
      </c>
      <c r="P1071" s="156" t="s">
        <v>346</v>
      </c>
      <c r="Q1071" s="156" t="s">
        <v>346</v>
      </c>
      <c r="R1071" s="185">
        <v>90</v>
      </c>
      <c r="S1071" s="185">
        <v>77</v>
      </c>
      <c r="T1071" s="186"/>
      <c r="U1071" s="186"/>
      <c r="V1071" s="27"/>
      <c r="W1071" s="157"/>
    </row>
    <row r="1072" spans="1:23" ht="13.8">
      <c r="A1072" s="158">
        <v>7.78</v>
      </c>
      <c r="B1072" s="153">
        <v>267</v>
      </c>
      <c r="C1072" s="153">
        <v>55032</v>
      </c>
      <c r="D1072" s="27"/>
      <c r="E1072" s="27"/>
      <c r="F1072" s="27"/>
      <c r="G1072" s="27" t="str">
        <f t="shared" si="25"/>
        <v/>
      </c>
      <c r="H1072" s="27"/>
      <c r="I1072" s="27"/>
      <c r="J1072" s="154" t="s">
        <v>95</v>
      </c>
      <c r="K1072" s="27" t="s">
        <v>98</v>
      </c>
      <c r="L1072" s="27" t="str">
        <f t="shared" si="26"/>
        <v/>
      </c>
      <c r="M1072" s="155" t="s">
        <v>98</v>
      </c>
      <c r="N1072" s="140">
        <v>1.4317193796715207E-2</v>
      </c>
      <c r="O1072" s="140">
        <f t="shared" ref="O1072:O1132" si="27">N1072*1000</f>
        <v>14.317193796715207</v>
      </c>
      <c r="P1072" s="156" t="s">
        <v>346</v>
      </c>
      <c r="Q1072" s="156" t="s">
        <v>346</v>
      </c>
      <c r="R1072" s="185">
        <v>126</v>
      </c>
      <c r="S1072" s="185">
        <v>251</v>
      </c>
      <c r="T1072" s="186">
        <v>283</v>
      </c>
      <c r="U1072" s="186"/>
      <c r="V1072" s="27"/>
      <c r="W1072" s="157"/>
    </row>
    <row r="1073" spans="1:23" ht="13.8">
      <c r="A1073" s="158">
        <v>7.83</v>
      </c>
      <c r="B1073" s="153">
        <v>117</v>
      </c>
      <c r="C1073" s="153">
        <v>234618</v>
      </c>
      <c r="D1073" s="27"/>
      <c r="E1073" s="27"/>
      <c r="F1073" s="27"/>
      <c r="G1073" s="27" t="str">
        <f t="shared" si="25"/>
        <v/>
      </c>
      <c r="H1073" s="27"/>
      <c r="I1073" s="27"/>
      <c r="J1073" s="154" t="s">
        <v>587</v>
      </c>
      <c r="K1073" s="27" t="s">
        <v>565</v>
      </c>
      <c r="L1073" s="27" t="str">
        <f t="shared" si="26"/>
        <v/>
      </c>
      <c r="M1073" s="155" t="s">
        <v>98</v>
      </c>
      <c r="N1073" s="140">
        <v>6.103851166953278E-2</v>
      </c>
      <c r="O1073" s="140">
        <f t="shared" si="27"/>
        <v>61.038511669532781</v>
      </c>
      <c r="P1073" s="156" t="s">
        <v>346</v>
      </c>
      <c r="Q1073" s="156" t="s">
        <v>346</v>
      </c>
      <c r="R1073" s="185">
        <v>118</v>
      </c>
      <c r="S1073" s="185">
        <v>115</v>
      </c>
      <c r="T1073" s="186"/>
      <c r="U1073" s="186"/>
      <c r="V1073" s="27"/>
      <c r="W1073" s="157"/>
    </row>
    <row r="1074" spans="1:23" ht="13.8">
      <c r="A1074" s="158">
        <v>7.88</v>
      </c>
      <c r="B1074" s="153">
        <v>91</v>
      </c>
      <c r="C1074" s="153">
        <v>310939</v>
      </c>
      <c r="D1074" s="27"/>
      <c r="E1074" s="27"/>
      <c r="F1074" s="27"/>
      <c r="G1074" s="27" t="str">
        <f t="shared" si="25"/>
        <v/>
      </c>
      <c r="H1074" s="27"/>
      <c r="I1074" s="27"/>
      <c r="J1074" s="154" t="s">
        <v>621</v>
      </c>
      <c r="K1074" s="27" t="s">
        <v>299</v>
      </c>
      <c r="L1074" s="27" t="str">
        <f t="shared" si="26"/>
        <v/>
      </c>
      <c r="M1074" s="155" t="s">
        <v>624</v>
      </c>
      <c r="N1074" s="140">
        <v>8.0894278273674028E-2</v>
      </c>
      <c r="O1074" s="140">
        <f t="shared" si="27"/>
        <v>80.894278273674033</v>
      </c>
      <c r="P1074" s="156" t="s">
        <v>346</v>
      </c>
      <c r="Q1074" s="156" t="s">
        <v>346</v>
      </c>
      <c r="R1074" s="185">
        <v>105</v>
      </c>
      <c r="S1074" s="185">
        <v>134</v>
      </c>
      <c r="T1074" s="186"/>
      <c r="U1074" s="186"/>
      <c r="V1074" s="27"/>
      <c r="W1074" s="157"/>
    </row>
    <row r="1075" spans="1:23" ht="13.8">
      <c r="A1075" s="158">
        <v>7.91</v>
      </c>
      <c r="B1075" s="153">
        <v>116</v>
      </c>
      <c r="C1075" s="153">
        <v>1479048</v>
      </c>
      <c r="D1075" s="27"/>
      <c r="E1075" s="27"/>
      <c r="F1075" s="27"/>
      <c r="G1075" s="27" t="str">
        <f t="shared" si="25"/>
        <v/>
      </c>
      <c r="H1075" s="27"/>
      <c r="I1075" s="27"/>
      <c r="J1075" s="154" t="s">
        <v>220</v>
      </c>
      <c r="K1075" s="27" t="s">
        <v>233</v>
      </c>
      <c r="L1075" s="27" t="str">
        <f t="shared" si="26"/>
        <v/>
      </c>
      <c r="M1075" s="155" t="s">
        <v>243</v>
      </c>
      <c r="N1075" s="140">
        <v>0.38479097344534141</v>
      </c>
      <c r="O1075" s="140">
        <f t="shared" si="27"/>
        <v>384.79097344534142</v>
      </c>
      <c r="P1075" s="156" t="s">
        <v>346</v>
      </c>
      <c r="Q1075" s="156" t="s">
        <v>346</v>
      </c>
      <c r="R1075" s="185">
        <v>115</v>
      </c>
      <c r="S1075" s="185">
        <v>89</v>
      </c>
      <c r="T1075" s="186"/>
      <c r="U1075" s="186"/>
      <c r="V1075" s="27"/>
      <c r="W1075" s="157"/>
    </row>
    <row r="1076" spans="1:23" ht="13.8">
      <c r="A1076" s="158">
        <v>7.95</v>
      </c>
      <c r="B1076" s="153">
        <v>105</v>
      </c>
      <c r="C1076" s="153">
        <v>9835</v>
      </c>
      <c r="D1076" s="27"/>
      <c r="E1076" s="27"/>
      <c r="F1076" s="27"/>
      <c r="G1076" s="27" t="str">
        <f t="shared" si="25"/>
        <v/>
      </c>
      <c r="H1076" s="27"/>
      <c r="I1076" s="27"/>
      <c r="J1076" s="154" t="s">
        <v>538</v>
      </c>
      <c r="K1076" s="27" t="s">
        <v>564</v>
      </c>
      <c r="L1076" s="27" t="str">
        <f t="shared" si="26"/>
        <v/>
      </c>
      <c r="M1076" s="155" t="s">
        <v>98</v>
      </c>
      <c r="N1076" s="140">
        <v>2.5586858735043984E-3</v>
      </c>
      <c r="O1076" s="140">
        <f t="shared" si="27"/>
        <v>2.5586858735043982</v>
      </c>
      <c r="P1076" s="156" t="s">
        <v>346</v>
      </c>
      <c r="Q1076" s="156" t="s">
        <v>346</v>
      </c>
      <c r="R1076" s="185">
        <v>120</v>
      </c>
      <c r="S1076" s="185">
        <v>134</v>
      </c>
      <c r="T1076" s="186">
        <v>152</v>
      </c>
      <c r="U1076" s="186"/>
      <c r="V1076" s="27"/>
      <c r="W1076" s="157"/>
    </row>
    <row r="1077" spans="1:23" ht="13.8">
      <c r="A1077" s="158">
        <v>7.98</v>
      </c>
      <c r="B1077" s="153">
        <v>55</v>
      </c>
      <c r="C1077" s="153">
        <v>213672</v>
      </c>
      <c r="D1077" s="27"/>
      <c r="E1077" s="27"/>
      <c r="F1077" s="27"/>
      <c r="G1077" s="27" t="str">
        <f t="shared" si="25"/>
        <v/>
      </c>
      <c r="H1077" s="27"/>
      <c r="I1077" s="27"/>
      <c r="J1077" s="154" t="s">
        <v>469</v>
      </c>
      <c r="K1077" s="27" t="s">
        <v>258</v>
      </c>
      <c r="L1077" s="27" t="str">
        <f t="shared" si="26"/>
        <v/>
      </c>
      <c r="M1077" s="155" t="s">
        <v>98</v>
      </c>
      <c r="N1077" s="140">
        <v>5.5589174170150663E-2</v>
      </c>
      <c r="O1077" s="140">
        <f t="shared" si="27"/>
        <v>55.589174170150663</v>
      </c>
      <c r="P1077" s="156" t="s">
        <v>346</v>
      </c>
      <c r="Q1077" s="156" t="s">
        <v>346</v>
      </c>
      <c r="R1077" s="185">
        <v>70</v>
      </c>
      <c r="S1077" s="185">
        <v>83</v>
      </c>
      <c r="T1077" s="186">
        <v>154</v>
      </c>
      <c r="U1077" s="186"/>
      <c r="V1077" s="27"/>
      <c r="W1077" s="157"/>
    </row>
    <row r="1078" spans="1:23" ht="13.8">
      <c r="A1078" s="158">
        <v>8.02</v>
      </c>
      <c r="B1078" s="153">
        <v>57</v>
      </c>
      <c r="C1078" s="153">
        <v>150174</v>
      </c>
      <c r="D1078" s="27"/>
      <c r="E1078" s="27"/>
      <c r="F1078" s="27"/>
      <c r="G1078" s="27" t="str">
        <f t="shared" si="25"/>
        <v/>
      </c>
      <c r="H1078" s="27"/>
      <c r="I1078" s="27"/>
      <c r="J1078" s="154" t="s">
        <v>541</v>
      </c>
      <c r="K1078" s="27" t="s">
        <v>567</v>
      </c>
      <c r="L1078" s="27" t="str">
        <f t="shared" si="26"/>
        <v/>
      </c>
      <c r="M1078" s="155" t="s">
        <v>578</v>
      </c>
      <c r="N1078" s="140">
        <v>3.9069455248362937E-2</v>
      </c>
      <c r="O1078" s="140">
        <f t="shared" si="27"/>
        <v>39.069455248362935</v>
      </c>
      <c r="P1078" s="156" t="s">
        <v>346</v>
      </c>
      <c r="Q1078" s="27">
        <v>11.528</v>
      </c>
      <c r="R1078" s="185">
        <v>71</v>
      </c>
      <c r="S1078" s="185">
        <v>85</v>
      </c>
      <c r="T1078" s="186">
        <v>156</v>
      </c>
      <c r="U1078" s="186"/>
      <c r="V1078" s="27"/>
      <c r="W1078" s="157"/>
    </row>
    <row r="1079" spans="1:23" ht="13.8">
      <c r="A1079" s="158">
        <v>8.0500000000000007</v>
      </c>
      <c r="B1079" s="153">
        <v>117</v>
      </c>
      <c r="C1079" s="153">
        <v>86919</v>
      </c>
      <c r="D1079" s="27"/>
      <c r="E1079" s="27"/>
      <c r="F1079" s="27"/>
      <c r="G1079" s="27" t="str">
        <f t="shared" si="25"/>
        <v/>
      </c>
      <c r="H1079" s="27"/>
      <c r="I1079" s="27"/>
      <c r="J1079" s="154" t="s">
        <v>542</v>
      </c>
      <c r="K1079" s="27" t="s">
        <v>565</v>
      </c>
      <c r="L1079" s="27" t="str">
        <f t="shared" si="26"/>
        <v/>
      </c>
      <c r="M1079" s="155" t="s">
        <v>98</v>
      </c>
      <c r="N1079" s="140">
        <v>2.2612955509824992E-2</v>
      </c>
      <c r="O1079" s="140">
        <f t="shared" si="27"/>
        <v>22.612955509824992</v>
      </c>
      <c r="P1079" s="156" t="s">
        <v>346</v>
      </c>
      <c r="Q1079" s="156" t="s">
        <v>346</v>
      </c>
      <c r="R1079" s="185">
        <v>103</v>
      </c>
      <c r="S1079" s="185">
        <v>132</v>
      </c>
      <c r="T1079" s="186"/>
      <c r="U1079" s="186"/>
      <c r="V1079" s="27"/>
      <c r="W1079" s="157"/>
    </row>
    <row r="1080" spans="1:23" ht="13.8">
      <c r="A1080" s="158">
        <v>8.06</v>
      </c>
      <c r="B1080" s="153">
        <v>57</v>
      </c>
      <c r="C1080" s="153">
        <v>7740</v>
      </c>
      <c r="D1080" s="27"/>
      <c r="E1080" s="27"/>
      <c r="F1080" s="27"/>
      <c r="G1080" s="27" t="str">
        <f t="shared" si="25"/>
        <v/>
      </c>
      <c r="H1080" s="27"/>
      <c r="I1080" s="27"/>
      <c r="J1080" s="154" t="s">
        <v>436</v>
      </c>
      <c r="K1080" s="27" t="s">
        <v>568</v>
      </c>
      <c r="L1080" s="27" t="str">
        <f t="shared" si="26"/>
        <v/>
      </c>
      <c r="M1080" s="155" t="s">
        <v>579</v>
      </c>
      <c r="N1080" s="140">
        <v>2.0136480590670098E-3</v>
      </c>
      <c r="O1080" s="140">
        <f t="shared" si="27"/>
        <v>2.0136480590670098</v>
      </c>
      <c r="P1080" s="156" t="s">
        <v>346</v>
      </c>
      <c r="Q1080" s="156" t="s">
        <v>346</v>
      </c>
      <c r="R1080" s="185">
        <v>67</v>
      </c>
      <c r="S1080" s="185">
        <v>81</v>
      </c>
      <c r="T1080" s="186">
        <v>124</v>
      </c>
      <c r="U1080" s="186"/>
      <c r="V1080" s="27"/>
      <c r="W1080" s="157"/>
    </row>
    <row r="1081" spans="1:23" ht="13.8">
      <c r="A1081" s="158">
        <v>8.1300000000000008</v>
      </c>
      <c r="B1081" s="153">
        <v>117</v>
      </c>
      <c r="C1081" s="153">
        <v>66433</v>
      </c>
      <c r="D1081" s="27"/>
      <c r="E1081" s="27"/>
      <c r="F1081" s="27"/>
      <c r="G1081" s="27" t="str">
        <f t="shared" si="25"/>
        <v/>
      </c>
      <c r="H1081" s="27"/>
      <c r="I1081" s="27"/>
      <c r="J1081" s="154" t="s">
        <v>543</v>
      </c>
      <c r="K1081" s="27" t="s">
        <v>565</v>
      </c>
      <c r="L1081" s="27" t="str">
        <f t="shared" si="26"/>
        <v/>
      </c>
      <c r="M1081" s="155" t="s">
        <v>98</v>
      </c>
      <c r="N1081" s="140">
        <v>1.7283292184495952E-2</v>
      </c>
      <c r="O1081" s="140">
        <f t="shared" si="27"/>
        <v>17.283292184495952</v>
      </c>
      <c r="P1081" s="156" t="s">
        <v>346</v>
      </c>
      <c r="Q1081" s="156" t="s">
        <v>346</v>
      </c>
      <c r="R1081" s="185">
        <v>132</v>
      </c>
      <c r="S1081" s="185">
        <v>105</v>
      </c>
      <c r="T1081" s="186">
        <v>91</v>
      </c>
      <c r="U1081" s="186"/>
      <c r="V1081" s="27"/>
      <c r="W1081" s="157"/>
    </row>
    <row r="1082" spans="1:23" ht="13.8">
      <c r="A1082" s="158">
        <v>8.1199999999999992</v>
      </c>
      <c r="B1082" s="153">
        <v>137</v>
      </c>
      <c r="C1082" s="153">
        <v>82369</v>
      </c>
      <c r="D1082" s="27"/>
      <c r="E1082" s="27"/>
      <c r="F1082" s="27"/>
      <c r="G1082" s="27" t="str">
        <f t="shared" si="25"/>
        <v/>
      </c>
      <c r="H1082" s="27"/>
      <c r="I1082" s="27"/>
      <c r="J1082" s="154" t="s">
        <v>95</v>
      </c>
      <c r="K1082" s="27" t="s">
        <v>98</v>
      </c>
      <c r="L1082" s="27" t="str">
        <f t="shared" si="26"/>
        <v/>
      </c>
      <c r="M1082" s="155" t="s">
        <v>98</v>
      </c>
      <c r="N1082" s="140">
        <v>2.1429221831691284E-2</v>
      </c>
      <c r="O1082" s="140">
        <f t="shared" si="27"/>
        <v>21.429221831691283</v>
      </c>
      <c r="P1082" s="156" t="s">
        <v>346</v>
      </c>
      <c r="Q1082" s="156" t="s">
        <v>346</v>
      </c>
      <c r="R1082" s="185">
        <v>78</v>
      </c>
      <c r="S1082" s="185">
        <v>152</v>
      </c>
      <c r="T1082" s="186"/>
      <c r="U1082" s="186"/>
      <c r="V1082" s="27"/>
      <c r="W1082" s="157"/>
    </row>
    <row r="1083" spans="1:23" ht="13.8">
      <c r="A1083" s="158">
        <v>8.2899999999999991</v>
      </c>
      <c r="B1083" s="153">
        <v>60</v>
      </c>
      <c r="C1083" s="153">
        <v>26688</v>
      </c>
      <c r="D1083" s="27"/>
      <c r="E1083" s="27"/>
      <c r="F1083" s="27"/>
      <c r="G1083" s="27" t="str">
        <f t="shared" si="25"/>
        <v/>
      </c>
      <c r="H1083" s="27"/>
      <c r="I1083" s="27"/>
      <c r="J1083" s="154" t="s">
        <v>524</v>
      </c>
      <c r="K1083" s="27" t="s">
        <v>528</v>
      </c>
      <c r="L1083" s="27" t="str">
        <f t="shared" si="26"/>
        <v/>
      </c>
      <c r="M1083" s="155" t="s">
        <v>131</v>
      </c>
      <c r="N1083" s="140">
        <v>6.9431833850620616E-3</v>
      </c>
      <c r="O1083" s="140">
        <f t="shared" si="27"/>
        <v>6.9431833850620617</v>
      </c>
      <c r="P1083" s="156" t="s">
        <v>346</v>
      </c>
      <c r="Q1083" s="156" t="s">
        <v>346</v>
      </c>
      <c r="R1083" s="185">
        <v>73</v>
      </c>
      <c r="S1083" s="185">
        <v>115</v>
      </c>
      <c r="T1083" s="186">
        <v>144</v>
      </c>
      <c r="U1083" s="186"/>
      <c r="V1083" s="27"/>
      <c r="W1083" s="157"/>
    </row>
    <row r="1084" spans="1:23" ht="13.8">
      <c r="A1084" s="158">
        <v>8.2899999999999991</v>
      </c>
      <c r="B1084" s="153">
        <v>117</v>
      </c>
      <c r="C1084" s="153">
        <v>50707</v>
      </c>
      <c r="D1084" s="27"/>
      <c r="E1084" s="27"/>
      <c r="F1084" s="27"/>
      <c r="G1084" s="27" t="str">
        <f t="shared" si="25"/>
        <v/>
      </c>
      <c r="H1084" s="27"/>
      <c r="I1084" s="27"/>
      <c r="J1084" s="154" t="s">
        <v>538</v>
      </c>
      <c r="K1084" s="27" t="s">
        <v>569</v>
      </c>
      <c r="L1084" s="27" t="str">
        <f t="shared" si="26"/>
        <v/>
      </c>
      <c r="M1084" s="155" t="s">
        <v>98</v>
      </c>
      <c r="N1084" s="140">
        <v>1.3191996399368328E-2</v>
      </c>
      <c r="O1084" s="140">
        <f t="shared" si="27"/>
        <v>13.191996399368328</v>
      </c>
      <c r="P1084" s="156" t="s">
        <v>346</v>
      </c>
      <c r="Q1084" s="156" t="s">
        <v>346</v>
      </c>
      <c r="R1084" s="185">
        <v>115</v>
      </c>
      <c r="S1084" s="185">
        <v>132</v>
      </c>
      <c r="T1084" s="186">
        <v>146</v>
      </c>
      <c r="U1084" s="186"/>
      <c r="V1084" s="27"/>
      <c r="W1084" s="157"/>
    </row>
    <row r="1085" spans="1:23" ht="13.8">
      <c r="A1085" s="158">
        <v>8.35</v>
      </c>
      <c r="B1085" s="153">
        <v>105</v>
      </c>
      <c r="C1085" s="153">
        <v>13183</v>
      </c>
      <c r="D1085" s="27"/>
      <c r="E1085" s="27"/>
      <c r="F1085" s="27"/>
      <c r="G1085" s="27" t="str">
        <f t="shared" si="25"/>
        <v/>
      </c>
      <c r="H1085" s="27"/>
      <c r="I1085" s="27"/>
      <c r="J1085" s="154" t="s">
        <v>538</v>
      </c>
      <c r="K1085" s="27" t="s">
        <v>569</v>
      </c>
      <c r="L1085" s="27" t="str">
        <f t="shared" si="26"/>
        <v/>
      </c>
      <c r="M1085" s="155" t="s">
        <v>98</v>
      </c>
      <c r="N1085" s="140">
        <v>3.4297057316124537E-3</v>
      </c>
      <c r="O1085" s="140">
        <f t="shared" si="27"/>
        <v>3.4297057316124535</v>
      </c>
      <c r="P1085" s="156" t="s">
        <v>346</v>
      </c>
      <c r="Q1085" s="156" t="s">
        <v>346</v>
      </c>
      <c r="R1085" s="185">
        <v>119</v>
      </c>
      <c r="S1085" s="185">
        <v>132</v>
      </c>
      <c r="T1085" s="186">
        <v>146</v>
      </c>
      <c r="U1085" s="186"/>
      <c r="V1085" s="27"/>
      <c r="W1085" s="157"/>
    </row>
    <row r="1086" spans="1:23" ht="13.8">
      <c r="A1086" s="158">
        <v>8.4</v>
      </c>
      <c r="B1086" s="153">
        <v>105</v>
      </c>
      <c r="C1086" s="153">
        <v>6433</v>
      </c>
      <c r="D1086" s="27"/>
      <c r="E1086" s="27"/>
      <c r="F1086" s="27"/>
      <c r="G1086" s="27" t="str">
        <f t="shared" ref="G1086:G1115" si="28">IF($F1086="Other","Please, specify ion type!!!","")</f>
        <v/>
      </c>
      <c r="H1086" s="27"/>
      <c r="I1086" s="27"/>
      <c r="J1086" s="154" t="s">
        <v>538</v>
      </c>
      <c r="K1086" s="27" t="s">
        <v>591</v>
      </c>
      <c r="L1086" s="27" t="str">
        <f t="shared" ref="L1086:L1115" si="29">IF($I1086="Unknown","n/a","")</f>
        <v/>
      </c>
      <c r="M1086" s="155" t="s">
        <v>98</v>
      </c>
      <c r="N1086" s="140">
        <v>1.673617308007503E-3</v>
      </c>
      <c r="O1086" s="140">
        <f t="shared" si="27"/>
        <v>1.673617308007503</v>
      </c>
      <c r="P1086" s="156" t="s">
        <v>346</v>
      </c>
      <c r="Q1086" s="156" t="s">
        <v>346</v>
      </c>
      <c r="R1086" s="185">
        <v>119</v>
      </c>
      <c r="S1086" s="185">
        <v>148</v>
      </c>
      <c r="T1086" s="186"/>
      <c r="U1086" s="186"/>
      <c r="V1086" s="27"/>
      <c r="W1086" s="157"/>
    </row>
    <row r="1087" spans="1:23" ht="13.8">
      <c r="A1087" s="158">
        <v>8.4499999999999993</v>
      </c>
      <c r="B1087" s="153">
        <v>117</v>
      </c>
      <c r="C1087" s="153">
        <v>86159</v>
      </c>
      <c r="D1087" s="27"/>
      <c r="E1087" s="27"/>
      <c r="F1087" s="27"/>
      <c r="G1087" s="27" t="str">
        <f t="shared" si="28"/>
        <v/>
      </c>
      <c r="H1087" s="27"/>
      <c r="I1087" s="27"/>
      <c r="J1087" s="154" t="s">
        <v>538</v>
      </c>
      <c r="K1087" s="27" t="s">
        <v>565</v>
      </c>
      <c r="L1087" s="27" t="str">
        <f t="shared" si="29"/>
        <v/>
      </c>
      <c r="M1087" s="155" t="s">
        <v>98</v>
      </c>
      <c r="N1087" s="140">
        <v>2.2415232961389472E-2</v>
      </c>
      <c r="O1087" s="140">
        <f t="shared" si="27"/>
        <v>22.415232961389471</v>
      </c>
      <c r="P1087" s="156" t="s">
        <v>346</v>
      </c>
      <c r="Q1087" s="156" t="s">
        <v>346</v>
      </c>
      <c r="R1087" s="185">
        <v>132</v>
      </c>
      <c r="S1087" s="185">
        <v>91</v>
      </c>
      <c r="T1087" s="186"/>
      <c r="U1087" s="186"/>
      <c r="V1087" s="27"/>
      <c r="W1087" s="157"/>
    </row>
    <row r="1088" spans="1:23" ht="13.8">
      <c r="A1088" s="158">
        <v>8.4700000000000006</v>
      </c>
      <c r="B1088" s="153">
        <v>91</v>
      </c>
      <c r="C1088" s="153">
        <v>376323</v>
      </c>
      <c r="D1088" s="27"/>
      <c r="E1088" s="27"/>
      <c r="F1088" s="27"/>
      <c r="G1088" s="27" t="str">
        <f t="shared" si="28"/>
        <v/>
      </c>
      <c r="H1088" s="27"/>
      <c r="I1088" s="27"/>
      <c r="J1088" s="154" t="s">
        <v>588</v>
      </c>
      <c r="K1088" s="27" t="s">
        <v>591</v>
      </c>
      <c r="L1088" s="27" t="str">
        <f t="shared" si="29"/>
        <v/>
      </c>
      <c r="M1088" s="155" t="s">
        <v>592</v>
      </c>
      <c r="N1088" s="140">
        <v>9.7904661309079377E-2</v>
      </c>
      <c r="O1088" s="140">
        <f t="shared" si="27"/>
        <v>97.904661309079373</v>
      </c>
      <c r="P1088" s="156" t="s">
        <v>346</v>
      </c>
      <c r="Q1088" s="156" t="s">
        <v>346</v>
      </c>
      <c r="R1088" s="185">
        <v>105</v>
      </c>
      <c r="S1088" s="185">
        <v>148</v>
      </c>
      <c r="T1088" s="186"/>
      <c r="U1088" s="186"/>
      <c r="V1088" s="27"/>
      <c r="W1088" s="157"/>
    </row>
    <row r="1089" spans="1:23" ht="13.8">
      <c r="A1089" s="158">
        <v>8.52</v>
      </c>
      <c r="B1089" s="153">
        <v>130</v>
      </c>
      <c r="C1089" s="153">
        <v>340243</v>
      </c>
      <c r="D1089" s="27"/>
      <c r="E1089" s="27"/>
      <c r="F1089" s="27"/>
      <c r="G1089" s="27" t="str">
        <f t="shared" si="28"/>
        <v/>
      </c>
      <c r="H1089" s="27"/>
      <c r="I1089" s="27"/>
      <c r="J1089" s="154" t="s">
        <v>471</v>
      </c>
      <c r="K1089" s="27" t="s">
        <v>234</v>
      </c>
      <c r="L1089" s="27" t="str">
        <f t="shared" si="29"/>
        <v/>
      </c>
      <c r="M1089" s="155" t="s">
        <v>98</v>
      </c>
      <c r="N1089" s="140">
        <v>8.8518043483350989E-2</v>
      </c>
      <c r="O1089" s="140">
        <f t="shared" si="27"/>
        <v>88.518043483350993</v>
      </c>
      <c r="P1089" s="156" t="s">
        <v>346</v>
      </c>
      <c r="Q1089" s="156" t="s">
        <v>346</v>
      </c>
      <c r="R1089" s="185">
        <v>129</v>
      </c>
      <c r="S1089" s="185">
        <v>115</v>
      </c>
      <c r="T1089" s="186">
        <v>77</v>
      </c>
      <c r="U1089" s="186"/>
      <c r="V1089" s="27"/>
      <c r="W1089" s="157"/>
    </row>
    <row r="1090" spans="1:23" ht="13.8">
      <c r="A1090" s="158">
        <v>8.5299999999999994</v>
      </c>
      <c r="B1090" s="153">
        <v>105</v>
      </c>
      <c r="C1090" s="153">
        <v>51215</v>
      </c>
      <c r="D1090" s="27"/>
      <c r="E1090" s="27"/>
      <c r="F1090" s="27"/>
      <c r="G1090" s="27" t="str">
        <f t="shared" si="28"/>
        <v/>
      </c>
      <c r="H1090" s="27"/>
      <c r="I1090" s="27"/>
      <c r="J1090" s="154" t="s">
        <v>538</v>
      </c>
      <c r="K1090" s="27" t="s">
        <v>591</v>
      </c>
      <c r="L1090" s="27" t="str">
        <f t="shared" si="29"/>
        <v/>
      </c>
      <c r="M1090" s="155" t="s">
        <v>98</v>
      </c>
      <c r="N1090" s="140">
        <v>1.33241583133226E-2</v>
      </c>
      <c r="O1090" s="140">
        <f t="shared" si="27"/>
        <v>13.3241583133226</v>
      </c>
      <c r="P1090" s="156" t="s">
        <v>346</v>
      </c>
      <c r="Q1090" s="156" t="s">
        <v>346</v>
      </c>
      <c r="R1090" s="185">
        <v>119</v>
      </c>
      <c r="S1090" s="185">
        <v>148</v>
      </c>
      <c r="T1090" s="186"/>
      <c r="U1090" s="186"/>
      <c r="V1090" s="27"/>
      <c r="W1090" s="157"/>
    </row>
    <row r="1091" spans="1:23" ht="13.8">
      <c r="A1091" s="158">
        <v>8.5500000000000007</v>
      </c>
      <c r="B1091" s="153">
        <v>55</v>
      </c>
      <c r="C1091" s="153">
        <v>61479</v>
      </c>
      <c r="D1091" s="27"/>
      <c r="E1091" s="27"/>
      <c r="F1091" s="27"/>
      <c r="G1091" s="27" t="str">
        <f t="shared" si="28"/>
        <v/>
      </c>
      <c r="H1091" s="27"/>
      <c r="I1091" s="27"/>
      <c r="J1091" s="154" t="s">
        <v>437</v>
      </c>
      <c r="K1091" s="27" t="s">
        <v>107</v>
      </c>
      <c r="L1091" s="27" t="str">
        <f t="shared" si="29"/>
        <v/>
      </c>
      <c r="M1091" s="155" t="s">
        <v>98</v>
      </c>
      <c r="N1091" s="140">
        <v>1.5994453362193888E-2</v>
      </c>
      <c r="O1091" s="140">
        <f t="shared" si="27"/>
        <v>15.994453362193887</v>
      </c>
      <c r="P1091" s="156" t="s">
        <v>346</v>
      </c>
      <c r="Q1091" s="156" t="s">
        <v>346</v>
      </c>
      <c r="R1091" s="185">
        <v>69</v>
      </c>
      <c r="S1091" s="185">
        <v>129</v>
      </c>
      <c r="T1091" s="186">
        <v>168</v>
      </c>
      <c r="U1091" s="186"/>
      <c r="V1091" s="27"/>
      <c r="W1091" s="157"/>
    </row>
    <row r="1092" spans="1:23" ht="13.8">
      <c r="A1092" s="158">
        <v>8.56</v>
      </c>
      <c r="B1092" s="153">
        <v>130</v>
      </c>
      <c r="C1092" s="153">
        <v>898381</v>
      </c>
      <c r="D1092" s="27"/>
      <c r="E1092" s="27"/>
      <c r="F1092" s="27"/>
      <c r="G1092" s="27" t="str">
        <f t="shared" si="28"/>
        <v/>
      </c>
      <c r="H1092" s="27"/>
      <c r="I1092" s="27"/>
      <c r="J1092" s="154" t="s">
        <v>471</v>
      </c>
      <c r="K1092" s="27" t="s">
        <v>234</v>
      </c>
      <c r="L1092" s="27" t="str">
        <f t="shared" si="29"/>
        <v/>
      </c>
      <c r="M1092" s="155" t="s">
        <v>98</v>
      </c>
      <c r="N1092" s="140">
        <v>0.23372392208690951</v>
      </c>
      <c r="O1092" s="140">
        <f t="shared" si="27"/>
        <v>233.72392208690951</v>
      </c>
      <c r="P1092" s="156" t="s">
        <v>346</v>
      </c>
      <c r="Q1092" s="156" t="s">
        <v>346</v>
      </c>
      <c r="R1092" s="185">
        <v>129</v>
      </c>
      <c r="S1092" s="185">
        <v>115</v>
      </c>
      <c r="T1092" s="186">
        <v>77</v>
      </c>
      <c r="U1092" s="186"/>
      <c r="V1092" s="27"/>
      <c r="W1092" s="157"/>
    </row>
    <row r="1093" spans="1:23" ht="13.8">
      <c r="A1093" s="158">
        <v>8.61</v>
      </c>
      <c r="B1093" s="153">
        <v>128</v>
      </c>
      <c r="C1093" s="153">
        <v>88475</v>
      </c>
      <c r="D1093" s="27"/>
      <c r="E1093" s="27"/>
      <c r="F1093" s="27"/>
      <c r="G1093" s="27" t="str">
        <f t="shared" si="28"/>
        <v/>
      </c>
      <c r="H1093" s="27"/>
      <c r="I1093" s="27"/>
      <c r="J1093" s="154" t="s">
        <v>365</v>
      </c>
      <c r="K1093" s="27" t="s">
        <v>377</v>
      </c>
      <c r="L1093" s="27" t="str">
        <f t="shared" si="29"/>
        <v/>
      </c>
      <c r="M1093" s="155" t="s">
        <v>372</v>
      </c>
      <c r="N1093" s="140">
        <v>2.3017766411621926E-2</v>
      </c>
      <c r="O1093" s="140">
        <f t="shared" si="27"/>
        <v>23.017766411621928</v>
      </c>
      <c r="P1093" s="156" t="s">
        <v>346</v>
      </c>
      <c r="Q1093" s="27">
        <v>2000</v>
      </c>
      <c r="R1093" s="185">
        <v>102</v>
      </c>
      <c r="S1093" s="185"/>
      <c r="T1093" s="186"/>
      <c r="U1093" s="186"/>
      <c r="V1093" s="27"/>
      <c r="W1093" s="157"/>
    </row>
    <row r="1094" spans="1:23" ht="13.8">
      <c r="A1094" s="158">
        <v>8.81</v>
      </c>
      <c r="B1094" s="153">
        <v>121</v>
      </c>
      <c r="C1094" s="153">
        <v>31670</v>
      </c>
      <c r="D1094" s="27"/>
      <c r="E1094" s="27"/>
      <c r="F1094" s="27"/>
      <c r="G1094" s="27" t="str">
        <f t="shared" si="28"/>
        <v/>
      </c>
      <c r="H1094" s="27"/>
      <c r="I1094" s="27"/>
      <c r="J1094" s="154" t="s">
        <v>439</v>
      </c>
      <c r="K1094" s="27" t="s">
        <v>453</v>
      </c>
      <c r="L1094" s="27" t="str">
        <f t="shared" si="29"/>
        <v/>
      </c>
      <c r="M1094" s="155" t="s">
        <v>98</v>
      </c>
      <c r="N1094" s="140">
        <v>8.2393067223064855E-3</v>
      </c>
      <c r="O1094" s="140">
        <f t="shared" si="27"/>
        <v>8.2393067223064858</v>
      </c>
      <c r="P1094" s="156" t="s">
        <v>346</v>
      </c>
      <c r="Q1094" s="156" t="s">
        <v>346</v>
      </c>
      <c r="R1094" s="185">
        <v>136</v>
      </c>
      <c r="S1094" s="185">
        <v>77</v>
      </c>
      <c r="T1094" s="186"/>
      <c r="U1094" s="186"/>
      <c r="V1094" s="27"/>
      <c r="W1094" s="157"/>
    </row>
    <row r="1095" spans="1:23" ht="13.8">
      <c r="A1095" s="158">
        <v>8.83</v>
      </c>
      <c r="B1095" s="153">
        <v>128</v>
      </c>
      <c r="C1095" s="153">
        <v>230139</v>
      </c>
      <c r="D1095" s="27"/>
      <c r="E1095" s="27"/>
      <c r="F1095" s="27"/>
      <c r="G1095" s="27" t="str">
        <f t="shared" si="28"/>
        <v/>
      </c>
      <c r="H1095" s="27"/>
      <c r="I1095" s="27"/>
      <c r="J1095" s="154" t="s">
        <v>622</v>
      </c>
      <c r="K1095" s="27" t="s">
        <v>377</v>
      </c>
      <c r="L1095" s="27" t="str">
        <f t="shared" si="29"/>
        <v/>
      </c>
      <c r="M1095" s="155" t="s">
        <v>625</v>
      </c>
      <c r="N1095" s="140">
        <v>5.9873249440002919E-2</v>
      </c>
      <c r="O1095" s="140">
        <f t="shared" si="27"/>
        <v>59.873249440002922</v>
      </c>
      <c r="P1095" s="156" t="s">
        <v>346</v>
      </c>
      <c r="Q1095" s="156" t="s">
        <v>346</v>
      </c>
      <c r="R1095" s="185">
        <v>102</v>
      </c>
      <c r="S1095" s="185">
        <v>64</v>
      </c>
      <c r="T1095" s="186"/>
      <c r="U1095" s="186"/>
      <c r="V1095" s="27"/>
      <c r="W1095" s="157"/>
    </row>
    <row r="1096" spans="1:23" ht="13.8">
      <c r="A1096" s="158">
        <v>8.89</v>
      </c>
      <c r="B1096" s="153">
        <v>60</v>
      </c>
      <c r="C1096" s="153">
        <v>22466</v>
      </c>
      <c r="D1096" s="27"/>
      <c r="E1096" s="27"/>
      <c r="F1096" s="27"/>
      <c r="G1096" s="27" t="str">
        <f t="shared" si="28"/>
        <v/>
      </c>
      <c r="H1096" s="27"/>
      <c r="I1096" s="27"/>
      <c r="J1096" s="154" t="s">
        <v>82</v>
      </c>
      <c r="K1096" s="27" t="s">
        <v>108</v>
      </c>
      <c r="L1096" s="27" t="str">
        <f t="shared" si="29"/>
        <v/>
      </c>
      <c r="M1096" s="155" t="s">
        <v>133</v>
      </c>
      <c r="N1096" s="140">
        <v>5.8447825962531577E-3</v>
      </c>
      <c r="O1096" s="140">
        <f t="shared" si="27"/>
        <v>5.8447825962531574</v>
      </c>
      <c r="P1096" s="156" t="s">
        <v>346</v>
      </c>
      <c r="Q1096" s="27">
        <v>500</v>
      </c>
      <c r="R1096" s="185">
        <v>73</v>
      </c>
      <c r="S1096" s="185">
        <v>129</v>
      </c>
      <c r="T1096" s="186">
        <v>158</v>
      </c>
      <c r="U1096" s="186"/>
      <c r="V1096" s="27"/>
      <c r="W1096" s="157"/>
    </row>
    <row r="1097" spans="1:23" ht="13.8">
      <c r="A1097" s="158">
        <v>9.1300000000000008</v>
      </c>
      <c r="B1097" s="153">
        <v>129</v>
      </c>
      <c r="C1097" s="153">
        <v>59990</v>
      </c>
      <c r="D1097" s="27"/>
      <c r="E1097" s="27"/>
      <c r="F1097" s="27"/>
      <c r="G1097" s="27" t="str">
        <f t="shared" si="28"/>
        <v/>
      </c>
      <c r="H1097" s="27"/>
      <c r="I1097" s="27"/>
      <c r="J1097" s="154" t="s">
        <v>472</v>
      </c>
      <c r="K1097" s="27" t="s">
        <v>235</v>
      </c>
      <c r="L1097" s="27" t="str">
        <f t="shared" si="29"/>
        <v/>
      </c>
      <c r="M1097" s="155" t="s">
        <v>98</v>
      </c>
      <c r="N1097" s="140">
        <v>1.5607073264009034E-2</v>
      </c>
      <c r="O1097" s="140">
        <f t="shared" si="27"/>
        <v>15.607073264009035</v>
      </c>
      <c r="P1097" s="156" t="s">
        <v>346</v>
      </c>
      <c r="Q1097" s="156" t="s">
        <v>346</v>
      </c>
      <c r="R1097" s="185">
        <v>144</v>
      </c>
      <c r="S1097" s="185">
        <v>115</v>
      </c>
      <c r="T1097" s="186"/>
      <c r="U1097" s="186"/>
      <c r="V1097" s="27"/>
      <c r="W1097" s="157"/>
    </row>
    <row r="1098" spans="1:23" ht="13.8">
      <c r="A1098" s="158">
        <v>9.17</v>
      </c>
      <c r="B1098" s="153">
        <v>129</v>
      </c>
      <c r="C1098" s="153">
        <v>75811</v>
      </c>
      <c r="D1098" s="27"/>
      <c r="E1098" s="27"/>
      <c r="F1098" s="27"/>
      <c r="G1098" s="27" t="str">
        <f t="shared" si="28"/>
        <v/>
      </c>
      <c r="H1098" s="27"/>
      <c r="I1098" s="27"/>
      <c r="J1098" s="154" t="s">
        <v>472</v>
      </c>
      <c r="K1098" s="27" t="s">
        <v>235</v>
      </c>
      <c r="L1098" s="27" t="str">
        <f t="shared" si="29"/>
        <v/>
      </c>
      <c r="M1098" s="155" t="s">
        <v>98</v>
      </c>
      <c r="N1098" s="140">
        <v>1.9723084367691098E-2</v>
      </c>
      <c r="O1098" s="140">
        <f t="shared" si="27"/>
        <v>19.723084367691097</v>
      </c>
      <c r="P1098" s="156" t="s">
        <v>346</v>
      </c>
      <c r="Q1098" s="156" t="s">
        <v>346</v>
      </c>
      <c r="R1098" s="185">
        <v>144</v>
      </c>
      <c r="S1098" s="185">
        <v>115</v>
      </c>
      <c r="T1098" s="186"/>
      <c r="U1098" s="186"/>
      <c r="V1098" s="27"/>
      <c r="W1098" s="157"/>
    </row>
    <row r="1099" spans="1:23" ht="13.8">
      <c r="A1099" s="158">
        <v>9.18</v>
      </c>
      <c r="B1099" s="153">
        <v>55</v>
      </c>
      <c r="C1099" s="153">
        <v>44026</v>
      </c>
      <c r="D1099" s="27"/>
      <c r="E1099" s="27"/>
      <c r="F1099" s="27"/>
      <c r="G1099" s="27" t="str">
        <f t="shared" si="28"/>
        <v/>
      </c>
      <c r="H1099" s="27"/>
      <c r="I1099" s="27"/>
      <c r="J1099" s="154" t="s">
        <v>473</v>
      </c>
      <c r="K1099" s="27" t="s">
        <v>483</v>
      </c>
      <c r="L1099" s="27" t="str">
        <f t="shared" si="29"/>
        <v/>
      </c>
      <c r="M1099" s="155" t="s">
        <v>98</v>
      </c>
      <c r="N1099" s="140">
        <v>1.1453859101871341E-2</v>
      </c>
      <c r="O1099" s="140">
        <f t="shared" si="27"/>
        <v>11.453859101871341</v>
      </c>
      <c r="P1099" s="156" t="s">
        <v>346</v>
      </c>
      <c r="Q1099" s="156" t="s">
        <v>346</v>
      </c>
      <c r="R1099" s="185">
        <v>69</v>
      </c>
      <c r="S1099" s="185">
        <v>83</v>
      </c>
      <c r="T1099" s="186">
        <v>182</v>
      </c>
      <c r="U1099" s="186"/>
      <c r="V1099" s="27"/>
      <c r="W1099" s="157"/>
    </row>
    <row r="1100" spans="1:23" ht="13.8">
      <c r="A1100" s="158">
        <v>9.1999999999999993</v>
      </c>
      <c r="B1100" s="153">
        <v>129</v>
      </c>
      <c r="C1100" s="153">
        <v>42542</v>
      </c>
      <c r="D1100" s="27"/>
      <c r="E1100" s="27"/>
      <c r="F1100" s="27"/>
      <c r="G1100" s="27" t="str">
        <f t="shared" si="28"/>
        <v/>
      </c>
      <c r="H1100" s="27"/>
      <c r="I1100" s="27"/>
      <c r="J1100" s="154" t="s">
        <v>472</v>
      </c>
      <c r="K1100" s="27" t="s">
        <v>235</v>
      </c>
      <c r="L1100" s="27" t="str">
        <f t="shared" si="29"/>
        <v/>
      </c>
      <c r="M1100" s="155" t="s">
        <v>98</v>
      </c>
      <c r="N1100" s="140">
        <v>1.1067779809926194E-2</v>
      </c>
      <c r="O1100" s="140">
        <f t="shared" si="27"/>
        <v>11.067779809926193</v>
      </c>
      <c r="P1100" s="156" t="s">
        <v>346</v>
      </c>
      <c r="Q1100" s="156" t="s">
        <v>346</v>
      </c>
      <c r="R1100" s="185">
        <v>144</v>
      </c>
      <c r="S1100" s="185">
        <v>115</v>
      </c>
      <c r="T1100" s="186"/>
      <c r="U1100" s="186"/>
      <c r="V1100" s="27"/>
      <c r="W1100" s="157"/>
    </row>
    <row r="1101" spans="1:23" ht="13.8">
      <c r="A1101" s="158">
        <v>9.23</v>
      </c>
      <c r="B1101" s="153">
        <v>57</v>
      </c>
      <c r="C1101" s="27">
        <v>70051</v>
      </c>
      <c r="D1101" s="27"/>
      <c r="E1101" s="27"/>
      <c r="F1101" s="27"/>
      <c r="G1101" s="27" t="str">
        <f t="shared" si="28"/>
        <v/>
      </c>
      <c r="H1101" s="27"/>
      <c r="I1101" s="27"/>
      <c r="J1101" s="154" t="s">
        <v>519</v>
      </c>
      <c r="K1101" s="27" t="s">
        <v>520</v>
      </c>
      <c r="L1101" s="27" t="str">
        <f t="shared" si="29"/>
        <v/>
      </c>
      <c r="M1101" s="155" t="s">
        <v>521</v>
      </c>
      <c r="N1101" s="140">
        <v>1.8224555579548204E-2</v>
      </c>
      <c r="O1101" s="140">
        <f t="shared" si="27"/>
        <v>18.224555579548205</v>
      </c>
      <c r="P1101" s="156" t="s">
        <v>346</v>
      </c>
      <c r="Q1101" s="27">
        <v>27.838999999999999</v>
      </c>
      <c r="R1101" s="185">
        <v>71</v>
      </c>
      <c r="S1101" s="185">
        <v>85</v>
      </c>
      <c r="T1101" s="186">
        <v>184</v>
      </c>
      <c r="U1101" s="186"/>
      <c r="V1101" s="27"/>
      <c r="W1101" s="157"/>
    </row>
    <row r="1102" spans="1:23" ht="13.8">
      <c r="A1102" s="158">
        <v>9.23</v>
      </c>
      <c r="B1102" s="153">
        <v>129</v>
      </c>
      <c r="C1102" s="27">
        <v>85825</v>
      </c>
      <c r="D1102" s="27"/>
      <c r="E1102" s="27"/>
      <c r="F1102" s="27"/>
      <c r="G1102" s="27" t="str">
        <f t="shared" si="28"/>
        <v/>
      </c>
      <c r="H1102" s="27"/>
      <c r="I1102" s="27"/>
      <c r="J1102" s="154" t="s">
        <v>472</v>
      </c>
      <c r="K1102" s="27" t="s">
        <v>235</v>
      </c>
      <c r="L1102" s="27" t="str">
        <f t="shared" si="29"/>
        <v/>
      </c>
      <c r="M1102" s="155" t="s">
        <v>98</v>
      </c>
      <c r="N1102" s="140">
        <v>2.2328339104577016E-2</v>
      </c>
      <c r="O1102" s="140">
        <f t="shared" si="27"/>
        <v>22.328339104577015</v>
      </c>
      <c r="P1102" s="156" t="s">
        <v>346</v>
      </c>
      <c r="Q1102" s="156" t="s">
        <v>346</v>
      </c>
      <c r="R1102" s="185">
        <v>144</v>
      </c>
      <c r="S1102" s="185">
        <v>115</v>
      </c>
      <c r="T1102" s="186"/>
      <c r="U1102" s="186"/>
      <c r="V1102" s="27"/>
      <c r="W1102" s="157"/>
    </row>
    <row r="1103" spans="1:23" ht="13.8">
      <c r="A1103" s="158">
        <v>9.26</v>
      </c>
      <c r="B1103" s="153">
        <v>58</v>
      </c>
      <c r="C1103" s="27">
        <v>231096</v>
      </c>
      <c r="D1103" s="27"/>
      <c r="E1103" s="27"/>
      <c r="F1103" s="27"/>
      <c r="G1103" s="27" t="str">
        <f t="shared" si="28"/>
        <v/>
      </c>
      <c r="H1103" s="27"/>
      <c r="I1103" s="27"/>
      <c r="J1103" s="154" t="s">
        <v>95</v>
      </c>
      <c r="K1103" s="27" t="s">
        <v>98</v>
      </c>
      <c r="L1103" s="27" t="str">
        <f t="shared" si="29"/>
        <v/>
      </c>
      <c r="M1103" s="155" t="s">
        <v>98</v>
      </c>
      <c r="N1103" s="140">
        <v>6.0122223754282902E-2</v>
      </c>
      <c r="O1103" s="140">
        <f t="shared" si="27"/>
        <v>60.122223754282899</v>
      </c>
      <c r="P1103" s="156" t="s">
        <v>346</v>
      </c>
      <c r="Q1103" s="156" t="s">
        <v>346</v>
      </c>
      <c r="R1103" s="185">
        <v>135</v>
      </c>
      <c r="S1103" s="185">
        <v>107</v>
      </c>
      <c r="T1103" s="186"/>
      <c r="U1103" s="186"/>
      <c r="V1103" s="27"/>
      <c r="W1103" s="157"/>
    </row>
    <row r="1104" spans="1:23" ht="13.8">
      <c r="A1104" s="158">
        <v>9.27</v>
      </c>
      <c r="B1104" s="153">
        <v>129</v>
      </c>
      <c r="C1104" s="27">
        <v>294342</v>
      </c>
      <c r="D1104" s="27"/>
      <c r="E1104" s="27"/>
      <c r="F1104" s="27"/>
      <c r="G1104" s="27" t="str">
        <f t="shared" si="28"/>
        <v/>
      </c>
      <c r="H1104" s="27"/>
      <c r="I1104" s="27"/>
      <c r="J1104" s="154" t="s">
        <v>472</v>
      </c>
      <c r="K1104" s="27" t="s">
        <v>235</v>
      </c>
      <c r="L1104" s="27" t="str">
        <f t="shared" si="29"/>
        <v/>
      </c>
      <c r="M1104" s="155" t="s">
        <v>98</v>
      </c>
      <c r="N1104" s="140">
        <v>7.6576382041589383E-2</v>
      </c>
      <c r="O1104" s="140">
        <f t="shared" si="27"/>
        <v>76.576382041589383</v>
      </c>
      <c r="P1104" s="156" t="s">
        <v>346</v>
      </c>
      <c r="Q1104" s="156" t="s">
        <v>346</v>
      </c>
      <c r="R1104" s="185">
        <v>144</v>
      </c>
      <c r="S1104" s="185">
        <v>115</v>
      </c>
      <c r="T1104" s="186"/>
      <c r="U1104" s="186"/>
      <c r="V1104" s="27"/>
      <c r="W1104" s="157"/>
    </row>
    <row r="1105" spans="1:23" ht="13.8">
      <c r="A1105" s="158">
        <v>9.2899999999999991</v>
      </c>
      <c r="B1105" s="153">
        <v>134</v>
      </c>
      <c r="C1105" s="27">
        <v>18469</v>
      </c>
      <c r="D1105" s="27"/>
      <c r="E1105" s="27"/>
      <c r="F1105" s="27"/>
      <c r="G1105" s="27" t="str">
        <f t="shared" si="28"/>
        <v/>
      </c>
      <c r="H1105" s="27"/>
      <c r="I1105" s="27"/>
      <c r="J1105" s="154" t="s">
        <v>440</v>
      </c>
      <c r="K1105" s="27" t="s">
        <v>299</v>
      </c>
      <c r="L1105" s="27" t="str">
        <f t="shared" si="29"/>
        <v/>
      </c>
      <c r="M1105" s="155" t="s">
        <v>313</v>
      </c>
      <c r="N1105" s="140">
        <v>4.8049180882310857E-3</v>
      </c>
      <c r="O1105" s="140">
        <f t="shared" si="27"/>
        <v>4.8049180882310853</v>
      </c>
      <c r="P1105" s="156" t="s">
        <v>346</v>
      </c>
      <c r="Q1105" s="156" t="s">
        <v>346</v>
      </c>
      <c r="R1105" s="185">
        <v>119</v>
      </c>
      <c r="S1105" s="185">
        <v>91</v>
      </c>
      <c r="T1105" s="186">
        <v>65</v>
      </c>
      <c r="U1105" s="186"/>
      <c r="V1105" s="27"/>
      <c r="W1105" s="157"/>
    </row>
    <row r="1106" spans="1:23" ht="13.8">
      <c r="A1106" s="158">
        <v>9.32</v>
      </c>
      <c r="B1106" s="153">
        <v>129</v>
      </c>
      <c r="C1106" s="27">
        <v>120644</v>
      </c>
      <c r="D1106" s="27"/>
      <c r="E1106" s="27"/>
      <c r="F1106" s="27"/>
      <c r="G1106" s="27" t="str">
        <f t="shared" si="28"/>
        <v/>
      </c>
      <c r="H1106" s="27"/>
      <c r="I1106" s="27"/>
      <c r="J1106" s="154" t="s">
        <v>472</v>
      </c>
      <c r="K1106" s="27" t="s">
        <v>235</v>
      </c>
      <c r="L1106" s="27" t="str">
        <f t="shared" si="29"/>
        <v/>
      </c>
      <c r="M1106" s="155" t="s">
        <v>98</v>
      </c>
      <c r="N1106" s="140">
        <v>3.1386893596651207E-2</v>
      </c>
      <c r="O1106" s="140">
        <f t="shared" si="27"/>
        <v>31.386893596651205</v>
      </c>
      <c r="P1106" s="156" t="s">
        <v>346</v>
      </c>
      <c r="Q1106" s="156" t="s">
        <v>346</v>
      </c>
      <c r="R1106" s="185">
        <v>144</v>
      </c>
      <c r="S1106" s="185">
        <v>115</v>
      </c>
      <c r="T1106" s="186"/>
      <c r="U1106" s="186"/>
      <c r="V1106" s="27"/>
      <c r="W1106" s="157"/>
    </row>
    <row r="1107" spans="1:23" ht="13.8">
      <c r="A1107" s="158">
        <v>9.36</v>
      </c>
      <c r="B1107" s="153">
        <v>103</v>
      </c>
      <c r="C1107" s="27">
        <v>23764</v>
      </c>
      <c r="D1107" s="27"/>
      <c r="E1107" s="27"/>
      <c r="F1107" s="27"/>
      <c r="G1107" s="27" t="str">
        <f t="shared" si="28"/>
        <v/>
      </c>
      <c r="H1107" s="27"/>
      <c r="I1107" s="27"/>
      <c r="J1107" s="154" t="s">
        <v>602</v>
      </c>
      <c r="K1107" s="27" t="s">
        <v>111</v>
      </c>
      <c r="L1107" s="27" t="str">
        <f t="shared" si="29"/>
        <v/>
      </c>
      <c r="M1107" s="155" t="s">
        <v>136</v>
      </c>
      <c r="N1107" s="140">
        <v>6.1824718960811912E-3</v>
      </c>
      <c r="O1107" s="140">
        <f t="shared" si="27"/>
        <v>6.1824718960811911</v>
      </c>
      <c r="P1107" s="27">
        <v>5903</v>
      </c>
      <c r="Q1107" s="156" t="s">
        <v>346</v>
      </c>
      <c r="R1107" s="185">
        <v>145</v>
      </c>
      <c r="S1107" s="185">
        <v>86</v>
      </c>
      <c r="T1107" s="186">
        <v>116</v>
      </c>
      <c r="U1107" s="186"/>
      <c r="V1107" s="27"/>
      <c r="W1107" s="157"/>
    </row>
    <row r="1108" spans="1:23" ht="13.8">
      <c r="A1108" s="158">
        <v>9.36</v>
      </c>
      <c r="B1108" s="153">
        <v>141</v>
      </c>
      <c r="C1108" s="27">
        <v>72123</v>
      </c>
      <c r="D1108" s="27"/>
      <c r="E1108" s="27"/>
      <c r="F1108" s="27"/>
      <c r="G1108" s="27" t="str">
        <f t="shared" si="28"/>
        <v/>
      </c>
      <c r="H1108" s="27"/>
      <c r="I1108" s="27"/>
      <c r="J1108" s="154" t="s">
        <v>547</v>
      </c>
      <c r="K1108" s="27" t="s">
        <v>191</v>
      </c>
      <c r="L1108" s="27" t="str">
        <f t="shared" si="29"/>
        <v/>
      </c>
      <c r="M1108" s="155" t="s">
        <v>98</v>
      </c>
      <c r="N1108" s="140">
        <v>1.8763609685282942E-2</v>
      </c>
      <c r="O1108" s="140">
        <f t="shared" si="27"/>
        <v>18.76360968528294</v>
      </c>
      <c r="P1108" s="156" t="s">
        <v>346</v>
      </c>
      <c r="Q1108" s="156" t="s">
        <v>346</v>
      </c>
      <c r="R1108" s="185">
        <v>142</v>
      </c>
      <c r="S1108" s="185">
        <v>115</v>
      </c>
      <c r="T1108" s="186"/>
      <c r="U1108" s="186"/>
      <c r="V1108" s="27"/>
      <c r="W1108" s="157"/>
    </row>
    <row r="1109" spans="1:23" ht="13.8">
      <c r="A1109" s="158">
        <v>9.44</v>
      </c>
      <c r="B1109" s="153">
        <v>141</v>
      </c>
      <c r="C1109" s="27">
        <v>215498</v>
      </c>
      <c r="D1109" s="27"/>
      <c r="E1109" s="27"/>
      <c r="F1109" s="27"/>
      <c r="G1109" s="27" t="str">
        <f t="shared" si="28"/>
        <v/>
      </c>
      <c r="H1109" s="27"/>
      <c r="I1109" s="27"/>
      <c r="J1109" s="154" t="s">
        <v>547</v>
      </c>
      <c r="K1109" s="27" t="s">
        <v>191</v>
      </c>
      <c r="L1109" s="27" t="str">
        <f t="shared" si="29"/>
        <v/>
      </c>
      <c r="M1109" s="155" t="s">
        <v>98</v>
      </c>
      <c r="N1109" s="140">
        <v>5.6064228608891792E-2</v>
      </c>
      <c r="O1109" s="140">
        <f t="shared" si="27"/>
        <v>56.064228608891788</v>
      </c>
      <c r="P1109" s="156" t="s">
        <v>346</v>
      </c>
      <c r="Q1109" s="156" t="s">
        <v>346</v>
      </c>
      <c r="R1109" s="185">
        <v>115</v>
      </c>
      <c r="S1109" s="185"/>
      <c r="T1109" s="186"/>
      <c r="U1109" s="186"/>
      <c r="V1109" s="27"/>
      <c r="W1109" s="157"/>
    </row>
    <row r="1110" spans="1:23" ht="13.8">
      <c r="A1110" s="158">
        <v>9.4700000000000006</v>
      </c>
      <c r="B1110" s="153">
        <v>141</v>
      </c>
      <c r="C1110" s="27">
        <v>110714</v>
      </c>
      <c r="D1110" s="27"/>
      <c r="E1110" s="27"/>
      <c r="F1110" s="27"/>
      <c r="G1110" s="27" t="str">
        <f t="shared" si="28"/>
        <v/>
      </c>
      <c r="H1110" s="27"/>
      <c r="I1110" s="27"/>
      <c r="J1110" s="154" t="s">
        <v>547</v>
      </c>
      <c r="K1110" s="27" t="s">
        <v>191</v>
      </c>
      <c r="L1110" s="27" t="str">
        <f t="shared" si="29"/>
        <v/>
      </c>
      <c r="M1110" s="155" t="s">
        <v>98</v>
      </c>
      <c r="N1110" s="140">
        <v>2.880349240459237E-2</v>
      </c>
      <c r="O1110" s="140">
        <f t="shared" si="27"/>
        <v>28.803492404592369</v>
      </c>
      <c r="P1110" s="156" t="s">
        <v>346</v>
      </c>
      <c r="Q1110" s="156" t="s">
        <v>346</v>
      </c>
      <c r="R1110" s="185">
        <v>115</v>
      </c>
      <c r="S1110" s="185"/>
      <c r="T1110" s="186"/>
      <c r="U1110" s="186"/>
      <c r="V1110" s="27"/>
      <c r="W1110" s="157"/>
    </row>
    <row r="1111" spans="1:23" ht="13.8">
      <c r="A1111" s="158">
        <v>9.52</v>
      </c>
      <c r="B1111" s="153">
        <v>73</v>
      </c>
      <c r="C1111" s="27">
        <v>9675</v>
      </c>
      <c r="D1111" s="27"/>
      <c r="E1111" s="27"/>
      <c r="F1111" s="27"/>
      <c r="G1111" s="27" t="str">
        <f t="shared" si="28"/>
        <v/>
      </c>
      <c r="H1111" s="27"/>
      <c r="I1111" s="27"/>
      <c r="J1111" s="154" t="s">
        <v>497</v>
      </c>
      <c r="K1111" s="27" t="s">
        <v>190</v>
      </c>
      <c r="L1111" s="27" t="str">
        <f t="shared" si="29"/>
        <v/>
      </c>
      <c r="M1111" s="155" t="s">
        <v>197</v>
      </c>
      <c r="N1111" s="140">
        <v>2.5170600738337622E-3</v>
      </c>
      <c r="O1111" s="140">
        <f t="shared" si="27"/>
        <v>2.5170600738337621</v>
      </c>
      <c r="P1111" s="156" t="s">
        <v>346</v>
      </c>
      <c r="Q1111" s="27">
        <v>0.50760000000000005</v>
      </c>
      <c r="R1111" s="185">
        <v>221</v>
      </c>
      <c r="S1111" s="185">
        <v>147</v>
      </c>
      <c r="T1111" s="186">
        <v>281</v>
      </c>
      <c r="U1111" s="186"/>
      <c r="V1111" s="27"/>
      <c r="W1111" s="157"/>
    </row>
    <row r="1112" spans="1:23" ht="13.8">
      <c r="A1112" s="158">
        <v>9.57</v>
      </c>
      <c r="B1112" s="153">
        <v>60</v>
      </c>
      <c r="C1112" s="27">
        <v>19236</v>
      </c>
      <c r="D1112" s="27"/>
      <c r="E1112" s="27"/>
      <c r="F1112" s="27"/>
      <c r="G1112" s="27" t="str">
        <f t="shared" si="28"/>
        <v/>
      </c>
      <c r="H1112" s="27"/>
      <c r="I1112" s="27"/>
      <c r="J1112" s="154" t="s">
        <v>548</v>
      </c>
      <c r="K1112" s="27" t="s">
        <v>112</v>
      </c>
      <c r="L1112" s="27" t="str">
        <f t="shared" si="29"/>
        <v/>
      </c>
      <c r="M1112" s="155" t="s">
        <v>137</v>
      </c>
      <c r="N1112" s="140">
        <v>5.0044617654021965E-3</v>
      </c>
      <c r="O1112" s="140">
        <f t="shared" si="27"/>
        <v>5.0044617654021968</v>
      </c>
      <c r="P1112" s="156" t="s">
        <v>346</v>
      </c>
      <c r="Q1112" s="156" t="s">
        <v>346</v>
      </c>
      <c r="R1112" s="185">
        <v>73</v>
      </c>
      <c r="S1112" s="185">
        <v>129</v>
      </c>
      <c r="T1112" s="186">
        <v>172</v>
      </c>
      <c r="U1112" s="186"/>
      <c r="V1112" s="27"/>
      <c r="W1112" s="157"/>
    </row>
    <row r="1113" spans="1:23" ht="13.8">
      <c r="A1113" s="158">
        <v>9.59</v>
      </c>
      <c r="B1113" s="153">
        <v>142</v>
      </c>
      <c r="C1113" s="27">
        <v>79728</v>
      </c>
      <c r="D1113" s="27"/>
      <c r="E1113" s="27"/>
      <c r="F1113" s="27"/>
      <c r="G1113" s="27" t="str">
        <f t="shared" si="28"/>
        <v/>
      </c>
      <c r="H1113" s="27"/>
      <c r="I1113" s="27"/>
      <c r="J1113" s="154" t="s">
        <v>547</v>
      </c>
      <c r="K1113" s="27" t="s">
        <v>191</v>
      </c>
      <c r="L1113" s="27" t="str">
        <f t="shared" si="29"/>
        <v/>
      </c>
      <c r="M1113" s="155" t="s">
        <v>98</v>
      </c>
      <c r="N1113" s="140">
        <v>2.0742135975877849E-2</v>
      </c>
      <c r="O1113" s="140">
        <f t="shared" si="27"/>
        <v>20.742135975877851</v>
      </c>
      <c r="P1113" s="156" t="s">
        <v>346</v>
      </c>
      <c r="Q1113" s="156" t="s">
        <v>346</v>
      </c>
      <c r="R1113" s="185">
        <v>115</v>
      </c>
      <c r="S1113" s="185"/>
      <c r="T1113" s="186"/>
      <c r="U1113" s="186"/>
      <c r="V1113" s="27"/>
      <c r="W1113" s="157"/>
    </row>
    <row r="1114" spans="1:23" ht="13.8">
      <c r="A1114" s="158">
        <v>9.73</v>
      </c>
      <c r="B1114" s="153">
        <v>142</v>
      </c>
      <c r="C1114" s="27">
        <v>56326</v>
      </c>
      <c r="D1114" s="27"/>
      <c r="E1114" s="27"/>
      <c r="F1114" s="27"/>
      <c r="G1114" s="27" t="str">
        <f t="shared" si="28"/>
        <v/>
      </c>
      <c r="H1114" s="27"/>
      <c r="I1114" s="27"/>
      <c r="J1114" s="154" t="s">
        <v>547</v>
      </c>
      <c r="K1114" s="27" t="s">
        <v>191</v>
      </c>
      <c r="L1114" s="27" t="str">
        <f t="shared" si="29"/>
        <v/>
      </c>
      <c r="M1114" s="155" t="s">
        <v>98</v>
      </c>
      <c r="N1114" s="140">
        <v>1.4653842451551472E-2</v>
      </c>
      <c r="O1114" s="140">
        <f t="shared" si="27"/>
        <v>14.653842451551473</v>
      </c>
      <c r="P1114" s="156" t="s">
        <v>346</v>
      </c>
      <c r="Q1114" s="156" t="s">
        <v>346</v>
      </c>
      <c r="R1114" s="185">
        <v>115</v>
      </c>
      <c r="S1114" s="185"/>
      <c r="T1114" s="186"/>
      <c r="U1114" s="186"/>
      <c r="V1114" s="27"/>
      <c r="W1114" s="157"/>
    </row>
    <row r="1115" spans="1:23" ht="13.8">
      <c r="A1115" s="158">
        <v>9.91</v>
      </c>
      <c r="B1115" s="153">
        <v>55</v>
      </c>
      <c r="C1115" s="27">
        <v>143781</v>
      </c>
      <c r="D1115" s="27"/>
      <c r="E1115" s="27"/>
      <c r="F1115" s="27"/>
      <c r="G1115" s="27" t="str">
        <f t="shared" si="28"/>
        <v/>
      </c>
      <c r="H1115" s="27"/>
      <c r="I1115" s="27"/>
      <c r="J1115" s="154" t="s">
        <v>474</v>
      </c>
      <c r="K1115" s="27" t="s">
        <v>194</v>
      </c>
      <c r="L1115" s="27" t="str">
        <f t="shared" si="29"/>
        <v/>
      </c>
      <c r="M1115" s="155" t="s">
        <v>98</v>
      </c>
      <c r="N1115" s="140">
        <v>3.740624439027309E-2</v>
      </c>
      <c r="O1115" s="140">
        <f t="shared" si="27"/>
        <v>37.406244390273088</v>
      </c>
      <c r="P1115" s="156" t="s">
        <v>346</v>
      </c>
      <c r="Q1115" s="156" t="s">
        <v>346</v>
      </c>
      <c r="R1115" s="185">
        <v>69</v>
      </c>
      <c r="S1115" s="185">
        <v>97</v>
      </c>
      <c r="T1115" s="186">
        <v>196</v>
      </c>
      <c r="U1115" s="186"/>
      <c r="V1115" s="27"/>
      <c r="W1115" s="157"/>
    </row>
    <row r="1116" spans="1:23" ht="13.8">
      <c r="A1116" s="158">
        <v>9.9600000000000009</v>
      </c>
      <c r="B1116" s="153">
        <v>57</v>
      </c>
      <c r="C1116" s="27">
        <v>16092</v>
      </c>
      <c r="D1116" s="27"/>
      <c r="E1116" s="27"/>
      <c r="F1116" s="27"/>
      <c r="G1116" s="27" t="str">
        <f t="shared" ref="G1116:G1145" si="30">IF($F1116="Other","Please, specify ion type!!!","")</f>
        <v/>
      </c>
      <c r="H1116" s="27"/>
      <c r="I1116" s="27"/>
      <c r="J1116" s="154" t="s">
        <v>326</v>
      </c>
      <c r="K1116" s="27" t="s">
        <v>340</v>
      </c>
      <c r="L1116" s="27" t="str">
        <f t="shared" ref="L1116:L1145" si="31">IF($I1116="Unknown","n/a","")</f>
        <v/>
      </c>
      <c r="M1116" s="155" t="s">
        <v>333</v>
      </c>
      <c r="N1116" s="140">
        <v>4.1865148018742021E-3</v>
      </c>
      <c r="O1116" s="140">
        <f t="shared" si="27"/>
        <v>4.1865148018742024</v>
      </c>
      <c r="P1116" s="156" t="s">
        <v>346</v>
      </c>
      <c r="Q1116" s="156" t="s">
        <v>346</v>
      </c>
      <c r="R1116" s="185">
        <v>71</v>
      </c>
      <c r="S1116" s="185">
        <v>85</v>
      </c>
      <c r="T1116" s="186">
        <v>198</v>
      </c>
      <c r="U1116" s="186"/>
      <c r="V1116" s="27"/>
      <c r="W1116" s="157"/>
    </row>
    <row r="1117" spans="1:23" ht="13.8">
      <c r="A1117" s="158">
        <v>9.98</v>
      </c>
      <c r="B1117" s="153">
        <v>143</v>
      </c>
      <c r="C1117" s="27">
        <v>10526</v>
      </c>
      <c r="D1117" s="27"/>
      <c r="E1117" s="27"/>
      <c r="F1117" s="27"/>
      <c r="G1117" s="27" t="str">
        <f t="shared" si="30"/>
        <v/>
      </c>
      <c r="H1117" s="27"/>
      <c r="I1117" s="27"/>
      <c r="J1117" s="154" t="s">
        <v>550</v>
      </c>
      <c r="K1117" s="27" t="s">
        <v>571</v>
      </c>
      <c r="L1117" s="27" t="str">
        <f t="shared" si="31"/>
        <v/>
      </c>
      <c r="M1117" s="155" t="s">
        <v>98</v>
      </c>
      <c r="N1117" s="140">
        <v>2.7384572958319567E-3</v>
      </c>
      <c r="O1117" s="140">
        <f t="shared" si="27"/>
        <v>2.7384572958319566</v>
      </c>
      <c r="P1117" s="156" t="s">
        <v>346</v>
      </c>
      <c r="Q1117" s="156" t="s">
        <v>346</v>
      </c>
      <c r="R1117" s="185">
        <v>128</v>
      </c>
      <c r="S1117" s="185">
        <v>115</v>
      </c>
      <c r="T1117" s="186"/>
      <c r="U1117" s="186"/>
      <c r="V1117" s="27"/>
      <c r="W1117" s="157"/>
    </row>
    <row r="1118" spans="1:23" ht="13.8">
      <c r="A1118" s="158">
        <v>10.07</v>
      </c>
      <c r="B1118" s="153">
        <v>143</v>
      </c>
      <c r="C1118" s="27">
        <v>38799</v>
      </c>
      <c r="D1118" s="27"/>
      <c r="E1118" s="27"/>
      <c r="F1118" s="27"/>
      <c r="G1118" s="27" t="str">
        <f t="shared" si="30"/>
        <v/>
      </c>
      <c r="H1118" s="27"/>
      <c r="I1118" s="27"/>
      <c r="J1118" s="154" t="s">
        <v>551</v>
      </c>
      <c r="K1118" s="27" t="s">
        <v>570</v>
      </c>
      <c r="L1118" s="27" t="str">
        <f t="shared" si="31"/>
        <v/>
      </c>
      <c r="M1118" s="155" t="s">
        <v>580</v>
      </c>
      <c r="N1118" s="140">
        <v>1.0093996258881256E-2</v>
      </c>
      <c r="O1118" s="140">
        <f t="shared" si="27"/>
        <v>10.093996258881257</v>
      </c>
      <c r="P1118" s="156" t="s">
        <v>346</v>
      </c>
      <c r="Q1118" s="156" t="s">
        <v>346</v>
      </c>
      <c r="R1118" s="185">
        <v>158</v>
      </c>
      <c r="S1118" s="185">
        <v>128</v>
      </c>
      <c r="T1118" s="186">
        <v>115</v>
      </c>
      <c r="U1118" s="186"/>
      <c r="V1118" s="27"/>
      <c r="W1118" s="157"/>
    </row>
    <row r="1119" spans="1:23" ht="13.8">
      <c r="A1119" s="158">
        <v>10.199999999999999</v>
      </c>
      <c r="B1119" s="153">
        <v>154</v>
      </c>
      <c r="C1119" s="27">
        <v>12564</v>
      </c>
      <c r="D1119" s="27"/>
      <c r="E1119" s="27"/>
      <c r="F1119" s="27"/>
      <c r="G1119" s="27" t="str">
        <f t="shared" si="30"/>
        <v/>
      </c>
      <c r="H1119" s="27"/>
      <c r="I1119" s="27"/>
      <c r="J1119" s="154" t="s">
        <v>441</v>
      </c>
      <c r="K1119" s="27" t="s">
        <v>193</v>
      </c>
      <c r="L1119" s="27" t="str">
        <f t="shared" si="31"/>
        <v/>
      </c>
      <c r="M1119" s="155" t="s">
        <v>461</v>
      </c>
      <c r="N1119" s="140">
        <v>3.2686659191366813E-3</v>
      </c>
      <c r="O1119" s="140">
        <f t="shared" si="27"/>
        <v>3.2686659191366814</v>
      </c>
      <c r="P1119" s="27">
        <v>360</v>
      </c>
      <c r="Q1119" s="27">
        <v>360</v>
      </c>
      <c r="R1119" s="185">
        <v>128</v>
      </c>
      <c r="S1119" s="185">
        <v>115</v>
      </c>
      <c r="T1119" s="186"/>
      <c r="U1119" s="186"/>
      <c r="V1119" s="27"/>
      <c r="W1119" s="157"/>
    </row>
    <row r="1120" spans="1:23" ht="13.8">
      <c r="A1120" s="158">
        <v>10.199999999999999</v>
      </c>
      <c r="B1120" s="153">
        <v>156</v>
      </c>
      <c r="C1120" s="27">
        <v>39584</v>
      </c>
      <c r="D1120" s="27"/>
      <c r="E1120" s="27"/>
      <c r="F1120" s="27"/>
      <c r="G1120" s="27" t="str">
        <f t="shared" si="30"/>
        <v/>
      </c>
      <c r="H1120" s="27"/>
      <c r="I1120" s="27"/>
      <c r="J1120" s="154" t="s">
        <v>552</v>
      </c>
      <c r="K1120" s="27" t="s">
        <v>236</v>
      </c>
      <c r="L1120" s="27" t="str">
        <f t="shared" si="31"/>
        <v/>
      </c>
      <c r="M1120" s="155" t="s">
        <v>98</v>
      </c>
      <c r="N1120" s="140">
        <v>1.0298222838515312E-2</v>
      </c>
      <c r="O1120" s="140">
        <f t="shared" si="27"/>
        <v>10.298222838515311</v>
      </c>
      <c r="P1120" s="156" t="s">
        <v>346</v>
      </c>
      <c r="Q1120" s="156" t="s">
        <v>346</v>
      </c>
      <c r="R1120" s="185">
        <v>141</v>
      </c>
      <c r="S1120" s="185">
        <v>115</v>
      </c>
      <c r="T1120" s="186">
        <v>128</v>
      </c>
      <c r="U1120" s="186"/>
      <c r="V1120" s="27"/>
      <c r="W1120" s="157"/>
    </row>
    <row r="1121" spans="1:23" ht="13.8">
      <c r="A1121" s="158">
        <v>10.29</v>
      </c>
      <c r="B1121" s="153">
        <v>156</v>
      </c>
      <c r="C1121" s="27">
        <v>25377</v>
      </c>
      <c r="D1121" s="27"/>
      <c r="E1121" s="27"/>
      <c r="F1121" s="27"/>
      <c r="G1121" s="27" t="str">
        <f t="shared" si="30"/>
        <v/>
      </c>
      <c r="H1121" s="27"/>
      <c r="I1121" s="27"/>
      <c r="J1121" s="154" t="s">
        <v>552</v>
      </c>
      <c r="K1121" s="27" t="s">
        <v>236</v>
      </c>
      <c r="L1121" s="27" t="str">
        <f t="shared" si="31"/>
        <v/>
      </c>
      <c r="M1121" s="155" t="s">
        <v>98</v>
      </c>
      <c r="N1121" s="140">
        <v>6.6021119890107898E-3</v>
      </c>
      <c r="O1121" s="140">
        <f t="shared" si="27"/>
        <v>6.6021119890107896</v>
      </c>
      <c r="P1121" s="156" t="s">
        <v>346</v>
      </c>
      <c r="Q1121" s="156" t="s">
        <v>346</v>
      </c>
      <c r="R1121" s="185">
        <v>141</v>
      </c>
      <c r="S1121" s="185">
        <v>115</v>
      </c>
      <c r="T1121" s="186">
        <v>128</v>
      </c>
      <c r="U1121" s="186"/>
      <c r="V1121" s="27"/>
      <c r="W1121" s="157"/>
    </row>
    <row r="1122" spans="1:23" ht="13.8">
      <c r="A1122" s="158">
        <v>10.34</v>
      </c>
      <c r="B1122" s="153">
        <v>156</v>
      </c>
      <c r="C1122" s="27">
        <v>50035</v>
      </c>
      <c r="D1122" s="27"/>
      <c r="E1122" s="27"/>
      <c r="F1122" s="27"/>
      <c r="G1122" s="27" t="str">
        <f t="shared" si="30"/>
        <v/>
      </c>
      <c r="H1122" s="27"/>
      <c r="I1122" s="27"/>
      <c r="J1122" s="154" t="s">
        <v>552</v>
      </c>
      <c r="K1122" s="27" t="s">
        <v>236</v>
      </c>
      <c r="L1122" s="27" t="str">
        <f t="shared" si="31"/>
        <v/>
      </c>
      <c r="M1122" s="155" t="s">
        <v>98</v>
      </c>
      <c r="N1122" s="140">
        <v>1.301716804075166E-2</v>
      </c>
      <c r="O1122" s="140">
        <f t="shared" si="27"/>
        <v>13.01716804075166</v>
      </c>
      <c r="P1122" s="156" t="s">
        <v>346</v>
      </c>
      <c r="Q1122" s="156" t="s">
        <v>346</v>
      </c>
      <c r="R1122" s="185">
        <v>141</v>
      </c>
      <c r="S1122" s="185">
        <v>115</v>
      </c>
      <c r="T1122" s="186">
        <v>128</v>
      </c>
      <c r="U1122" s="186"/>
      <c r="V1122" s="27"/>
      <c r="W1122" s="157"/>
    </row>
    <row r="1123" spans="1:23" ht="13.8">
      <c r="A1123" s="158">
        <v>10.37</v>
      </c>
      <c r="B1123" s="153">
        <v>141</v>
      </c>
      <c r="C1123" s="27">
        <v>48117</v>
      </c>
      <c r="D1123" s="27"/>
      <c r="E1123" s="27"/>
      <c r="F1123" s="27"/>
      <c r="G1123" s="27" t="str">
        <f t="shared" si="30"/>
        <v/>
      </c>
      <c r="H1123" s="27"/>
      <c r="I1123" s="27"/>
      <c r="J1123" s="154" t="s">
        <v>552</v>
      </c>
      <c r="K1123" s="27" t="s">
        <v>236</v>
      </c>
      <c r="L1123" s="27" t="str">
        <f t="shared" si="31"/>
        <v/>
      </c>
      <c r="M1123" s="155" t="s">
        <v>98</v>
      </c>
      <c r="N1123" s="140">
        <v>1.2518178767199913E-2</v>
      </c>
      <c r="O1123" s="140">
        <f t="shared" si="27"/>
        <v>12.518178767199913</v>
      </c>
      <c r="P1123" s="156" t="s">
        <v>346</v>
      </c>
      <c r="Q1123" s="156" t="s">
        <v>346</v>
      </c>
      <c r="R1123" s="185">
        <v>156</v>
      </c>
      <c r="S1123" s="185">
        <v>115</v>
      </c>
      <c r="T1123" s="186">
        <v>128</v>
      </c>
      <c r="U1123" s="186"/>
      <c r="V1123" s="27"/>
      <c r="W1123" s="157"/>
    </row>
    <row r="1124" spans="1:23" ht="13.8">
      <c r="A1124" s="158">
        <v>10.83</v>
      </c>
      <c r="B1124" s="153">
        <v>73</v>
      </c>
      <c r="C1124" s="27">
        <v>10123</v>
      </c>
      <c r="D1124" s="27"/>
      <c r="E1124" s="27"/>
      <c r="F1124" s="27"/>
      <c r="G1124" s="27" t="str">
        <f t="shared" si="30"/>
        <v/>
      </c>
      <c r="H1124" s="27"/>
      <c r="I1124" s="27"/>
      <c r="J1124" s="154" t="s">
        <v>442</v>
      </c>
      <c r="K1124" s="27" t="s">
        <v>454</v>
      </c>
      <c r="L1124" s="27" t="str">
        <f t="shared" si="31"/>
        <v/>
      </c>
      <c r="M1124" s="155" t="s">
        <v>462</v>
      </c>
      <c r="N1124" s="140">
        <v>2.6336123129115426E-3</v>
      </c>
      <c r="O1124" s="140">
        <f t="shared" si="27"/>
        <v>2.6336123129115427</v>
      </c>
      <c r="P1124" s="156" t="s">
        <v>346</v>
      </c>
      <c r="Q1124" s="27">
        <v>5.8828999999999999E-2</v>
      </c>
      <c r="R1124" s="185">
        <v>221</v>
      </c>
      <c r="S1124" s="185">
        <v>207</v>
      </c>
      <c r="T1124" s="186">
        <v>147</v>
      </c>
      <c r="U1124" s="186"/>
      <c r="V1124" s="27"/>
      <c r="W1124" s="157"/>
    </row>
    <row r="1125" spans="1:23" ht="13.8">
      <c r="A1125" s="158">
        <v>10.84</v>
      </c>
      <c r="B1125" s="153">
        <v>57</v>
      </c>
      <c r="C1125" s="27">
        <v>18078</v>
      </c>
      <c r="D1125" s="27"/>
      <c r="E1125" s="27"/>
      <c r="F1125" s="27"/>
      <c r="G1125" s="27" t="str">
        <f t="shared" si="30"/>
        <v/>
      </c>
      <c r="H1125" s="27"/>
      <c r="I1125" s="27"/>
      <c r="J1125" s="154" t="s">
        <v>553</v>
      </c>
      <c r="K1125" s="27" t="s">
        <v>572</v>
      </c>
      <c r="L1125" s="27" t="str">
        <f t="shared" si="31"/>
        <v/>
      </c>
      <c r="M1125" s="155" t="s">
        <v>581</v>
      </c>
      <c r="N1125" s="140">
        <v>4.7031950402859693E-3</v>
      </c>
      <c r="O1125" s="140">
        <f t="shared" si="27"/>
        <v>4.7031950402859692</v>
      </c>
      <c r="P1125" s="156" t="s">
        <v>346</v>
      </c>
      <c r="Q1125" s="156" t="s">
        <v>346</v>
      </c>
      <c r="R1125" s="185">
        <v>75</v>
      </c>
      <c r="S1125" s="185">
        <v>81</v>
      </c>
      <c r="T1125" s="186">
        <v>212</v>
      </c>
      <c r="U1125" s="195"/>
      <c r="V1125" s="27"/>
      <c r="W1125" s="157"/>
    </row>
    <row r="1126" spans="1:23" ht="13.8">
      <c r="A1126" s="158">
        <v>10.83</v>
      </c>
      <c r="B1126" s="153">
        <v>163</v>
      </c>
      <c r="C1126" s="27">
        <v>1333</v>
      </c>
      <c r="D1126" s="27"/>
      <c r="E1126" s="27"/>
      <c r="F1126" s="27"/>
      <c r="G1126" s="27" t="str">
        <f t="shared" si="30"/>
        <v/>
      </c>
      <c r="H1126" s="27"/>
      <c r="I1126" s="27"/>
      <c r="J1126" s="154" t="s">
        <v>531</v>
      </c>
      <c r="K1126" s="27" t="s">
        <v>533</v>
      </c>
      <c r="L1126" s="27" t="str">
        <f t="shared" si="31"/>
        <v/>
      </c>
      <c r="M1126" s="155" t="s">
        <v>534</v>
      </c>
      <c r="N1126" s="140">
        <v>3.4679494350598502E-4</v>
      </c>
      <c r="O1126" s="140">
        <f>N1126*100000</f>
        <v>34.679494350598503</v>
      </c>
      <c r="P1126" s="156" t="s">
        <v>346</v>
      </c>
      <c r="Q1126" s="27">
        <v>1245679</v>
      </c>
      <c r="R1126" s="185">
        <v>145</v>
      </c>
      <c r="S1126" s="185">
        <v>91</v>
      </c>
      <c r="T1126" s="186">
        <v>105</v>
      </c>
      <c r="U1126" s="196"/>
      <c r="V1126" s="27"/>
      <c r="W1126" s="157"/>
    </row>
    <row r="1127" spans="1:23" ht="13.8">
      <c r="A1127" s="158">
        <v>10.88</v>
      </c>
      <c r="B1127" s="153">
        <v>153</v>
      </c>
      <c r="C1127" s="27">
        <v>61635</v>
      </c>
      <c r="D1127" s="27"/>
      <c r="E1127" s="27"/>
      <c r="F1127" s="27"/>
      <c r="G1127" s="27" t="str">
        <f t="shared" si="30"/>
        <v/>
      </c>
      <c r="H1127" s="27"/>
      <c r="I1127" s="27"/>
      <c r="J1127" s="154" t="s">
        <v>554</v>
      </c>
      <c r="K1127" s="27" t="s">
        <v>193</v>
      </c>
      <c r="L1127" s="27" t="str">
        <f t="shared" si="31"/>
        <v/>
      </c>
      <c r="M1127" s="155" t="s">
        <v>98</v>
      </c>
      <c r="N1127" s="140">
        <v>1.6035038516872758E-2</v>
      </c>
      <c r="O1127" s="140">
        <f t="shared" si="27"/>
        <v>16.035038516872756</v>
      </c>
      <c r="P1127" s="156" t="s">
        <v>346</v>
      </c>
      <c r="Q1127" s="156" t="s">
        <v>346</v>
      </c>
      <c r="R1127" s="185">
        <v>154</v>
      </c>
      <c r="S1127" s="185">
        <v>143</v>
      </c>
      <c r="T1127" s="186">
        <v>117</v>
      </c>
      <c r="U1127" s="196"/>
      <c r="V1127" s="27"/>
      <c r="W1127" s="157"/>
    </row>
    <row r="1128" spans="1:23" ht="13.8">
      <c r="A1128" s="158">
        <v>10.97</v>
      </c>
      <c r="B1128" s="153">
        <v>153</v>
      </c>
      <c r="C1128" s="27">
        <v>56581</v>
      </c>
      <c r="D1128" s="27"/>
      <c r="E1128" s="27"/>
      <c r="F1128" s="27"/>
      <c r="G1128" s="27" t="str">
        <f t="shared" si="30"/>
        <v/>
      </c>
      <c r="H1128" s="27"/>
      <c r="I1128" s="27"/>
      <c r="J1128" s="154" t="s">
        <v>95</v>
      </c>
      <c r="K1128" s="27" t="s">
        <v>98</v>
      </c>
      <c r="L1128" s="27" t="str">
        <f t="shared" si="31"/>
        <v/>
      </c>
      <c r="M1128" s="155" t="s">
        <v>98</v>
      </c>
      <c r="N1128" s="140">
        <v>1.472018356977655E-2</v>
      </c>
      <c r="O1128" s="140">
        <f t="shared" si="27"/>
        <v>14.72018356977655</v>
      </c>
      <c r="P1128" s="156" t="s">
        <v>346</v>
      </c>
      <c r="Q1128" s="156" t="s">
        <v>346</v>
      </c>
      <c r="R1128" s="185">
        <v>154</v>
      </c>
      <c r="S1128" s="185">
        <v>141</v>
      </c>
      <c r="T1128" s="186">
        <v>77</v>
      </c>
      <c r="U1128" s="196"/>
      <c r="V1128" s="27"/>
      <c r="W1128" s="157"/>
    </row>
    <row r="1129" spans="1:23" ht="13.8">
      <c r="A1129" s="158">
        <v>11.01</v>
      </c>
      <c r="B1129" s="153">
        <v>191</v>
      </c>
      <c r="C1129" s="27">
        <v>50502</v>
      </c>
      <c r="D1129" s="27"/>
      <c r="E1129" s="27"/>
      <c r="F1129" s="27"/>
      <c r="G1129" s="27" t="str">
        <f t="shared" si="30"/>
        <v/>
      </c>
      <c r="H1129" s="27"/>
      <c r="I1129" s="27"/>
      <c r="J1129" s="154" t="s">
        <v>443</v>
      </c>
      <c r="K1129" s="27" t="s">
        <v>166</v>
      </c>
      <c r="L1129" s="27" t="str">
        <f t="shared" si="31"/>
        <v/>
      </c>
      <c r="M1129" s="155" t="s">
        <v>98</v>
      </c>
      <c r="N1129" s="140">
        <v>1.3138663343540328E-2</v>
      </c>
      <c r="O1129" s="140">
        <f t="shared" si="27"/>
        <v>13.138663343540328</v>
      </c>
      <c r="P1129" s="156" t="s">
        <v>346</v>
      </c>
      <c r="Q1129" s="156" t="s">
        <v>346</v>
      </c>
      <c r="R1129" s="185">
        <v>91</v>
      </c>
      <c r="S1129" s="185">
        <v>206</v>
      </c>
      <c r="T1129" s="186"/>
      <c r="U1129" s="196"/>
      <c r="V1129" s="27"/>
      <c r="W1129" s="157"/>
    </row>
    <row r="1130" spans="1:23" ht="13.8">
      <c r="A1130" s="158">
        <v>11.02</v>
      </c>
      <c r="B1130" s="153">
        <v>152</v>
      </c>
      <c r="C1130" s="27">
        <v>88420</v>
      </c>
      <c r="D1130" s="27"/>
      <c r="E1130" s="27"/>
      <c r="F1130" s="27"/>
      <c r="G1130" s="27" t="str">
        <f t="shared" si="30"/>
        <v/>
      </c>
      <c r="H1130" s="27"/>
      <c r="I1130" s="27"/>
      <c r="J1130" s="154" t="s">
        <v>556</v>
      </c>
      <c r="K1130" s="27" t="s">
        <v>574</v>
      </c>
      <c r="L1130" s="27" t="str">
        <f t="shared" si="31"/>
        <v/>
      </c>
      <c r="M1130" s="155" t="s">
        <v>582</v>
      </c>
      <c r="N1130" s="140">
        <v>2.3003457542985144E-2</v>
      </c>
      <c r="O1130" s="140">
        <f t="shared" si="27"/>
        <v>23.003457542985146</v>
      </c>
      <c r="P1130" s="156" t="s">
        <v>346</v>
      </c>
      <c r="Q1130" s="156" t="s">
        <v>346</v>
      </c>
      <c r="R1130" s="185">
        <v>77</v>
      </c>
      <c r="S1130" s="185"/>
      <c r="T1130" s="186"/>
      <c r="U1130" s="196"/>
      <c r="V1130" s="27"/>
      <c r="W1130" s="157"/>
    </row>
    <row r="1131" spans="1:23" ht="13.8">
      <c r="A1131" s="158">
        <v>11.24</v>
      </c>
      <c r="B1131" s="153">
        <v>163</v>
      </c>
      <c r="C1131" s="27">
        <v>6086</v>
      </c>
      <c r="D1131" s="27"/>
      <c r="E1131" s="27"/>
      <c r="F1131" s="27"/>
      <c r="G1131" s="27" t="str">
        <f t="shared" si="30"/>
        <v/>
      </c>
      <c r="H1131" s="27"/>
      <c r="I1131" s="27"/>
      <c r="J1131" s="154" t="s">
        <v>95</v>
      </c>
      <c r="K1131" s="27" t="s">
        <v>98</v>
      </c>
      <c r="L1131" s="27" t="str">
        <f t="shared" si="31"/>
        <v/>
      </c>
      <c r="M1131" s="155" t="s">
        <v>98</v>
      </c>
      <c r="N1131" s="140">
        <v>1.5833413549718118E-3</v>
      </c>
      <c r="O1131" s="140">
        <f t="shared" si="27"/>
        <v>1.5833413549718118</v>
      </c>
      <c r="P1131" s="156" t="s">
        <v>346</v>
      </c>
      <c r="Q1131" s="156" t="s">
        <v>346</v>
      </c>
      <c r="R1131" s="185">
        <v>145</v>
      </c>
      <c r="S1131" s="185">
        <v>105</v>
      </c>
      <c r="T1131" s="186"/>
      <c r="U1131" s="196"/>
      <c r="V1131" s="27"/>
      <c r="W1131" s="157"/>
    </row>
    <row r="1132" spans="1:23" ht="13.8">
      <c r="A1132" s="158">
        <v>11.34</v>
      </c>
      <c r="B1132" s="153">
        <v>154</v>
      </c>
      <c r="C1132" s="27">
        <v>21316</v>
      </c>
      <c r="D1132" s="27"/>
      <c r="E1132" s="27"/>
      <c r="F1132" s="27"/>
      <c r="G1132" s="27" t="str">
        <f t="shared" si="30"/>
        <v/>
      </c>
      <c r="H1132" s="27"/>
      <c r="I1132" s="27"/>
      <c r="J1132" s="154" t="s">
        <v>185</v>
      </c>
      <c r="K1132" s="27" t="s">
        <v>193</v>
      </c>
      <c r="L1132" s="27" t="str">
        <f t="shared" si="31"/>
        <v/>
      </c>
      <c r="M1132" s="155" t="s">
        <v>200</v>
      </c>
      <c r="N1132" s="140">
        <v>5.5455971611204627E-3</v>
      </c>
      <c r="O1132" s="140">
        <f t="shared" si="27"/>
        <v>5.5455971611204626</v>
      </c>
      <c r="P1132" s="156" t="s">
        <v>346</v>
      </c>
      <c r="Q1132" s="27">
        <v>100</v>
      </c>
      <c r="R1132" s="185">
        <v>76</v>
      </c>
      <c r="S1132" s="185"/>
      <c r="T1132" s="186"/>
      <c r="U1132" s="196"/>
      <c r="V1132" s="27"/>
      <c r="W1132" s="157"/>
    </row>
    <row r="1133" spans="1:23" ht="13.8">
      <c r="A1133" s="158">
        <v>12.47</v>
      </c>
      <c r="B1133" s="153">
        <v>73</v>
      </c>
      <c r="C1133" s="27">
        <v>17822</v>
      </c>
      <c r="D1133" s="27"/>
      <c r="E1133" s="27"/>
      <c r="F1133" s="27"/>
      <c r="G1133" s="27" t="str">
        <f t="shared" si="30"/>
        <v/>
      </c>
      <c r="H1133" s="27"/>
      <c r="I1133" s="27"/>
      <c r="J1133" s="154" t="s">
        <v>444</v>
      </c>
      <c r="K1133" s="27" t="s">
        <v>98</v>
      </c>
      <c r="L1133" s="27" t="str">
        <f t="shared" si="31"/>
        <v/>
      </c>
      <c r="M1133" s="155" t="s">
        <v>98</v>
      </c>
      <c r="N1133" s="140">
        <v>4.6365937608129522E-3</v>
      </c>
      <c r="O1133" s="140">
        <f t="shared" ref="O1133:O1194" si="32">N1133*1000</f>
        <v>4.6365937608129526</v>
      </c>
      <c r="P1133" s="156" t="s">
        <v>346</v>
      </c>
      <c r="Q1133" s="156" t="s">
        <v>346</v>
      </c>
      <c r="R1133" s="185">
        <v>221</v>
      </c>
      <c r="S1133" s="185">
        <v>207</v>
      </c>
      <c r="T1133" s="186">
        <v>147</v>
      </c>
      <c r="U1133" s="196"/>
      <c r="V1133" s="27"/>
      <c r="W1133" s="157"/>
    </row>
    <row r="1134" spans="1:23" ht="13.8">
      <c r="A1134" s="158">
        <v>13.1</v>
      </c>
      <c r="B1134" s="153">
        <v>57</v>
      </c>
      <c r="C1134" s="27">
        <v>14263</v>
      </c>
      <c r="D1134" s="27"/>
      <c r="E1134" s="27"/>
      <c r="F1134" s="27"/>
      <c r="G1134" s="27" t="str">
        <f t="shared" si="30"/>
        <v/>
      </c>
      <c r="H1134" s="27"/>
      <c r="I1134" s="27"/>
      <c r="J1134" s="154" t="s">
        <v>596</v>
      </c>
      <c r="K1134" s="27" t="s">
        <v>484</v>
      </c>
      <c r="L1134" s="27" t="str">
        <f t="shared" si="31"/>
        <v/>
      </c>
      <c r="M1134" s="155" t="s">
        <v>598</v>
      </c>
      <c r="N1134" s="140">
        <v>3.7106798793892456E-3</v>
      </c>
      <c r="O1134" s="140">
        <f t="shared" si="32"/>
        <v>3.7106798793892457</v>
      </c>
      <c r="P1134" s="156" t="s">
        <v>346</v>
      </c>
      <c r="Q1134" s="156" t="s">
        <v>346</v>
      </c>
      <c r="R1134" s="185">
        <v>71</v>
      </c>
      <c r="S1134" s="185">
        <v>85</v>
      </c>
      <c r="T1134" s="186">
        <v>212</v>
      </c>
      <c r="U1134" s="196"/>
      <c r="V1134" s="27"/>
      <c r="W1134" s="157"/>
    </row>
    <row r="1135" spans="1:23" ht="13.8">
      <c r="A1135" s="158">
        <v>13.81</v>
      </c>
      <c r="B1135" s="153">
        <v>165</v>
      </c>
      <c r="C1135" s="27">
        <v>123117</v>
      </c>
      <c r="D1135" s="27"/>
      <c r="E1135" s="27"/>
      <c r="F1135" s="27"/>
      <c r="G1135" s="27" t="str">
        <f t="shared" si="30"/>
        <v/>
      </c>
      <c r="H1135" s="27"/>
      <c r="I1135" s="27"/>
      <c r="J1135" s="154" t="s">
        <v>618</v>
      </c>
      <c r="K1135" s="27" t="s">
        <v>608</v>
      </c>
      <c r="L1135" s="27" t="str">
        <f t="shared" si="31"/>
        <v/>
      </c>
      <c r="M1135" s="155" t="s">
        <v>98</v>
      </c>
      <c r="N1135" s="140">
        <v>3.2030272362810468E-2</v>
      </c>
      <c r="O1135" s="140">
        <f t="shared" si="32"/>
        <v>32.030272362810464</v>
      </c>
      <c r="P1135" s="156" t="s">
        <v>346</v>
      </c>
      <c r="Q1135" s="156" t="s">
        <v>346</v>
      </c>
      <c r="R1135" s="185">
        <v>180</v>
      </c>
      <c r="S1135" s="185">
        <v>89</v>
      </c>
      <c r="T1135" s="186"/>
      <c r="U1135" s="196"/>
      <c r="V1135" s="27"/>
      <c r="W1135" s="157"/>
    </row>
    <row r="1136" spans="1:23" ht="13.8">
      <c r="A1136" s="158">
        <v>14.4</v>
      </c>
      <c r="B1136" s="153">
        <v>57</v>
      </c>
      <c r="C1136" s="27">
        <v>28544</v>
      </c>
      <c r="D1136" s="27"/>
      <c r="E1136" s="27"/>
      <c r="F1136" s="27"/>
      <c r="G1136" s="27" t="str">
        <f t="shared" si="30"/>
        <v/>
      </c>
      <c r="H1136" s="27"/>
      <c r="I1136" s="27"/>
      <c r="J1136" s="154" t="s">
        <v>292</v>
      </c>
      <c r="K1136" s="27" t="s">
        <v>304</v>
      </c>
      <c r="L1136" s="27" t="str">
        <f t="shared" si="31"/>
        <v/>
      </c>
      <c r="M1136" s="155" t="s">
        <v>318</v>
      </c>
      <c r="N1136" s="140">
        <v>7.4260426612414374E-3</v>
      </c>
      <c r="O1136" s="140">
        <f t="shared" si="32"/>
        <v>7.4260426612414374</v>
      </c>
      <c r="P1136" s="156" t="s">
        <v>346</v>
      </c>
      <c r="Q1136" s="156" t="s">
        <v>346</v>
      </c>
      <c r="R1136" s="185">
        <v>71</v>
      </c>
      <c r="S1136" s="185">
        <v>85</v>
      </c>
      <c r="T1136" s="186">
        <v>254</v>
      </c>
      <c r="U1136" s="196"/>
      <c r="V1136" s="27"/>
      <c r="W1136" s="157"/>
    </row>
    <row r="1137" spans="1:23" ht="13.8">
      <c r="A1137" s="158">
        <v>14.5</v>
      </c>
      <c r="B1137" s="153">
        <v>57</v>
      </c>
      <c r="C1137" s="27">
        <v>36922</v>
      </c>
      <c r="D1137" s="27"/>
      <c r="E1137" s="27"/>
      <c r="F1137" s="27"/>
      <c r="G1137" s="27" t="str">
        <f t="shared" si="30"/>
        <v/>
      </c>
      <c r="H1137" s="27"/>
      <c r="I1137" s="27"/>
      <c r="J1137" s="154" t="s">
        <v>95</v>
      </c>
      <c r="K1137" s="27" t="s">
        <v>98</v>
      </c>
      <c r="L1137" s="27" t="str">
        <f t="shared" si="31"/>
        <v/>
      </c>
      <c r="M1137" s="155" t="s">
        <v>98</v>
      </c>
      <c r="N1137" s="140">
        <v>9.6056735964951089E-3</v>
      </c>
      <c r="O1137" s="140">
        <f t="shared" si="32"/>
        <v>9.6056735964951088</v>
      </c>
      <c r="P1137" s="156" t="s">
        <v>346</v>
      </c>
      <c r="Q1137" s="156" t="s">
        <v>346</v>
      </c>
      <c r="R1137" s="185">
        <v>71</v>
      </c>
      <c r="S1137" s="185">
        <v>85</v>
      </c>
      <c r="T1137" s="186">
        <v>197</v>
      </c>
      <c r="U1137" s="196"/>
      <c r="V1137" s="27"/>
      <c r="W1137" s="157"/>
    </row>
    <row r="1138" spans="1:23" ht="13.8">
      <c r="A1138" s="158">
        <v>15.07</v>
      </c>
      <c r="B1138" s="153">
        <v>188</v>
      </c>
      <c r="C1138" s="27">
        <v>384377</v>
      </c>
      <c r="D1138" s="27"/>
      <c r="E1138" s="27"/>
      <c r="F1138" s="27"/>
      <c r="G1138" s="27" t="str">
        <f t="shared" si="30"/>
        <v/>
      </c>
      <c r="H1138" s="27"/>
      <c r="I1138" s="27"/>
      <c r="J1138" s="154" t="s">
        <v>89</v>
      </c>
      <c r="K1138" s="27" t="s">
        <v>115</v>
      </c>
      <c r="L1138" s="27" t="str">
        <f t="shared" si="31"/>
        <v/>
      </c>
      <c r="M1138" s="155" t="s">
        <v>140</v>
      </c>
      <c r="N1138" s="140">
        <v>0.1</v>
      </c>
      <c r="O1138" s="140">
        <f t="shared" si="32"/>
        <v>100</v>
      </c>
      <c r="P1138" s="156" t="s">
        <v>346</v>
      </c>
      <c r="Q1138" s="156" t="s">
        <v>346</v>
      </c>
      <c r="R1138" s="185">
        <v>160</v>
      </c>
      <c r="S1138" s="185">
        <v>184</v>
      </c>
      <c r="T1138" s="186"/>
      <c r="U1138" s="196"/>
      <c r="V1138" s="27"/>
      <c r="W1138" s="157"/>
    </row>
    <row r="1139" spans="1:23" ht="13.8">
      <c r="A1139" s="158">
        <v>15.6</v>
      </c>
      <c r="B1139" s="153">
        <v>55</v>
      </c>
      <c r="C1139" s="27">
        <v>77428</v>
      </c>
      <c r="D1139" s="27"/>
      <c r="E1139" s="27"/>
      <c r="F1139" s="27"/>
      <c r="G1139" s="27" t="str">
        <f t="shared" si="30"/>
        <v/>
      </c>
      <c r="H1139" s="27"/>
      <c r="I1139" s="27"/>
      <c r="J1139" s="154" t="s">
        <v>507</v>
      </c>
      <c r="K1139" s="27" t="s">
        <v>509</v>
      </c>
      <c r="L1139" s="27" t="str">
        <f t="shared" si="31"/>
        <v/>
      </c>
      <c r="M1139" s="155" t="s">
        <v>514</v>
      </c>
      <c r="N1139" s="140">
        <v>2.0143765105612457E-2</v>
      </c>
      <c r="O1139" s="140">
        <f t="shared" si="32"/>
        <v>20.143765105612456</v>
      </c>
      <c r="P1139" s="156" t="s">
        <v>346</v>
      </c>
      <c r="Q1139" s="156" t="s">
        <v>346</v>
      </c>
      <c r="R1139" s="185">
        <v>69</v>
      </c>
      <c r="S1139" s="185">
        <v>97</v>
      </c>
      <c r="T1139" s="186">
        <v>224</v>
      </c>
      <c r="U1139" s="196"/>
      <c r="V1139" s="27"/>
      <c r="W1139" s="157"/>
    </row>
    <row r="1140" spans="1:23" ht="13.8">
      <c r="A1140" s="158">
        <v>15.85</v>
      </c>
      <c r="B1140" s="153">
        <v>57</v>
      </c>
      <c r="C1140" s="27">
        <v>33987</v>
      </c>
      <c r="D1140" s="27"/>
      <c r="E1140" s="27"/>
      <c r="F1140" s="27"/>
      <c r="G1140" s="27" t="str">
        <f t="shared" si="30"/>
        <v/>
      </c>
      <c r="H1140" s="27"/>
      <c r="I1140" s="27"/>
      <c r="J1140" s="154" t="s">
        <v>479</v>
      </c>
      <c r="K1140" s="27" t="s">
        <v>484</v>
      </c>
      <c r="L1140" s="27" t="str">
        <f t="shared" si="31"/>
        <v/>
      </c>
      <c r="M1140" s="155" t="s">
        <v>488</v>
      </c>
      <c r="N1140" s="140">
        <v>8.8421003337868821E-3</v>
      </c>
      <c r="O1140" s="140">
        <f t="shared" si="32"/>
        <v>8.8421003337868829</v>
      </c>
      <c r="P1140" s="156" t="s">
        <v>346</v>
      </c>
      <c r="Q1140" s="27">
        <v>0.12485</v>
      </c>
      <c r="R1140" s="185">
        <v>71</v>
      </c>
      <c r="S1140" s="185">
        <v>85</v>
      </c>
      <c r="T1140" s="186">
        <v>268</v>
      </c>
      <c r="U1140" s="196"/>
      <c r="V1140" s="27"/>
      <c r="W1140" s="157"/>
    </row>
    <row r="1141" spans="1:23" ht="13.8">
      <c r="A1141" s="158">
        <v>16.21</v>
      </c>
      <c r="B1141" s="153">
        <v>74</v>
      </c>
      <c r="C1141" s="27">
        <v>20318</v>
      </c>
      <c r="D1141" s="27"/>
      <c r="E1141" s="27"/>
      <c r="F1141" s="27"/>
      <c r="G1141" s="27" t="str">
        <f t="shared" si="30"/>
        <v/>
      </c>
      <c r="H1141" s="27"/>
      <c r="I1141" s="27"/>
      <c r="J1141" s="154" t="s">
        <v>447</v>
      </c>
      <c r="K1141" s="27" t="s">
        <v>455</v>
      </c>
      <c r="L1141" s="27" t="str">
        <f t="shared" si="31"/>
        <v/>
      </c>
      <c r="M1141" s="155" t="s">
        <v>463</v>
      </c>
      <c r="N1141" s="140">
        <v>5.2859562356748716E-3</v>
      </c>
      <c r="O1141" s="140">
        <f t="shared" si="32"/>
        <v>5.2859562356748713</v>
      </c>
      <c r="P1141" s="156" t="s">
        <v>346</v>
      </c>
      <c r="Q1141" s="27">
        <v>11.611000000000001</v>
      </c>
      <c r="R1141" s="185">
        <v>87</v>
      </c>
      <c r="S1141" s="185">
        <v>143</v>
      </c>
      <c r="T1141" s="186">
        <v>227</v>
      </c>
      <c r="U1141" s="196"/>
      <c r="V1141" s="27"/>
      <c r="W1141" s="157"/>
    </row>
    <row r="1142" spans="1:23" ht="13.8">
      <c r="A1142" s="158">
        <v>16.670000000000002</v>
      </c>
      <c r="B1142" s="153">
        <v>55</v>
      </c>
      <c r="C1142" s="27">
        <v>334452</v>
      </c>
      <c r="D1142" s="27"/>
      <c r="E1142" s="27"/>
      <c r="F1142" s="27"/>
      <c r="G1142" s="27" t="str">
        <f t="shared" si="30"/>
        <v/>
      </c>
      <c r="H1142" s="27"/>
      <c r="I1142" s="27"/>
      <c r="J1142" s="154" t="s">
        <v>95</v>
      </c>
      <c r="K1142" s="27" t="s">
        <v>98</v>
      </c>
      <c r="L1142" s="27" t="str">
        <f t="shared" si="31"/>
        <v/>
      </c>
      <c r="M1142" s="155" t="s">
        <v>98</v>
      </c>
      <c r="N1142" s="140">
        <v>8.7011449696521914E-2</v>
      </c>
      <c r="O1142" s="140">
        <f t="shared" si="32"/>
        <v>87.011449696521908</v>
      </c>
      <c r="P1142" s="156" t="s">
        <v>346</v>
      </c>
      <c r="Q1142" s="156" t="s">
        <v>346</v>
      </c>
      <c r="R1142" s="185">
        <v>69</v>
      </c>
      <c r="S1142" s="185">
        <v>213</v>
      </c>
      <c r="T1142" s="186">
        <v>256</v>
      </c>
      <c r="U1142" s="196"/>
      <c r="V1142" s="27"/>
      <c r="W1142" s="157"/>
    </row>
    <row r="1143" spans="1:23" ht="13.8">
      <c r="A1143" s="158">
        <v>17.350000000000001</v>
      </c>
      <c r="B1143" s="153">
        <v>57</v>
      </c>
      <c r="C1143" s="27">
        <v>22872</v>
      </c>
      <c r="D1143" s="27"/>
      <c r="E1143" s="27"/>
      <c r="F1143" s="27"/>
      <c r="G1143" s="27" t="str">
        <f t="shared" si="30"/>
        <v/>
      </c>
      <c r="H1143" s="27"/>
      <c r="I1143" s="27"/>
      <c r="J1143" s="154" t="s">
        <v>293</v>
      </c>
      <c r="K1143" s="27" t="s">
        <v>305</v>
      </c>
      <c r="L1143" s="27" t="str">
        <f t="shared" si="31"/>
        <v/>
      </c>
      <c r="M1143" s="155" t="s">
        <v>319</v>
      </c>
      <c r="N1143" s="140">
        <v>5.9504080629173969E-3</v>
      </c>
      <c r="O1143" s="140">
        <f t="shared" si="32"/>
        <v>5.950408062917397</v>
      </c>
      <c r="P1143" s="156" t="s">
        <v>346</v>
      </c>
      <c r="Q1143" s="27">
        <v>5.0630000000000001E-2</v>
      </c>
      <c r="R1143" s="185">
        <v>71</v>
      </c>
      <c r="S1143" s="185">
        <v>85</v>
      </c>
      <c r="T1143" s="186">
        <v>282</v>
      </c>
      <c r="U1143" s="196"/>
      <c r="V1143" s="27"/>
      <c r="W1143" s="157"/>
    </row>
    <row r="1144" spans="1:23" ht="13.8">
      <c r="A1144" s="158">
        <v>18.100000000000001</v>
      </c>
      <c r="B1144" s="153">
        <v>207</v>
      </c>
      <c r="C1144" s="27">
        <v>4352</v>
      </c>
      <c r="D1144" s="27"/>
      <c r="E1144" s="27"/>
      <c r="F1144" s="27"/>
      <c r="G1144" s="27" t="str">
        <f t="shared" si="30"/>
        <v/>
      </c>
      <c r="H1144" s="27"/>
      <c r="I1144" s="27"/>
      <c r="J1144" s="154" t="s">
        <v>444</v>
      </c>
      <c r="K1144" s="27" t="s">
        <v>98</v>
      </c>
      <c r="L1144" s="27" t="str">
        <f t="shared" si="31"/>
        <v/>
      </c>
      <c r="M1144" s="155" t="s">
        <v>98</v>
      </c>
      <c r="N1144" s="140">
        <v>1.1322217510412954E-3</v>
      </c>
      <c r="O1144" s="140">
        <f t="shared" si="32"/>
        <v>1.1322217510412955</v>
      </c>
      <c r="P1144" s="156" t="s">
        <v>346</v>
      </c>
      <c r="Q1144" s="156" t="s">
        <v>346</v>
      </c>
      <c r="R1144" s="185">
        <v>73</v>
      </c>
      <c r="S1144" s="185">
        <v>281</v>
      </c>
      <c r="T1144" s="186">
        <v>355</v>
      </c>
      <c r="U1144" s="196"/>
      <c r="V1144" s="27"/>
      <c r="W1144" s="157"/>
    </row>
    <row r="1145" spans="1:23" ht="13.8">
      <c r="A1145" s="158">
        <v>18.739999999999998</v>
      </c>
      <c r="B1145" s="153">
        <v>55</v>
      </c>
      <c r="C1145" s="27">
        <v>138047</v>
      </c>
      <c r="D1145" s="27"/>
      <c r="E1145" s="27"/>
      <c r="F1145" s="27"/>
      <c r="G1145" s="27" t="str">
        <f t="shared" si="30"/>
        <v/>
      </c>
      <c r="H1145" s="27"/>
      <c r="I1145" s="27"/>
      <c r="J1145" s="154" t="s">
        <v>448</v>
      </c>
      <c r="K1145" s="27" t="s">
        <v>456</v>
      </c>
      <c r="L1145" s="27" t="str">
        <f t="shared" si="31"/>
        <v/>
      </c>
      <c r="M1145" s="155" t="s">
        <v>464</v>
      </c>
      <c r="N1145" s="140">
        <v>3.5914479794576681E-2</v>
      </c>
      <c r="O1145" s="140">
        <f t="shared" si="32"/>
        <v>35.914479794576678</v>
      </c>
      <c r="P1145" s="156" t="s">
        <v>346</v>
      </c>
      <c r="Q1145" s="156" t="s">
        <v>346</v>
      </c>
      <c r="R1145" s="185">
        <v>69</v>
      </c>
      <c r="S1145" s="185">
        <v>83</v>
      </c>
      <c r="T1145" s="186">
        <v>252</v>
      </c>
      <c r="U1145" s="196"/>
      <c r="V1145" s="27"/>
      <c r="W1145" s="157"/>
    </row>
    <row r="1146" spans="1:23" ht="13.8">
      <c r="A1146" s="158">
        <v>20.260000000000002</v>
      </c>
      <c r="B1146" s="153">
        <v>207</v>
      </c>
      <c r="C1146" s="27">
        <v>23218</v>
      </c>
      <c r="D1146" s="27"/>
      <c r="E1146" s="27"/>
      <c r="F1146" s="27"/>
      <c r="G1146" s="27" t="str">
        <f t="shared" ref="G1146:G1152" si="33">IF($F1146="Other","Please, specify ion type!!!","")</f>
        <v/>
      </c>
      <c r="H1146" s="27"/>
      <c r="I1146" s="27"/>
      <c r="J1146" s="154" t="s">
        <v>444</v>
      </c>
      <c r="K1146" s="27" t="s">
        <v>98</v>
      </c>
      <c r="L1146" s="27" t="str">
        <f t="shared" ref="L1146:L1152" si="34">IF($I1146="Unknown","n/a","")</f>
        <v/>
      </c>
      <c r="M1146" s="155" t="s">
        <v>98</v>
      </c>
      <c r="N1146" s="140">
        <v>6.0404238547051466E-3</v>
      </c>
      <c r="O1146" s="140">
        <f t="shared" si="32"/>
        <v>6.0404238547051463</v>
      </c>
      <c r="P1146" s="156" t="s">
        <v>346</v>
      </c>
      <c r="Q1146" s="156" t="s">
        <v>346</v>
      </c>
      <c r="R1146" s="185">
        <v>73</v>
      </c>
      <c r="S1146" s="185">
        <v>147</v>
      </c>
      <c r="T1146" s="186">
        <v>281</v>
      </c>
      <c r="U1146" s="196"/>
      <c r="V1146" s="27"/>
      <c r="W1146" s="157"/>
    </row>
    <row r="1147" spans="1:23" ht="13.8">
      <c r="A1147" s="158">
        <v>20.54</v>
      </c>
      <c r="B1147" s="153">
        <v>57</v>
      </c>
      <c r="C1147" s="27">
        <v>67323</v>
      </c>
      <c r="D1147" s="27"/>
      <c r="E1147" s="27"/>
      <c r="F1147" s="27"/>
      <c r="G1147" s="27" t="str">
        <f t="shared" si="33"/>
        <v/>
      </c>
      <c r="H1147" s="27"/>
      <c r="I1147" s="27"/>
      <c r="J1147" s="154" t="s">
        <v>296</v>
      </c>
      <c r="K1147" s="27" t="s">
        <v>308</v>
      </c>
      <c r="L1147" s="27" t="str">
        <f t="shared" si="34"/>
        <v/>
      </c>
      <c r="M1147" s="155" t="s">
        <v>322</v>
      </c>
      <c r="N1147" s="140">
        <v>1.7514835695163863E-2</v>
      </c>
      <c r="O1147" s="140">
        <f t="shared" si="32"/>
        <v>17.514835695163864</v>
      </c>
      <c r="P1147" s="156" t="s">
        <v>346</v>
      </c>
      <c r="Q1147" s="27">
        <v>8.2644999999999993E-3</v>
      </c>
      <c r="R1147" s="185">
        <v>71</v>
      </c>
      <c r="S1147" s="185">
        <v>85</v>
      </c>
      <c r="T1147" s="186">
        <v>310</v>
      </c>
      <c r="U1147" s="196"/>
      <c r="V1147" s="27"/>
      <c r="W1147" s="157"/>
    </row>
    <row r="1148" spans="1:23" ht="13.8">
      <c r="A1148" s="158">
        <v>22.12</v>
      </c>
      <c r="B1148" s="153">
        <v>57</v>
      </c>
      <c r="C1148" s="27">
        <v>31507</v>
      </c>
      <c r="D1148" s="27"/>
      <c r="E1148" s="27"/>
      <c r="F1148" s="27"/>
      <c r="G1148" s="27" t="str">
        <f t="shared" si="33"/>
        <v/>
      </c>
      <c r="H1148" s="27"/>
      <c r="I1148" s="27"/>
      <c r="J1148" s="154" t="s">
        <v>328</v>
      </c>
      <c r="K1148" s="27" t="s">
        <v>342</v>
      </c>
      <c r="L1148" s="27" t="str">
        <f t="shared" si="34"/>
        <v/>
      </c>
      <c r="M1148" s="155" t="s">
        <v>335</v>
      </c>
      <c r="N1148" s="140">
        <v>8.1969004388920252E-3</v>
      </c>
      <c r="O1148" s="140">
        <f t="shared" si="32"/>
        <v>8.1969004388920244</v>
      </c>
      <c r="P1148" s="156" t="s">
        <v>346</v>
      </c>
      <c r="Q1148" s="156" t="s">
        <v>346</v>
      </c>
      <c r="R1148" s="185">
        <v>71</v>
      </c>
      <c r="S1148" s="185">
        <v>113</v>
      </c>
      <c r="T1148" s="186">
        <v>325</v>
      </c>
      <c r="U1148" s="196"/>
      <c r="V1148" s="27"/>
      <c r="W1148" s="157"/>
    </row>
    <row r="1149" spans="1:23" ht="13.8">
      <c r="A1149" s="158">
        <v>22.36</v>
      </c>
      <c r="B1149" s="153">
        <v>207</v>
      </c>
      <c r="C1149" s="27">
        <v>21953</v>
      </c>
      <c r="D1149" s="27"/>
      <c r="E1149" s="27"/>
      <c r="F1149" s="27"/>
      <c r="G1149" s="27" t="str">
        <f t="shared" si="33"/>
        <v/>
      </c>
      <c r="H1149" s="27"/>
      <c r="I1149" s="27"/>
      <c r="J1149" s="154" t="s">
        <v>444</v>
      </c>
      <c r="K1149" s="27" t="s">
        <v>98</v>
      </c>
      <c r="L1149" s="27" t="str">
        <f t="shared" si="34"/>
        <v/>
      </c>
      <c r="M1149" s="155" t="s">
        <v>98</v>
      </c>
      <c r="N1149" s="140">
        <v>5.7113198760591821E-3</v>
      </c>
      <c r="O1149" s="140">
        <f t="shared" si="32"/>
        <v>5.7113198760591821</v>
      </c>
      <c r="P1149" s="156" t="s">
        <v>346</v>
      </c>
      <c r="Q1149" s="156" t="s">
        <v>346</v>
      </c>
      <c r="R1149" s="185">
        <v>73</v>
      </c>
      <c r="S1149" s="185">
        <v>281</v>
      </c>
      <c r="T1149" s="186">
        <v>355</v>
      </c>
      <c r="U1149" s="196"/>
      <c r="V1149" s="27"/>
      <c r="W1149" s="157"/>
    </row>
    <row r="1150" spans="1:23" ht="13.8">
      <c r="A1150" s="158">
        <v>23.45</v>
      </c>
      <c r="B1150" s="153">
        <v>243</v>
      </c>
      <c r="C1150" s="27">
        <v>467253</v>
      </c>
      <c r="D1150" s="27"/>
      <c r="E1150" s="27"/>
      <c r="F1150" s="27"/>
      <c r="G1150" s="27" t="str">
        <f t="shared" si="33"/>
        <v/>
      </c>
      <c r="H1150" s="27"/>
      <c r="I1150" s="27"/>
      <c r="J1150" s="154" t="s">
        <v>450</v>
      </c>
      <c r="K1150" s="27" t="s">
        <v>120</v>
      </c>
      <c r="L1150" s="27" t="str">
        <f t="shared" si="34"/>
        <v/>
      </c>
      <c r="M1150" s="155" t="s">
        <v>145</v>
      </c>
      <c r="N1150" s="140">
        <v>0.1</v>
      </c>
      <c r="O1150" s="140">
        <f t="shared" si="32"/>
        <v>100</v>
      </c>
      <c r="P1150" s="156" t="s">
        <v>346</v>
      </c>
      <c r="Q1150" s="156" t="s">
        <v>346</v>
      </c>
      <c r="R1150" s="185">
        <v>245</v>
      </c>
      <c r="S1150" s="185">
        <v>186</v>
      </c>
      <c r="T1150" s="186">
        <v>256</v>
      </c>
      <c r="U1150" s="196"/>
      <c r="V1150" s="27"/>
      <c r="W1150" s="157"/>
    </row>
    <row r="1151" spans="1:23" ht="13.8">
      <c r="A1151" s="158">
        <v>24.38</v>
      </c>
      <c r="B1151" s="153">
        <v>207</v>
      </c>
      <c r="C1151" s="27">
        <v>46519</v>
      </c>
      <c r="D1151" s="27"/>
      <c r="E1151" s="27"/>
      <c r="F1151" s="27"/>
      <c r="G1151" s="27" t="str">
        <f t="shared" si="33"/>
        <v/>
      </c>
      <c r="H1151" s="27"/>
      <c r="I1151" s="27"/>
      <c r="J1151" s="154" t="s">
        <v>444</v>
      </c>
      <c r="K1151" s="27" t="s">
        <v>511</v>
      </c>
      <c r="L1151" s="27" t="str">
        <f t="shared" si="34"/>
        <v/>
      </c>
      <c r="M1151" s="155" t="s">
        <v>516</v>
      </c>
      <c r="N1151" s="140">
        <v>1.2102441092989436E-2</v>
      </c>
      <c r="O1151" s="140">
        <f t="shared" si="32"/>
        <v>12.102441092989435</v>
      </c>
      <c r="P1151" s="156" t="s">
        <v>346</v>
      </c>
      <c r="Q1151" s="156" t="s">
        <v>346</v>
      </c>
      <c r="R1151" s="185">
        <v>73</v>
      </c>
      <c r="S1151" s="185">
        <v>281</v>
      </c>
      <c r="T1151" s="186">
        <v>355</v>
      </c>
      <c r="U1151" s="196"/>
      <c r="V1151" s="27"/>
      <c r="W1151" s="157"/>
    </row>
    <row r="1152" spans="1:23" ht="14.4" thickBot="1">
      <c r="A1152" s="158">
        <v>26.9</v>
      </c>
      <c r="B1152" s="153">
        <v>207</v>
      </c>
      <c r="C1152" s="27">
        <v>14271</v>
      </c>
      <c r="D1152" s="27"/>
      <c r="E1152" s="27"/>
      <c r="F1152" s="27"/>
      <c r="G1152" s="27" t="str">
        <f t="shared" si="33"/>
        <v/>
      </c>
      <c r="H1152" s="27"/>
      <c r="I1152" s="27"/>
      <c r="J1152" s="154" t="s">
        <v>444</v>
      </c>
      <c r="K1152" s="27" t="s">
        <v>98</v>
      </c>
      <c r="L1152" s="27" t="str">
        <f t="shared" si="34"/>
        <v/>
      </c>
      <c r="M1152" s="155" t="s">
        <v>98</v>
      </c>
      <c r="N1152" s="140">
        <v>3.7127611693727777E-3</v>
      </c>
      <c r="O1152" s="140">
        <f t="shared" si="32"/>
        <v>3.7127611693727776</v>
      </c>
      <c r="P1152" s="156" t="s">
        <v>346</v>
      </c>
      <c r="Q1152" s="156" t="s">
        <v>346</v>
      </c>
      <c r="R1152" s="187">
        <v>73</v>
      </c>
      <c r="S1152" s="187">
        <v>281</v>
      </c>
      <c r="T1152" s="188">
        <v>355</v>
      </c>
      <c r="U1152" s="197"/>
      <c r="V1152" s="27"/>
      <c r="W1152" s="157"/>
    </row>
    <row r="1153" spans="1:23" ht="13.8" thickBot="1">
      <c r="A1153" s="220" t="s">
        <v>70</v>
      </c>
      <c r="B1153" s="220"/>
      <c r="C1153" s="220"/>
      <c r="D1153" s="220"/>
      <c r="E1153" s="220"/>
      <c r="F1153" s="220"/>
      <c r="G1153" s="220"/>
      <c r="H1153" s="220"/>
      <c r="I1153" s="220"/>
      <c r="J1153" s="220"/>
      <c r="K1153" s="220"/>
      <c r="L1153" s="220"/>
      <c r="M1153" s="220"/>
      <c r="N1153" s="220"/>
      <c r="O1153" s="220"/>
      <c r="P1153" s="220"/>
      <c r="Q1153" s="220"/>
      <c r="R1153" s="220"/>
      <c r="S1153" s="220"/>
      <c r="T1153" s="220"/>
      <c r="U1153" s="220"/>
      <c r="V1153" s="220"/>
      <c r="W1153" s="220"/>
    </row>
    <row r="1154" spans="1:23">
      <c r="A1154" s="158">
        <v>5.97</v>
      </c>
      <c r="B1154" s="153">
        <v>207</v>
      </c>
      <c r="C1154" s="167">
        <v>937753</v>
      </c>
      <c r="D1154" s="153"/>
      <c r="E1154" s="27"/>
      <c r="F1154" s="27"/>
      <c r="G1154" s="27"/>
      <c r="H1154" s="27"/>
      <c r="I1154" s="27"/>
      <c r="J1154" s="159" t="s">
        <v>71</v>
      </c>
      <c r="K1154" s="25" t="s">
        <v>96</v>
      </c>
      <c r="L1154" s="27"/>
      <c r="M1154" s="160" t="s">
        <v>122</v>
      </c>
      <c r="N1154" s="140">
        <v>1.7294954242059239E-2</v>
      </c>
      <c r="O1154" s="140">
        <f t="shared" si="32"/>
        <v>17.294954242059237</v>
      </c>
      <c r="P1154" s="156" t="s">
        <v>346</v>
      </c>
      <c r="Q1154" s="156" t="s">
        <v>346</v>
      </c>
      <c r="R1154" s="198">
        <v>191</v>
      </c>
      <c r="S1154" s="198">
        <v>166</v>
      </c>
      <c r="T1154" s="198"/>
      <c r="U1154" s="198"/>
      <c r="V1154" s="198"/>
      <c r="W1154" s="157"/>
    </row>
    <row r="1155" spans="1:23">
      <c r="A1155" s="162">
        <v>6.09</v>
      </c>
      <c r="B1155" s="153">
        <v>166</v>
      </c>
      <c r="C1155" s="27">
        <v>148128</v>
      </c>
      <c r="D1155" s="153"/>
      <c r="E1155" s="27"/>
      <c r="F1155" s="27"/>
      <c r="G1155" s="27"/>
      <c r="H1155" s="27"/>
      <c r="I1155" s="27"/>
      <c r="J1155" s="159" t="s">
        <v>72</v>
      </c>
      <c r="K1155" s="25" t="s">
        <v>97</v>
      </c>
      <c r="L1155" s="27"/>
      <c r="M1155" s="160" t="s">
        <v>123</v>
      </c>
      <c r="N1155" s="140">
        <v>2.731920859722924E-3</v>
      </c>
      <c r="O1155" s="140">
        <f t="shared" si="32"/>
        <v>2.7319208597229241</v>
      </c>
      <c r="P1155" s="156" t="s">
        <v>346</v>
      </c>
      <c r="Q1155" s="27">
        <v>10000</v>
      </c>
      <c r="R1155" s="199">
        <v>131</v>
      </c>
      <c r="S1155" s="199">
        <v>92</v>
      </c>
      <c r="T1155" s="199">
        <v>191</v>
      </c>
      <c r="U1155" s="199"/>
      <c r="V1155" s="199"/>
      <c r="W1155" s="157"/>
    </row>
    <row r="1156" spans="1:23">
      <c r="A1156" s="158">
        <v>6.8</v>
      </c>
      <c r="B1156" s="153">
        <v>70</v>
      </c>
      <c r="C1156" s="27">
        <v>576861</v>
      </c>
      <c r="D1156" s="153"/>
      <c r="E1156" s="27"/>
      <c r="F1156" s="27"/>
      <c r="G1156" s="27"/>
      <c r="H1156" s="27"/>
      <c r="I1156" s="27"/>
      <c r="J1156" s="159" t="s">
        <v>95</v>
      </c>
      <c r="K1156" s="25" t="s">
        <v>98</v>
      </c>
      <c r="L1156" s="27"/>
      <c r="M1156" s="160" t="s">
        <v>98</v>
      </c>
      <c r="N1156" s="140">
        <v>1.0639032452072705E-2</v>
      </c>
      <c r="O1156" s="140">
        <f t="shared" si="32"/>
        <v>10.639032452072705</v>
      </c>
      <c r="P1156" s="156" t="s">
        <v>346</v>
      </c>
      <c r="Q1156" s="156" t="s">
        <v>346</v>
      </c>
      <c r="R1156" s="199">
        <v>70</v>
      </c>
      <c r="S1156" s="199">
        <v>96</v>
      </c>
      <c r="T1156" s="199"/>
      <c r="U1156" s="199"/>
      <c r="V1156" s="199"/>
      <c r="W1156" s="157"/>
    </row>
    <row r="1157" spans="1:23">
      <c r="A1157" s="162">
        <v>7.14</v>
      </c>
      <c r="B1157" s="153">
        <v>60</v>
      </c>
      <c r="C1157" s="27">
        <v>3304605</v>
      </c>
      <c r="D1157" s="153"/>
      <c r="E1157" s="27"/>
      <c r="F1157" s="27"/>
      <c r="G1157" s="27"/>
      <c r="H1157" s="27"/>
      <c r="I1157" s="27"/>
      <c r="J1157" s="159" t="s">
        <v>73</v>
      </c>
      <c r="K1157" s="25" t="s">
        <v>99</v>
      </c>
      <c r="L1157" s="27"/>
      <c r="M1157" s="160" t="s">
        <v>124</v>
      </c>
      <c r="N1157" s="140">
        <v>6.09467442525699E-2</v>
      </c>
      <c r="O1157" s="140">
        <f t="shared" si="32"/>
        <v>60.9467442525699</v>
      </c>
      <c r="P1157" s="156" t="s">
        <v>346</v>
      </c>
      <c r="Q1157" s="156" t="s">
        <v>346</v>
      </c>
      <c r="R1157" s="200">
        <v>87</v>
      </c>
      <c r="S1157" s="199">
        <v>116</v>
      </c>
      <c r="T1157" s="199"/>
      <c r="U1157" s="199"/>
      <c r="V1157" s="199"/>
      <c r="W1157" s="157"/>
    </row>
    <row r="1158" spans="1:23">
      <c r="A1158" s="162">
        <v>7.28</v>
      </c>
      <c r="B1158" s="153">
        <v>94</v>
      </c>
      <c r="C1158" s="27">
        <v>2813789</v>
      </c>
      <c r="D1158" s="153"/>
      <c r="E1158" s="27"/>
      <c r="F1158" s="27"/>
      <c r="G1158" s="27"/>
      <c r="H1158" s="27"/>
      <c r="I1158" s="27"/>
      <c r="J1158" s="159" t="s">
        <v>74</v>
      </c>
      <c r="K1158" s="25" t="s">
        <v>100</v>
      </c>
      <c r="L1158" s="27"/>
      <c r="M1158" s="160" t="s">
        <v>125</v>
      </c>
      <c r="N1158" s="140">
        <v>5.1894637502422951E-2</v>
      </c>
      <c r="O1158" s="140">
        <f t="shared" si="32"/>
        <v>51.894637502422952</v>
      </c>
      <c r="P1158" s="156" t="s">
        <v>346</v>
      </c>
      <c r="Q1158" s="156" t="s">
        <v>346</v>
      </c>
      <c r="R1158" s="199">
        <v>66</v>
      </c>
      <c r="S1158" s="199"/>
      <c r="T1158" s="199"/>
      <c r="U1158" s="199"/>
      <c r="V1158" s="199"/>
      <c r="W1158" s="157"/>
    </row>
    <row r="1159" spans="1:23">
      <c r="A1159" s="162">
        <v>7.53</v>
      </c>
      <c r="B1159" s="153">
        <v>114</v>
      </c>
      <c r="C1159" s="27">
        <v>1448128</v>
      </c>
      <c r="D1159" s="153"/>
      <c r="E1159" s="27"/>
      <c r="F1159" s="27"/>
      <c r="G1159" s="27"/>
      <c r="H1159" s="27"/>
      <c r="I1159" s="27"/>
      <c r="J1159" s="159" t="s">
        <v>75</v>
      </c>
      <c r="K1159" s="25" t="s">
        <v>101</v>
      </c>
      <c r="L1159" s="27"/>
      <c r="M1159" s="160" t="s">
        <v>126</v>
      </c>
      <c r="N1159" s="140">
        <v>2.6707787121603196E-2</v>
      </c>
      <c r="O1159" s="140">
        <f t="shared" si="32"/>
        <v>26.707787121603197</v>
      </c>
      <c r="P1159" s="156" t="s">
        <v>346</v>
      </c>
      <c r="Q1159" s="156" t="s">
        <v>346</v>
      </c>
      <c r="R1159" s="199">
        <v>58</v>
      </c>
      <c r="S1159" s="199">
        <v>85</v>
      </c>
      <c r="T1159" s="199"/>
      <c r="U1159" s="199"/>
      <c r="V1159" s="199"/>
      <c r="W1159" s="157"/>
    </row>
    <row r="1160" spans="1:23">
      <c r="A1160" s="162">
        <v>7.74</v>
      </c>
      <c r="B1160" s="153">
        <v>60</v>
      </c>
      <c r="C1160" s="27">
        <v>1198926</v>
      </c>
      <c r="D1160" s="153"/>
      <c r="E1160" s="27"/>
      <c r="F1160" s="27"/>
      <c r="G1160" s="27"/>
      <c r="H1160" s="27"/>
      <c r="I1160" s="27"/>
      <c r="J1160" s="159" t="s">
        <v>76</v>
      </c>
      <c r="K1160" s="25" t="s">
        <v>102</v>
      </c>
      <c r="L1160" s="27"/>
      <c r="M1160" s="160" t="s">
        <v>127</v>
      </c>
      <c r="N1160" s="140">
        <v>2.2111761102993132E-2</v>
      </c>
      <c r="O1160" s="140">
        <f t="shared" si="32"/>
        <v>22.111761102993132</v>
      </c>
      <c r="P1160" s="156" t="s">
        <v>346</v>
      </c>
      <c r="Q1160" s="27">
        <v>12215</v>
      </c>
      <c r="R1160" s="199">
        <v>55</v>
      </c>
      <c r="S1160" s="199">
        <v>73</v>
      </c>
      <c r="T1160" s="199">
        <v>87</v>
      </c>
      <c r="U1160" s="199">
        <v>101</v>
      </c>
      <c r="V1160" s="199">
        <v>130</v>
      </c>
      <c r="W1160" s="157"/>
    </row>
    <row r="1161" spans="1:23">
      <c r="A1161" s="162">
        <v>7.79</v>
      </c>
      <c r="B1161" s="153">
        <v>267</v>
      </c>
      <c r="C1161" s="27">
        <v>680466</v>
      </c>
      <c r="D1161" s="153"/>
      <c r="E1161" s="27"/>
      <c r="F1161" s="27"/>
      <c r="G1161" s="27"/>
      <c r="H1161" s="27"/>
      <c r="I1161" s="27"/>
      <c r="J1161" s="159" t="s">
        <v>95</v>
      </c>
      <c r="K1161" s="25" t="s">
        <v>98</v>
      </c>
      <c r="L1161" s="27"/>
      <c r="M1161" s="160" t="s">
        <v>98</v>
      </c>
      <c r="N1161" s="140">
        <v>1.2549816778274325E-2</v>
      </c>
      <c r="O1161" s="140">
        <f t="shared" si="32"/>
        <v>12.549816778274325</v>
      </c>
      <c r="P1161" s="156" t="s">
        <v>346</v>
      </c>
      <c r="Q1161" s="156" t="s">
        <v>346</v>
      </c>
      <c r="R1161" s="199">
        <v>108</v>
      </c>
      <c r="S1161" s="199">
        <v>126</v>
      </c>
      <c r="T1161" s="199">
        <v>193</v>
      </c>
      <c r="U1161" s="199">
        <v>251</v>
      </c>
      <c r="V1161" s="199">
        <v>283</v>
      </c>
      <c r="W1161" s="157"/>
    </row>
    <row r="1162" spans="1:23">
      <c r="A1162" s="162">
        <v>7.89</v>
      </c>
      <c r="B1162" s="153">
        <v>107</v>
      </c>
      <c r="C1162" s="27">
        <v>393759</v>
      </c>
      <c r="D1162" s="153"/>
      <c r="E1162" s="27"/>
      <c r="F1162" s="27"/>
      <c r="G1162" s="27"/>
      <c r="H1162" s="27"/>
      <c r="I1162" s="27"/>
      <c r="J1162" s="159" t="s">
        <v>77</v>
      </c>
      <c r="K1162" s="25" t="s">
        <v>103</v>
      </c>
      <c r="L1162" s="27"/>
      <c r="M1162" s="160" t="s">
        <v>128</v>
      </c>
      <c r="N1162" s="140">
        <v>7.2620870180090114E-3</v>
      </c>
      <c r="O1162" s="140">
        <f t="shared" si="32"/>
        <v>7.2620870180090114</v>
      </c>
      <c r="P1162" s="156" t="s">
        <v>346</v>
      </c>
      <c r="Q1162" s="156" t="s">
        <v>346</v>
      </c>
      <c r="R1162" s="199">
        <v>77</v>
      </c>
      <c r="S1162" s="199"/>
      <c r="T1162" s="199"/>
      <c r="U1162" s="199"/>
      <c r="V1162" s="199"/>
      <c r="W1162" s="157"/>
    </row>
    <row r="1163" spans="1:23">
      <c r="A1163" s="158">
        <v>8.06</v>
      </c>
      <c r="B1163" s="153">
        <v>73</v>
      </c>
      <c r="C1163" s="167">
        <v>766446</v>
      </c>
      <c r="D1163" s="153"/>
      <c r="E1163" s="27"/>
      <c r="F1163" s="27"/>
      <c r="G1163" s="27"/>
      <c r="H1163" s="27"/>
      <c r="I1163" s="27"/>
      <c r="J1163" s="159" t="s">
        <v>78</v>
      </c>
      <c r="K1163" s="25" t="s">
        <v>104</v>
      </c>
      <c r="L1163" s="27"/>
      <c r="M1163" s="160" t="s">
        <v>129</v>
      </c>
      <c r="N1163" s="140">
        <v>1.413554368688699E-2</v>
      </c>
      <c r="O1163" s="140">
        <f t="shared" si="32"/>
        <v>14.13554368688699</v>
      </c>
      <c r="P1163" s="156" t="s">
        <v>346</v>
      </c>
      <c r="Q1163" s="156" t="s">
        <v>346</v>
      </c>
      <c r="R1163" s="201">
        <v>267</v>
      </c>
      <c r="S1163" s="201">
        <v>355</v>
      </c>
      <c r="T1163" s="201"/>
      <c r="U1163" s="201"/>
      <c r="V1163" s="201"/>
      <c r="W1163" s="157"/>
    </row>
    <row r="1164" spans="1:23">
      <c r="A1164" s="158">
        <v>8.1199999999999992</v>
      </c>
      <c r="B1164" s="153">
        <v>137</v>
      </c>
      <c r="C1164" s="167">
        <v>253234</v>
      </c>
      <c r="D1164" s="153"/>
      <c r="E1164" s="27"/>
      <c r="F1164" s="27"/>
      <c r="G1164" s="27"/>
      <c r="H1164" s="27"/>
      <c r="I1164" s="27"/>
      <c r="J1164" s="159" t="s">
        <v>79</v>
      </c>
      <c r="K1164" s="25" t="s">
        <v>105</v>
      </c>
      <c r="L1164" s="27"/>
      <c r="M1164" s="160" t="s">
        <v>130</v>
      </c>
      <c r="N1164" s="140">
        <v>4.6703880899699917E-3</v>
      </c>
      <c r="O1164" s="140">
        <f t="shared" si="32"/>
        <v>4.6703880899699914</v>
      </c>
      <c r="P1164" s="156" t="s">
        <v>346</v>
      </c>
      <c r="Q1164" s="156" t="s">
        <v>346</v>
      </c>
      <c r="R1164" s="202">
        <v>78</v>
      </c>
      <c r="S1164" s="202">
        <v>115</v>
      </c>
      <c r="T1164" s="202">
        <v>155</v>
      </c>
      <c r="U1164" s="202"/>
      <c r="V1164" s="202"/>
      <c r="W1164" s="157"/>
    </row>
    <row r="1165" spans="1:23">
      <c r="A1165" s="162">
        <v>8.31</v>
      </c>
      <c r="B1165" s="153">
        <v>60</v>
      </c>
      <c r="C1165" s="27">
        <v>2684099</v>
      </c>
      <c r="D1165" s="153"/>
      <c r="E1165" s="27"/>
      <c r="F1165" s="27"/>
      <c r="G1165" s="27"/>
      <c r="H1165" s="27"/>
      <c r="I1165" s="27"/>
      <c r="J1165" s="159" t="s">
        <v>80</v>
      </c>
      <c r="K1165" s="25" t="s">
        <v>106</v>
      </c>
      <c r="L1165" s="27"/>
      <c r="M1165" s="160" t="s">
        <v>131</v>
      </c>
      <c r="N1165" s="140">
        <v>4.9502768198189676E-2</v>
      </c>
      <c r="O1165" s="140">
        <f t="shared" si="32"/>
        <v>49.502768198189678</v>
      </c>
      <c r="P1165" s="156" t="s">
        <v>346</v>
      </c>
      <c r="Q1165" s="156" t="s">
        <v>346</v>
      </c>
      <c r="R1165" s="199">
        <v>55</v>
      </c>
      <c r="S1165" s="199">
        <v>73</v>
      </c>
      <c r="T1165" s="199">
        <v>101</v>
      </c>
      <c r="U1165" s="199">
        <v>115</v>
      </c>
      <c r="V1165" s="199">
        <v>144</v>
      </c>
      <c r="W1165" s="157"/>
    </row>
    <row r="1166" spans="1:23">
      <c r="A1166" s="158">
        <v>8.56</v>
      </c>
      <c r="B1166" s="153">
        <v>55</v>
      </c>
      <c r="C1166" s="168">
        <v>1574824</v>
      </c>
      <c r="D1166" s="153"/>
      <c r="E1166" s="27"/>
      <c r="F1166" s="27"/>
      <c r="G1166" s="27"/>
      <c r="H1166" s="27"/>
      <c r="I1166" s="27"/>
      <c r="J1166" s="159" t="s">
        <v>81</v>
      </c>
      <c r="K1166" s="25" t="s">
        <v>107</v>
      </c>
      <c r="L1166" s="27"/>
      <c r="M1166" s="160" t="s">
        <v>132</v>
      </c>
      <c r="N1166" s="140">
        <v>2.9044438161537952E-2</v>
      </c>
      <c r="O1166" s="140">
        <f t="shared" si="32"/>
        <v>29.044438161537951</v>
      </c>
      <c r="P1166" s="156" t="s">
        <v>346</v>
      </c>
      <c r="Q1166" s="156" t="s">
        <v>346</v>
      </c>
      <c r="R1166" s="201">
        <v>69</v>
      </c>
      <c r="S1166" s="201">
        <v>83</v>
      </c>
      <c r="T1166" s="201">
        <v>97</v>
      </c>
      <c r="U1166" s="201">
        <v>111</v>
      </c>
      <c r="V1166" s="201">
        <v>168</v>
      </c>
      <c r="W1166" s="157"/>
    </row>
    <row r="1167" spans="1:23">
      <c r="A1167" s="162">
        <v>8.91</v>
      </c>
      <c r="B1167" s="153">
        <v>60</v>
      </c>
      <c r="C1167" s="27">
        <v>3000036</v>
      </c>
      <c r="D1167" s="153"/>
      <c r="E1167" s="27"/>
      <c r="F1167" s="27"/>
      <c r="G1167" s="27"/>
      <c r="H1167" s="27"/>
      <c r="I1167" s="27"/>
      <c r="J1167" s="159" t="s">
        <v>82</v>
      </c>
      <c r="K1167" s="25" t="s">
        <v>108</v>
      </c>
      <c r="L1167" s="27"/>
      <c r="M1167" s="160" t="s">
        <v>133</v>
      </c>
      <c r="N1167" s="140">
        <v>5.5329586089866351E-2</v>
      </c>
      <c r="O1167" s="140">
        <f t="shared" si="32"/>
        <v>55.329586089866353</v>
      </c>
      <c r="P1167" s="156" t="s">
        <v>346</v>
      </c>
      <c r="Q1167" s="27">
        <v>500</v>
      </c>
      <c r="R1167" s="199">
        <v>73</v>
      </c>
      <c r="S1167" s="199">
        <v>115</v>
      </c>
      <c r="T1167" s="199">
        <v>129</v>
      </c>
      <c r="U1167" s="199">
        <v>158</v>
      </c>
      <c r="V1167" s="199"/>
      <c r="W1167" s="157"/>
    </row>
    <row r="1168" spans="1:23">
      <c r="A1168" s="158">
        <v>9.06</v>
      </c>
      <c r="B1168" s="153">
        <v>73</v>
      </c>
      <c r="C1168" s="25">
        <v>614302</v>
      </c>
      <c r="D1168" s="153"/>
      <c r="E1168" s="27"/>
      <c r="F1168" s="27"/>
      <c r="G1168" s="27"/>
      <c r="H1168" s="27"/>
      <c r="I1168" s="27"/>
      <c r="J1168" s="159" t="s">
        <v>83</v>
      </c>
      <c r="K1168" s="25" t="s">
        <v>109</v>
      </c>
      <c r="L1168" s="27"/>
      <c r="M1168" s="160" t="s">
        <v>134</v>
      </c>
      <c r="N1168" s="140">
        <v>1.1329555843388905E-2</v>
      </c>
      <c r="O1168" s="140">
        <f t="shared" si="32"/>
        <v>11.329555843388906</v>
      </c>
      <c r="P1168" s="27">
        <v>22.984999999999999</v>
      </c>
      <c r="Q1168" s="27">
        <v>22.984999999999999</v>
      </c>
      <c r="R1168" s="201">
        <v>207</v>
      </c>
      <c r="S1168" s="201">
        <v>325</v>
      </c>
      <c r="T1168" s="201">
        <v>341</v>
      </c>
      <c r="U1168" s="201">
        <v>429</v>
      </c>
      <c r="V1168" s="201"/>
      <c r="W1168" s="157"/>
    </row>
    <row r="1169" spans="1:23">
      <c r="A1169" s="162">
        <v>9.1</v>
      </c>
      <c r="B1169" s="153">
        <v>135</v>
      </c>
      <c r="C1169" s="27">
        <v>572560</v>
      </c>
      <c r="D1169" s="153"/>
      <c r="E1169" s="27"/>
      <c r="F1169" s="27"/>
      <c r="G1169" s="27"/>
      <c r="H1169" s="27"/>
      <c r="I1169" s="27"/>
      <c r="J1169" s="159" t="s">
        <v>95</v>
      </c>
      <c r="K1169" s="25" t="s">
        <v>98</v>
      </c>
      <c r="L1169" s="27"/>
      <c r="M1169" s="160" t="s">
        <v>98</v>
      </c>
      <c r="N1169" s="140">
        <v>1.0559709220693977E-2</v>
      </c>
      <c r="O1169" s="140">
        <f t="shared" si="32"/>
        <v>10.559709220693977</v>
      </c>
      <c r="P1169" s="156" t="s">
        <v>346</v>
      </c>
      <c r="Q1169" s="156" t="s">
        <v>346</v>
      </c>
      <c r="R1169" s="199">
        <v>85</v>
      </c>
      <c r="S1169" s="199">
        <v>69</v>
      </c>
      <c r="T1169" s="199">
        <v>107</v>
      </c>
      <c r="U1169" s="199"/>
      <c r="V1169" s="199"/>
      <c r="W1169" s="157"/>
    </row>
    <row r="1170" spans="1:23">
      <c r="A1170" s="162">
        <v>9.2799999999999994</v>
      </c>
      <c r="B1170" s="153">
        <v>135</v>
      </c>
      <c r="C1170" s="27">
        <v>1496325</v>
      </c>
      <c r="D1170" s="153"/>
      <c r="E1170" s="27"/>
      <c r="F1170" s="27"/>
      <c r="G1170" s="27"/>
      <c r="H1170" s="27"/>
      <c r="I1170" s="27"/>
      <c r="J1170" s="159" t="s">
        <v>95</v>
      </c>
      <c r="K1170" s="25" t="s">
        <v>98</v>
      </c>
      <c r="L1170" s="27"/>
      <c r="M1170" s="160" t="s">
        <v>98</v>
      </c>
      <c r="N1170" s="140">
        <v>2.7596683141775387E-2</v>
      </c>
      <c r="O1170" s="140">
        <f t="shared" si="32"/>
        <v>27.596683141775387</v>
      </c>
      <c r="P1170" s="156" t="s">
        <v>346</v>
      </c>
      <c r="Q1170" s="156" t="s">
        <v>346</v>
      </c>
      <c r="R1170" s="199">
        <v>77</v>
      </c>
      <c r="S1170" s="199">
        <v>107</v>
      </c>
      <c r="T1170" s="199">
        <v>150</v>
      </c>
      <c r="U1170" s="199"/>
      <c r="V1170" s="199"/>
      <c r="W1170" s="157"/>
    </row>
    <row r="1171" spans="1:23">
      <c r="A1171" s="162">
        <v>9.3000000000000007</v>
      </c>
      <c r="B1171" s="153">
        <v>58</v>
      </c>
      <c r="C1171" s="27">
        <v>5371597</v>
      </c>
      <c r="D1171" s="153"/>
      <c r="E1171" s="27"/>
      <c r="F1171" s="27"/>
      <c r="G1171" s="27"/>
      <c r="H1171" s="27"/>
      <c r="I1171" s="27"/>
      <c r="J1171" s="159" t="s">
        <v>84</v>
      </c>
      <c r="K1171" s="25" t="s">
        <v>110</v>
      </c>
      <c r="L1171" s="27"/>
      <c r="M1171" s="160" t="s">
        <v>135</v>
      </c>
      <c r="N1171" s="140">
        <v>9.9068224065167146E-2</v>
      </c>
      <c r="O1171" s="140">
        <f t="shared" si="32"/>
        <v>99.068224065167144</v>
      </c>
      <c r="P1171" s="156" t="s">
        <v>346</v>
      </c>
      <c r="Q1171" s="27">
        <v>5200</v>
      </c>
      <c r="R1171" s="199">
        <v>134</v>
      </c>
      <c r="S1171" s="199"/>
      <c r="T1171" s="199"/>
      <c r="U1171" s="199"/>
      <c r="V1171" s="199"/>
      <c r="W1171" s="157"/>
    </row>
    <row r="1172" spans="1:23">
      <c r="A1172" s="162">
        <v>9.3800000000000008</v>
      </c>
      <c r="B1172" s="153">
        <v>103</v>
      </c>
      <c r="C1172" s="27">
        <v>899544</v>
      </c>
      <c r="D1172" s="153"/>
      <c r="E1172" s="27"/>
      <c r="F1172" s="27"/>
      <c r="G1172" s="27"/>
      <c r="H1172" s="27"/>
      <c r="I1172" s="27"/>
      <c r="J1172" s="159" t="s">
        <v>85</v>
      </c>
      <c r="K1172" s="25" t="s">
        <v>111</v>
      </c>
      <c r="L1172" s="27"/>
      <c r="M1172" s="160" t="s">
        <v>136</v>
      </c>
      <c r="N1172" s="140">
        <v>1.6590266646674484E-2</v>
      </c>
      <c r="O1172" s="140">
        <f t="shared" si="32"/>
        <v>16.590266646674483</v>
      </c>
      <c r="P1172" s="27">
        <v>5903</v>
      </c>
      <c r="Q1172" s="156" t="s">
        <v>346</v>
      </c>
      <c r="R1172" s="199">
        <v>145</v>
      </c>
      <c r="S1172" s="199">
        <v>116</v>
      </c>
      <c r="T1172" s="199"/>
      <c r="U1172" s="199"/>
      <c r="V1172" s="199"/>
      <c r="W1172" s="157"/>
    </row>
    <row r="1173" spans="1:23">
      <c r="A1173" s="162">
        <v>9.5399999999999991</v>
      </c>
      <c r="B1173" s="153">
        <v>221</v>
      </c>
      <c r="C1173" s="27">
        <v>640031</v>
      </c>
      <c r="D1173" s="153"/>
      <c r="E1173" s="27"/>
      <c r="F1173" s="27"/>
      <c r="G1173" s="27"/>
      <c r="H1173" s="27"/>
      <c r="I1173" s="27"/>
      <c r="J1173" s="159" t="s">
        <v>95</v>
      </c>
      <c r="K1173" s="25" t="s">
        <v>98</v>
      </c>
      <c r="L1173" s="27"/>
      <c r="M1173" s="160" t="s">
        <v>98</v>
      </c>
      <c r="N1173" s="140">
        <v>1.1804075122659611E-2</v>
      </c>
      <c r="O1173" s="140">
        <f t="shared" si="32"/>
        <v>11.804075122659611</v>
      </c>
      <c r="P1173" s="156" t="s">
        <v>346</v>
      </c>
      <c r="Q1173" s="156" t="s">
        <v>346</v>
      </c>
      <c r="R1173" s="199">
        <v>221</v>
      </c>
      <c r="S1173" s="199">
        <v>281</v>
      </c>
      <c r="T1173" s="199">
        <v>355</v>
      </c>
      <c r="U1173" s="199"/>
      <c r="V1173" s="199"/>
      <c r="W1173" s="157"/>
    </row>
    <row r="1174" spans="1:23">
      <c r="A1174" s="162">
        <v>9.59</v>
      </c>
      <c r="B1174" s="153">
        <v>60</v>
      </c>
      <c r="C1174" s="27">
        <v>1933926</v>
      </c>
      <c r="D1174" s="153"/>
      <c r="E1174" s="27"/>
      <c r="F1174" s="27"/>
      <c r="G1174" s="27"/>
      <c r="H1174" s="27"/>
      <c r="I1174" s="27"/>
      <c r="J1174" s="159" t="s">
        <v>86</v>
      </c>
      <c r="K1174" s="25" t="s">
        <v>112</v>
      </c>
      <c r="L1174" s="27"/>
      <c r="M1174" s="160" t="s">
        <v>137</v>
      </c>
      <c r="N1174" s="140">
        <v>3.5667347027979288E-2</v>
      </c>
      <c r="O1174" s="140">
        <f t="shared" si="32"/>
        <v>35.667347027979289</v>
      </c>
      <c r="P1174" s="156" t="s">
        <v>346</v>
      </c>
      <c r="Q1174" s="156" t="s">
        <v>346</v>
      </c>
      <c r="R1174" s="199">
        <v>73</v>
      </c>
      <c r="S1174" s="199">
        <v>83</v>
      </c>
      <c r="T1174" s="199">
        <v>129</v>
      </c>
      <c r="U1174" s="199">
        <v>172</v>
      </c>
      <c r="V1174" s="199"/>
      <c r="W1174" s="157"/>
    </row>
    <row r="1175" spans="1:23">
      <c r="A1175" s="162">
        <v>9.64</v>
      </c>
      <c r="B1175" s="153">
        <v>104</v>
      </c>
      <c r="C1175" s="27">
        <v>3091424</v>
      </c>
      <c r="D1175" s="153"/>
      <c r="E1175" s="27"/>
      <c r="F1175" s="27"/>
      <c r="G1175" s="27"/>
      <c r="H1175" s="27"/>
      <c r="I1175" s="27"/>
      <c r="J1175" s="159" t="s">
        <v>95</v>
      </c>
      <c r="K1175" s="25" t="s">
        <v>98</v>
      </c>
      <c r="L1175" s="27"/>
      <c r="M1175" s="160" t="s">
        <v>98</v>
      </c>
      <c r="N1175" s="140">
        <v>5.7015052602128441E-2</v>
      </c>
      <c r="O1175" s="140">
        <f t="shared" si="32"/>
        <v>57.015052602128442</v>
      </c>
      <c r="P1175" s="156" t="s">
        <v>346</v>
      </c>
      <c r="Q1175" s="156" t="s">
        <v>346</v>
      </c>
      <c r="R1175" s="199">
        <v>76</v>
      </c>
      <c r="S1175" s="199">
        <v>50</v>
      </c>
      <c r="T1175" s="199">
        <v>148</v>
      </c>
      <c r="U1175" s="199"/>
      <c r="V1175" s="199"/>
      <c r="W1175" s="157"/>
    </row>
    <row r="1176" spans="1:23">
      <c r="A1176" s="162">
        <v>10.039999999999999</v>
      </c>
      <c r="B1176" s="153">
        <v>109</v>
      </c>
      <c r="C1176" s="27">
        <v>617485</v>
      </c>
      <c r="D1176" s="153"/>
      <c r="E1176" s="27"/>
      <c r="F1176" s="27"/>
      <c r="G1176" s="27"/>
      <c r="H1176" s="27"/>
      <c r="I1176" s="27"/>
      <c r="J1176" s="159" t="s">
        <v>95</v>
      </c>
      <c r="K1176" s="25" t="s">
        <v>98</v>
      </c>
      <c r="L1176" s="27"/>
      <c r="M1176" s="160" t="s">
        <v>98</v>
      </c>
      <c r="N1176" s="140">
        <v>1.1388259829782416E-2</v>
      </c>
      <c r="O1176" s="140">
        <f t="shared" si="32"/>
        <v>11.388259829782417</v>
      </c>
      <c r="P1176" s="156" t="s">
        <v>346</v>
      </c>
      <c r="Q1176" s="156" t="s">
        <v>346</v>
      </c>
      <c r="R1176" s="199">
        <v>69</v>
      </c>
      <c r="S1176" s="199">
        <v>93</v>
      </c>
      <c r="T1176" s="199">
        <v>151</v>
      </c>
      <c r="U1176" s="199">
        <v>190</v>
      </c>
      <c r="V1176" s="199"/>
      <c r="W1176" s="157"/>
    </row>
    <row r="1177" spans="1:23">
      <c r="A1177" s="162">
        <v>10.51</v>
      </c>
      <c r="B1177" s="153">
        <v>147</v>
      </c>
      <c r="C1177" s="27">
        <v>933689</v>
      </c>
      <c r="D1177" s="153"/>
      <c r="E1177" s="27"/>
      <c r="F1177" s="27"/>
      <c r="G1177" s="27"/>
      <c r="H1177" s="27"/>
      <c r="I1177" s="27"/>
      <c r="J1177" s="159" t="s">
        <v>87</v>
      </c>
      <c r="K1177" s="25" t="s">
        <v>113</v>
      </c>
      <c r="L1177" s="27"/>
      <c r="M1177" s="160" t="s">
        <v>138</v>
      </c>
      <c r="N1177" s="140">
        <v>1.7220001995529793E-2</v>
      </c>
      <c r="O1177" s="140">
        <f t="shared" si="32"/>
        <v>17.220001995529792</v>
      </c>
      <c r="P1177" s="156" t="s">
        <v>346</v>
      </c>
      <c r="Q1177" s="156" t="s">
        <v>346</v>
      </c>
      <c r="R1177" s="199">
        <v>91</v>
      </c>
      <c r="S1177" s="199">
        <v>119</v>
      </c>
      <c r="T1177" s="199">
        <v>162</v>
      </c>
      <c r="U1177" s="199"/>
      <c r="V1177" s="199"/>
      <c r="W1177" s="157"/>
    </row>
    <row r="1178" spans="1:23">
      <c r="A1178" s="158">
        <v>11.94</v>
      </c>
      <c r="B1178" s="153">
        <v>149</v>
      </c>
      <c r="C1178" s="164">
        <v>3947393</v>
      </c>
      <c r="D1178" s="153"/>
      <c r="E1178" s="27"/>
      <c r="F1178" s="27"/>
      <c r="G1178" s="27"/>
      <c r="H1178" s="27"/>
      <c r="I1178" s="27"/>
      <c r="J1178" s="159" t="s">
        <v>88</v>
      </c>
      <c r="K1178" s="25" t="s">
        <v>114</v>
      </c>
      <c r="L1178" s="27"/>
      <c r="M1178" s="160" t="s">
        <v>139</v>
      </c>
      <c r="N1178" s="140">
        <v>7.2801666654678729E-2</v>
      </c>
      <c r="O1178" s="140">
        <f t="shared" si="32"/>
        <v>72.801666654678726</v>
      </c>
      <c r="P1178" s="27">
        <v>6240</v>
      </c>
      <c r="Q1178" s="27">
        <v>6240</v>
      </c>
      <c r="R1178" s="201">
        <v>56</v>
      </c>
      <c r="S1178" s="201">
        <v>76</v>
      </c>
      <c r="T1178" s="201">
        <v>104</v>
      </c>
      <c r="U1178" s="201">
        <v>222</v>
      </c>
      <c r="V1178" s="201"/>
      <c r="W1178" s="157"/>
    </row>
    <row r="1179" spans="1:23">
      <c r="A1179" s="162">
        <v>12.47</v>
      </c>
      <c r="B1179" s="153">
        <v>165</v>
      </c>
      <c r="C1179" s="27">
        <v>156549</v>
      </c>
      <c r="D1179" s="153"/>
      <c r="E1179" s="27"/>
      <c r="F1179" s="27"/>
      <c r="G1179" s="27"/>
      <c r="H1179" s="27"/>
      <c r="I1179" s="27"/>
      <c r="J1179" s="159" t="s">
        <v>95</v>
      </c>
      <c r="K1179" s="25" t="s">
        <v>98</v>
      </c>
      <c r="L1179" s="27"/>
      <c r="M1179" s="160" t="s">
        <v>98</v>
      </c>
      <c r="N1179" s="140">
        <v>2.8872291441777651E-3</v>
      </c>
      <c r="O1179" s="140">
        <f t="shared" si="32"/>
        <v>2.8872291441777649</v>
      </c>
      <c r="P1179" s="156" t="s">
        <v>346</v>
      </c>
      <c r="Q1179" s="156" t="s">
        <v>346</v>
      </c>
      <c r="R1179" s="199">
        <v>93</v>
      </c>
      <c r="S1179" s="199">
        <v>139</v>
      </c>
      <c r="T1179" s="199">
        <v>214</v>
      </c>
      <c r="U1179" s="199"/>
      <c r="V1179" s="199"/>
      <c r="W1179" s="157"/>
    </row>
    <row r="1180" spans="1:23">
      <c r="A1180" s="158">
        <v>15.1</v>
      </c>
      <c r="B1180" s="153">
        <v>188</v>
      </c>
      <c r="C1180" s="23">
        <v>5422119</v>
      </c>
      <c r="D1180" s="153"/>
      <c r="E1180" s="27"/>
      <c r="F1180" s="27"/>
      <c r="G1180" s="27"/>
      <c r="H1180" s="27"/>
      <c r="I1180" s="27"/>
      <c r="J1180" s="159" t="s">
        <v>89</v>
      </c>
      <c r="K1180" s="25" t="s">
        <v>115</v>
      </c>
      <c r="L1180" s="27"/>
      <c r="M1180" s="160" t="s">
        <v>140</v>
      </c>
      <c r="N1180" s="140">
        <v>0.1</v>
      </c>
      <c r="O1180" s="140">
        <f t="shared" si="32"/>
        <v>100</v>
      </c>
      <c r="P1180" s="156" t="s">
        <v>346</v>
      </c>
      <c r="Q1180" s="156" t="s">
        <v>346</v>
      </c>
      <c r="R1180" s="203">
        <v>160</v>
      </c>
      <c r="S1180" s="203"/>
      <c r="T1180" s="203"/>
      <c r="U1180" s="203"/>
      <c r="V1180" s="203"/>
      <c r="W1180" s="157"/>
    </row>
    <row r="1181" spans="1:23">
      <c r="A1181" s="158">
        <v>15.46</v>
      </c>
      <c r="B1181" s="153">
        <v>149</v>
      </c>
      <c r="C1181" s="164">
        <v>9619940</v>
      </c>
      <c r="D1181" s="153"/>
      <c r="E1181" s="27"/>
      <c r="F1181" s="27"/>
      <c r="G1181" s="27"/>
      <c r="H1181" s="27"/>
      <c r="I1181" s="27"/>
      <c r="J1181" s="159" t="s">
        <v>90</v>
      </c>
      <c r="K1181" s="25" t="s">
        <v>116</v>
      </c>
      <c r="L1181" s="27"/>
      <c r="M1181" s="160" t="s">
        <v>141</v>
      </c>
      <c r="N1181" s="140">
        <v>0.17742030375947115</v>
      </c>
      <c r="O1181" s="140">
        <f t="shared" si="32"/>
        <v>177.42030375947115</v>
      </c>
      <c r="P1181" s="156" t="s">
        <v>346</v>
      </c>
      <c r="Q1181" s="156" t="s">
        <v>346</v>
      </c>
      <c r="R1181" s="201">
        <v>104</v>
      </c>
      <c r="S1181" s="201">
        <v>223</v>
      </c>
      <c r="T1181" s="201">
        <v>267</v>
      </c>
      <c r="U1181" s="201"/>
      <c r="V1181" s="201"/>
      <c r="W1181" s="157"/>
    </row>
    <row r="1182" spans="1:23">
      <c r="A1182" s="158">
        <v>16.71</v>
      </c>
      <c r="B1182" s="153">
        <v>55</v>
      </c>
      <c r="C1182" s="168">
        <v>10241332</v>
      </c>
      <c r="D1182" s="153"/>
      <c r="E1182" s="27"/>
      <c r="F1182" s="27"/>
      <c r="G1182" s="27"/>
      <c r="H1182" s="27"/>
      <c r="I1182" s="27"/>
      <c r="J1182" s="159" t="s">
        <v>95</v>
      </c>
      <c r="K1182" s="25" t="s">
        <v>98</v>
      </c>
      <c r="L1182" s="27"/>
      <c r="M1182" s="160" t="s">
        <v>98</v>
      </c>
      <c r="N1182" s="140">
        <v>0.18888062028885755</v>
      </c>
      <c r="O1182" s="140">
        <f t="shared" si="32"/>
        <v>188.88062028885756</v>
      </c>
      <c r="P1182" s="156" t="s">
        <v>346</v>
      </c>
      <c r="Q1182" s="156" t="s">
        <v>346</v>
      </c>
      <c r="R1182" s="201">
        <v>70</v>
      </c>
      <c r="S1182" s="201">
        <v>97</v>
      </c>
      <c r="T1182" s="201">
        <v>129</v>
      </c>
      <c r="U1182" s="201">
        <v>256</v>
      </c>
      <c r="V1182" s="201"/>
      <c r="W1182" s="157"/>
    </row>
    <row r="1183" spans="1:23">
      <c r="A1183" s="158">
        <v>16.899999999999999</v>
      </c>
      <c r="B1183" s="153">
        <v>149</v>
      </c>
      <c r="C1183" s="164">
        <v>75638402</v>
      </c>
      <c r="D1183" s="153"/>
      <c r="E1183" s="27"/>
      <c r="F1183" s="27"/>
      <c r="G1183" s="27"/>
      <c r="H1183" s="27"/>
      <c r="I1183" s="27"/>
      <c r="J1183" s="159" t="s">
        <v>481</v>
      </c>
      <c r="K1183" s="25" t="s">
        <v>117</v>
      </c>
      <c r="L1183" s="27"/>
      <c r="M1183" s="160" t="s">
        <v>142</v>
      </c>
      <c r="N1183" s="140">
        <v>1.3949970850879518</v>
      </c>
      <c r="O1183" s="140">
        <f t="shared" si="32"/>
        <v>1394.9970850879517</v>
      </c>
      <c r="P1183" s="27">
        <v>600</v>
      </c>
      <c r="Q1183" s="27">
        <v>600</v>
      </c>
      <c r="R1183" s="201">
        <v>56</v>
      </c>
      <c r="S1183" s="201">
        <v>76</v>
      </c>
      <c r="T1183" s="201">
        <v>104</v>
      </c>
      <c r="U1183" s="201">
        <v>223</v>
      </c>
      <c r="V1183" s="201"/>
      <c r="W1183" s="157"/>
    </row>
    <row r="1184" spans="1:23">
      <c r="A1184" s="158">
        <v>18.78</v>
      </c>
      <c r="B1184" s="153">
        <v>55</v>
      </c>
      <c r="C1184" s="168">
        <v>2836035</v>
      </c>
      <c r="D1184" s="153"/>
      <c r="E1184" s="27"/>
      <c r="F1184" s="27"/>
      <c r="G1184" s="27"/>
      <c r="H1184" s="27"/>
      <c r="I1184" s="27"/>
      <c r="J1184" s="159" t="s">
        <v>92</v>
      </c>
      <c r="K1184" s="25" t="s">
        <v>118</v>
      </c>
      <c r="L1184" s="27"/>
      <c r="M1184" s="160" t="s">
        <v>143</v>
      </c>
      <c r="N1184" s="140">
        <v>5.2304919903085861E-2</v>
      </c>
      <c r="O1184" s="140">
        <f t="shared" si="32"/>
        <v>52.30491990308586</v>
      </c>
      <c r="P1184" s="156" t="s">
        <v>346</v>
      </c>
      <c r="Q1184" s="156" t="s">
        <v>346</v>
      </c>
      <c r="R1184" s="204">
        <v>83</v>
      </c>
      <c r="S1184" s="201">
        <v>111</v>
      </c>
      <c r="T1184" s="201">
        <v>140</v>
      </c>
      <c r="U1184" s="201">
        <v>238</v>
      </c>
      <c r="V1184" s="201"/>
      <c r="W1184" s="157"/>
    </row>
    <row r="1185" spans="1:24">
      <c r="A1185" s="158">
        <v>23.5</v>
      </c>
      <c r="B1185" s="153">
        <v>243</v>
      </c>
      <c r="C1185" s="164">
        <v>1457703</v>
      </c>
      <c r="D1185" s="153"/>
      <c r="E1185" s="27"/>
      <c r="F1185" s="27"/>
      <c r="G1185" s="27"/>
      <c r="H1185" s="27"/>
      <c r="I1185" s="27"/>
      <c r="J1185" s="159" t="s">
        <v>3393</v>
      </c>
      <c r="K1185" s="25" t="s">
        <v>120</v>
      </c>
      <c r="L1185" s="27"/>
      <c r="M1185" s="160" t="s">
        <v>145</v>
      </c>
      <c r="N1185" s="140">
        <v>0.1</v>
      </c>
      <c r="O1185" s="140">
        <f t="shared" si="32"/>
        <v>100</v>
      </c>
      <c r="P1185" s="156" t="s">
        <v>346</v>
      </c>
      <c r="Q1185" s="156" t="s">
        <v>346</v>
      </c>
      <c r="R1185" s="201">
        <v>173</v>
      </c>
      <c r="S1185" s="201">
        <v>186</v>
      </c>
      <c r="T1185" s="201">
        <v>220</v>
      </c>
      <c r="U1185" s="201">
        <v>292</v>
      </c>
      <c r="V1185" s="201"/>
      <c r="W1185" s="157"/>
    </row>
    <row r="1186" spans="1:24">
      <c r="A1186" s="158">
        <v>25.31</v>
      </c>
      <c r="B1186" s="153">
        <v>149</v>
      </c>
      <c r="C1186" s="164">
        <v>21399480</v>
      </c>
      <c r="D1186" s="153"/>
      <c r="E1186" s="27"/>
      <c r="F1186" s="27"/>
      <c r="G1186" s="27"/>
      <c r="H1186" s="27"/>
      <c r="I1186" s="27"/>
      <c r="J1186" s="159" t="s">
        <v>94</v>
      </c>
      <c r="K1186" s="25" t="s">
        <v>121</v>
      </c>
      <c r="L1186" s="27"/>
      <c r="M1186" s="160" t="s">
        <v>146</v>
      </c>
      <c r="N1186" s="140">
        <v>0.39467005427213975</v>
      </c>
      <c r="O1186" s="140">
        <f t="shared" si="32"/>
        <v>394.67005427213974</v>
      </c>
      <c r="P1186" s="156" t="s">
        <v>346</v>
      </c>
      <c r="Q1186" s="27">
        <v>1300</v>
      </c>
      <c r="R1186" s="201">
        <v>167</v>
      </c>
      <c r="S1186" s="201">
        <v>279</v>
      </c>
      <c r="T1186" s="201"/>
      <c r="U1186" s="201"/>
      <c r="V1186" s="201"/>
      <c r="W1186" s="157"/>
    </row>
    <row r="1187" spans="1:24" ht="13.8" thickBot="1">
      <c r="A1187" s="162">
        <v>28.36</v>
      </c>
      <c r="B1187" s="153">
        <v>69</v>
      </c>
      <c r="C1187" s="27">
        <v>3257458</v>
      </c>
      <c r="D1187" s="153"/>
      <c r="E1187" s="27"/>
      <c r="F1187" s="27"/>
      <c r="G1187" s="27"/>
      <c r="H1187" s="27"/>
      <c r="I1187" s="27"/>
      <c r="J1187" s="159" t="s">
        <v>95</v>
      </c>
      <c r="K1187" s="25" t="s">
        <v>98</v>
      </c>
      <c r="L1187" s="27"/>
      <c r="M1187" s="160" t="s">
        <v>98</v>
      </c>
      <c r="N1187" s="140">
        <v>6.0077213355147686E-2</v>
      </c>
      <c r="O1187" s="140">
        <f t="shared" si="32"/>
        <v>60.077213355147684</v>
      </c>
      <c r="P1187" s="156" t="s">
        <v>346</v>
      </c>
      <c r="Q1187" s="156" t="s">
        <v>346</v>
      </c>
      <c r="R1187" s="205">
        <v>95</v>
      </c>
      <c r="S1187" s="205">
        <v>121</v>
      </c>
      <c r="T1187" s="205">
        <v>136</v>
      </c>
      <c r="U1187" s="205"/>
      <c r="V1187" s="205"/>
      <c r="W1187" s="157"/>
    </row>
    <row r="1188" spans="1:24" ht="13.8" thickBot="1">
      <c r="A1188" s="220" t="s">
        <v>206</v>
      </c>
      <c r="B1188" s="220"/>
      <c r="C1188" s="220"/>
      <c r="D1188" s="220"/>
      <c r="E1188" s="220"/>
      <c r="F1188" s="220"/>
      <c r="G1188" s="220"/>
      <c r="H1188" s="220"/>
      <c r="I1188" s="220"/>
      <c r="J1188" s="220"/>
      <c r="K1188" s="220"/>
      <c r="L1188" s="220"/>
      <c r="M1188" s="220"/>
      <c r="N1188" s="220"/>
      <c r="O1188" s="220"/>
      <c r="P1188" s="220"/>
      <c r="Q1188" s="220"/>
      <c r="R1188" s="220"/>
      <c r="S1188" s="220"/>
      <c r="T1188" s="220"/>
      <c r="U1188" s="220"/>
      <c r="V1188" s="220"/>
      <c r="W1188" s="220"/>
    </row>
    <row r="1189" spans="1:24">
      <c r="A1189" s="158">
        <v>6.03</v>
      </c>
      <c r="B1189" s="153">
        <v>207</v>
      </c>
      <c r="C1189" s="153">
        <v>1793261</v>
      </c>
      <c r="D1189" s="153"/>
      <c r="E1189" s="27"/>
      <c r="F1189" s="27"/>
      <c r="G1189" s="27"/>
      <c r="H1189" s="27"/>
      <c r="I1189" s="27"/>
      <c r="J1189" s="159" t="s">
        <v>71</v>
      </c>
      <c r="K1189" s="25" t="s">
        <v>96</v>
      </c>
      <c r="L1189" s="27"/>
      <c r="M1189" s="160" t="s">
        <v>122</v>
      </c>
      <c r="N1189" s="140">
        <v>3.2232246176100848E-2</v>
      </c>
      <c r="O1189" s="140">
        <f t="shared" si="32"/>
        <v>32.232246176100851</v>
      </c>
      <c r="P1189" s="156" t="s">
        <v>346</v>
      </c>
      <c r="Q1189" s="156" t="s">
        <v>346</v>
      </c>
      <c r="R1189" s="198">
        <v>191</v>
      </c>
      <c r="S1189" s="198">
        <v>166</v>
      </c>
      <c r="T1189" s="198"/>
      <c r="U1189" s="198"/>
      <c r="V1189" s="198"/>
      <c r="W1189" s="157"/>
    </row>
    <row r="1190" spans="1:24">
      <c r="A1190" s="158">
        <v>6.77</v>
      </c>
      <c r="B1190" s="153">
        <v>55</v>
      </c>
      <c r="C1190" s="153">
        <v>2699281</v>
      </c>
      <c r="D1190" s="153"/>
      <c r="E1190" s="27"/>
      <c r="F1190" s="27"/>
      <c r="G1190" s="27"/>
      <c r="H1190" s="27"/>
      <c r="I1190" s="27"/>
      <c r="J1190" s="159" t="s">
        <v>147</v>
      </c>
      <c r="K1190" s="25" t="s">
        <v>159</v>
      </c>
      <c r="L1190" s="27"/>
      <c r="M1190" s="160" t="s">
        <v>170</v>
      </c>
      <c r="N1190" s="140">
        <v>4.8517137042779435E-2</v>
      </c>
      <c r="O1190" s="140">
        <f t="shared" si="32"/>
        <v>48.517137042779432</v>
      </c>
      <c r="P1190" s="156" t="s">
        <v>346</v>
      </c>
      <c r="Q1190" s="156" t="s">
        <v>346</v>
      </c>
      <c r="R1190" s="199">
        <v>100</v>
      </c>
      <c r="S1190" s="199">
        <v>82</v>
      </c>
      <c r="T1190" s="199"/>
      <c r="U1190" s="199"/>
      <c r="V1190" s="199"/>
      <c r="W1190" s="157"/>
    </row>
    <row r="1191" spans="1:24">
      <c r="A1191" s="162">
        <v>7.14</v>
      </c>
      <c r="B1191" s="153">
        <v>60</v>
      </c>
      <c r="C1191" s="153">
        <v>3098024</v>
      </c>
      <c r="D1191" s="153"/>
      <c r="E1191" s="27"/>
      <c r="F1191" s="27"/>
      <c r="G1191" s="27"/>
      <c r="H1191" s="27"/>
      <c r="I1191" s="27"/>
      <c r="J1191" s="159" t="s">
        <v>73</v>
      </c>
      <c r="K1191" s="25" t="s">
        <v>99</v>
      </c>
      <c r="L1191" s="27"/>
      <c r="M1191" s="160" t="s">
        <v>124</v>
      </c>
      <c r="N1191" s="140">
        <v>5.5684182184003707E-2</v>
      </c>
      <c r="O1191" s="140">
        <f t="shared" si="32"/>
        <v>55.68418218400371</v>
      </c>
      <c r="P1191" s="156" t="s">
        <v>346</v>
      </c>
      <c r="Q1191" s="156" t="s">
        <v>346</v>
      </c>
      <c r="R1191" s="199">
        <v>87</v>
      </c>
      <c r="S1191" s="199"/>
      <c r="T1191" s="199"/>
      <c r="U1191" s="199"/>
      <c r="V1191" s="199"/>
      <c r="W1191" s="157"/>
    </row>
    <row r="1192" spans="1:24">
      <c r="A1192" s="162">
        <v>7.28</v>
      </c>
      <c r="B1192" s="153">
        <v>94</v>
      </c>
      <c r="C1192" s="153">
        <v>2946664</v>
      </c>
      <c r="D1192" s="153"/>
      <c r="E1192" s="27"/>
      <c r="F1192" s="27"/>
      <c r="G1192" s="27"/>
      <c r="H1192" s="27"/>
      <c r="I1192" s="27"/>
      <c r="J1192" s="159" t="s">
        <v>74</v>
      </c>
      <c r="K1192" s="25" t="s">
        <v>100</v>
      </c>
      <c r="L1192" s="27"/>
      <c r="M1192" s="160" t="s">
        <v>125</v>
      </c>
      <c r="N1192" s="140">
        <v>5.2963622945156365E-2</v>
      </c>
      <c r="O1192" s="140">
        <f t="shared" si="32"/>
        <v>52.963622945156366</v>
      </c>
      <c r="P1192" s="156" t="s">
        <v>346</v>
      </c>
      <c r="Q1192" s="156" t="s">
        <v>346</v>
      </c>
      <c r="R1192" s="199">
        <v>66</v>
      </c>
      <c r="S1192" s="199"/>
      <c r="T1192" s="199"/>
      <c r="U1192" s="199"/>
      <c r="V1192" s="199"/>
      <c r="W1192" s="157"/>
    </row>
    <row r="1193" spans="1:24">
      <c r="A1193" s="158">
        <v>7.61</v>
      </c>
      <c r="B1193" s="153">
        <v>57</v>
      </c>
      <c r="C1193" s="153">
        <v>3338726</v>
      </c>
      <c r="D1193" s="153"/>
      <c r="E1193" s="27"/>
      <c r="F1193" s="27"/>
      <c r="G1193" s="27"/>
      <c r="H1193" s="27"/>
      <c r="I1193" s="27"/>
      <c r="J1193" s="159" t="s">
        <v>95</v>
      </c>
      <c r="K1193" s="25" t="s">
        <v>98</v>
      </c>
      <c r="L1193" s="27"/>
      <c r="M1193" s="160" t="s">
        <v>98</v>
      </c>
      <c r="N1193" s="140">
        <v>6.0010583147990439E-2</v>
      </c>
      <c r="O1193" s="140">
        <f t="shared" si="32"/>
        <v>60.010583147990438</v>
      </c>
      <c r="P1193" s="156" t="s">
        <v>346</v>
      </c>
      <c r="Q1193" s="156" t="s">
        <v>346</v>
      </c>
      <c r="R1193" s="199">
        <v>83</v>
      </c>
      <c r="S1193" s="199">
        <v>112</v>
      </c>
      <c r="T1193" s="199"/>
      <c r="U1193" s="199"/>
      <c r="V1193" s="199"/>
      <c r="W1193" s="157"/>
    </row>
    <row r="1194" spans="1:24">
      <c r="A1194" s="158">
        <v>7.78</v>
      </c>
      <c r="B1194" s="153">
        <v>107</v>
      </c>
      <c r="C1194" s="153">
        <v>212913</v>
      </c>
      <c r="D1194" s="153"/>
      <c r="E1194" s="27"/>
      <c r="F1194" s="27"/>
      <c r="G1194" s="27"/>
      <c r="H1194" s="27"/>
      <c r="I1194" s="27"/>
      <c r="J1194" s="159" t="s">
        <v>77</v>
      </c>
      <c r="K1194" s="25" t="s">
        <v>103</v>
      </c>
      <c r="L1194" s="27"/>
      <c r="M1194" s="160" t="s">
        <v>128</v>
      </c>
      <c r="N1194" s="140">
        <v>3.8269187977054992E-3</v>
      </c>
      <c r="O1194" s="140">
        <f t="shared" si="32"/>
        <v>3.826918797705499</v>
      </c>
      <c r="P1194" s="156" t="s">
        <v>346</v>
      </c>
      <c r="Q1194" s="156" t="s">
        <v>346</v>
      </c>
      <c r="R1194" s="199">
        <v>77</v>
      </c>
      <c r="S1194" s="199">
        <v>50</v>
      </c>
      <c r="T1194" s="199"/>
      <c r="U1194" s="199"/>
      <c r="V1194" s="199"/>
      <c r="W1194" s="157"/>
    </row>
    <row r="1195" spans="1:24">
      <c r="A1195" s="158">
        <v>8</v>
      </c>
      <c r="B1195" s="153">
        <v>73</v>
      </c>
      <c r="C1195" s="153">
        <v>599012</v>
      </c>
      <c r="D1195" s="153"/>
      <c r="E1195" s="27"/>
      <c r="F1195" s="27"/>
      <c r="G1195" s="27"/>
      <c r="H1195" s="27"/>
      <c r="I1195" s="27"/>
      <c r="J1195" s="159" t="s">
        <v>148</v>
      </c>
      <c r="K1195" s="25" t="s">
        <v>106</v>
      </c>
      <c r="L1195" s="27"/>
      <c r="M1195" s="160" t="s">
        <v>171</v>
      </c>
      <c r="N1195" s="140">
        <v>1.0766699463401325E-2</v>
      </c>
      <c r="O1195" s="140">
        <f t="shared" ref="O1195:O1257" si="35">N1195*1000</f>
        <v>10.766699463401325</v>
      </c>
      <c r="P1195" s="156" t="s">
        <v>346</v>
      </c>
      <c r="Q1195" s="27">
        <v>7721.4</v>
      </c>
      <c r="R1195" s="201">
        <v>88</v>
      </c>
      <c r="S1195" s="201">
        <v>101</v>
      </c>
      <c r="T1195" s="201">
        <v>116</v>
      </c>
      <c r="U1195" s="201"/>
      <c r="V1195" s="201"/>
      <c r="W1195" s="157"/>
    </row>
    <row r="1196" spans="1:24">
      <c r="A1196" s="158">
        <v>8.0500000000000007</v>
      </c>
      <c r="B1196" s="153">
        <v>73</v>
      </c>
      <c r="C1196" s="153">
        <v>253820</v>
      </c>
      <c r="D1196" s="153"/>
      <c r="E1196" s="27"/>
      <c r="F1196" s="27"/>
      <c r="G1196" s="27"/>
      <c r="H1196" s="27"/>
      <c r="I1196" s="27"/>
      <c r="J1196" s="159" t="s">
        <v>78</v>
      </c>
      <c r="K1196" s="25" t="s">
        <v>104</v>
      </c>
      <c r="L1196" s="27"/>
      <c r="M1196" s="160" t="s">
        <v>129</v>
      </c>
      <c r="N1196" s="140">
        <v>4.5621851612330372E-3</v>
      </c>
      <c r="O1196" s="140">
        <f t="shared" si="35"/>
        <v>4.5621851612330371</v>
      </c>
      <c r="P1196" s="156" t="s">
        <v>346</v>
      </c>
      <c r="Q1196" s="156" t="s">
        <v>346</v>
      </c>
      <c r="R1196" s="201">
        <v>267</v>
      </c>
      <c r="S1196" s="201">
        <v>355</v>
      </c>
      <c r="T1196" s="201"/>
      <c r="U1196" s="201"/>
      <c r="V1196" s="201"/>
      <c r="W1196" s="157"/>
    </row>
    <row r="1197" spans="1:24">
      <c r="A1197" s="158">
        <v>8.1300000000000008</v>
      </c>
      <c r="B1197" s="153">
        <v>137</v>
      </c>
      <c r="C1197" s="153">
        <v>239763</v>
      </c>
      <c r="D1197" s="153"/>
      <c r="E1197" s="27"/>
      <c r="F1197" s="27"/>
      <c r="G1197" s="27"/>
      <c r="H1197" s="27"/>
      <c r="I1197" s="27"/>
      <c r="J1197" s="159" t="s">
        <v>79</v>
      </c>
      <c r="K1197" s="25" t="s">
        <v>105</v>
      </c>
      <c r="L1197" s="27"/>
      <c r="M1197" s="160" t="s">
        <v>130</v>
      </c>
      <c r="N1197" s="140">
        <v>4.3095232874191033E-3</v>
      </c>
      <c r="O1197" s="140">
        <f t="shared" si="35"/>
        <v>4.3095232874191032</v>
      </c>
      <c r="P1197" s="156" t="s">
        <v>346</v>
      </c>
      <c r="Q1197" s="156" t="s">
        <v>346</v>
      </c>
      <c r="R1197" s="202">
        <v>78</v>
      </c>
      <c r="S1197" s="202">
        <v>115</v>
      </c>
      <c r="T1197" s="202">
        <v>155</v>
      </c>
      <c r="U1197" s="202"/>
      <c r="V1197" s="202"/>
      <c r="W1197" s="157"/>
      <c r="X1197" s="24"/>
    </row>
    <row r="1198" spans="1:24">
      <c r="A1198" s="158">
        <v>8.31</v>
      </c>
      <c r="B1198" s="153">
        <v>60</v>
      </c>
      <c r="C1198" s="153">
        <v>2627327</v>
      </c>
      <c r="D1198" s="153"/>
      <c r="E1198" s="27"/>
      <c r="F1198" s="27"/>
      <c r="G1198" s="27"/>
      <c r="H1198" s="27"/>
      <c r="I1198" s="27"/>
      <c r="J1198" s="159" t="s">
        <v>95</v>
      </c>
      <c r="K1198" s="25" t="s">
        <v>98</v>
      </c>
      <c r="L1198" s="27"/>
      <c r="M1198" s="160" t="s">
        <v>98</v>
      </c>
      <c r="N1198" s="140">
        <v>4.7223828906732775E-2</v>
      </c>
      <c r="O1198" s="140">
        <f t="shared" si="35"/>
        <v>47.223828906732777</v>
      </c>
      <c r="P1198" s="156" t="s">
        <v>346</v>
      </c>
      <c r="Q1198" s="156" t="s">
        <v>346</v>
      </c>
      <c r="R1198" s="199">
        <v>73</v>
      </c>
      <c r="S1198" s="199">
        <v>101</v>
      </c>
      <c r="T1198" s="199">
        <v>115</v>
      </c>
      <c r="U1198" s="199"/>
      <c r="V1198" s="199"/>
      <c r="W1198" s="157"/>
      <c r="X1198" s="24"/>
    </row>
    <row r="1199" spans="1:24">
      <c r="A1199" s="158">
        <v>8.35</v>
      </c>
      <c r="B1199" s="153">
        <v>105</v>
      </c>
      <c r="C1199" s="153">
        <v>892455</v>
      </c>
      <c r="D1199" s="153"/>
      <c r="E1199" s="27"/>
      <c r="F1199" s="27"/>
      <c r="G1199" s="27"/>
      <c r="H1199" s="27"/>
      <c r="I1199" s="27"/>
      <c r="J1199" s="159" t="s">
        <v>149</v>
      </c>
      <c r="K1199" s="25" t="s">
        <v>160</v>
      </c>
      <c r="L1199" s="27"/>
      <c r="M1199" s="160" t="s">
        <v>172</v>
      </c>
      <c r="N1199" s="140">
        <v>1.6041072248318616E-2</v>
      </c>
      <c r="O1199" s="140">
        <f t="shared" si="35"/>
        <v>16.041072248318617</v>
      </c>
      <c r="P1199" s="156" t="s">
        <v>346</v>
      </c>
      <c r="Q1199" s="156" t="s">
        <v>346</v>
      </c>
      <c r="R1199" s="199">
        <v>122</v>
      </c>
      <c r="S1199" s="199">
        <v>77</v>
      </c>
      <c r="T1199" s="199"/>
      <c r="U1199" s="199"/>
      <c r="V1199" s="199"/>
      <c r="W1199" s="157"/>
      <c r="X1199" s="24"/>
    </row>
    <row r="1200" spans="1:24">
      <c r="A1200" s="158">
        <v>8.4</v>
      </c>
      <c r="B1200" s="153">
        <v>68</v>
      </c>
      <c r="C1200" s="153">
        <v>926405</v>
      </c>
      <c r="D1200" s="153"/>
      <c r="E1200" s="27"/>
      <c r="F1200" s="27"/>
      <c r="G1200" s="27"/>
      <c r="H1200" s="27"/>
      <c r="I1200" s="27"/>
      <c r="J1200" s="159" t="s">
        <v>150</v>
      </c>
      <c r="K1200" s="25" t="s">
        <v>161</v>
      </c>
      <c r="L1200" s="27"/>
      <c r="M1200" s="160" t="s">
        <v>173</v>
      </c>
      <c r="N1200" s="140">
        <v>1.6651292822835444E-2</v>
      </c>
      <c r="O1200" s="140">
        <f t="shared" si="35"/>
        <v>16.651292822835444</v>
      </c>
      <c r="P1200" s="27">
        <v>245915</v>
      </c>
      <c r="Q1200" s="156" t="s">
        <v>346</v>
      </c>
      <c r="R1200" s="199">
        <v>96</v>
      </c>
      <c r="S1200" s="199">
        <v>152</v>
      </c>
      <c r="T1200" s="199">
        <v>124</v>
      </c>
      <c r="U1200" s="199"/>
      <c r="V1200" s="199"/>
      <c r="W1200" s="157"/>
      <c r="X1200" s="24"/>
    </row>
    <row r="1201" spans="1:24">
      <c r="A1201" s="158">
        <v>8.56</v>
      </c>
      <c r="B1201" s="153">
        <v>55</v>
      </c>
      <c r="C1201" s="153">
        <v>926066</v>
      </c>
      <c r="D1201" s="153"/>
      <c r="E1201" s="27"/>
      <c r="F1201" s="27"/>
      <c r="G1201" s="27"/>
      <c r="H1201" s="27"/>
      <c r="I1201" s="27"/>
      <c r="J1201" s="159" t="s">
        <v>81</v>
      </c>
      <c r="K1201" s="25" t="s">
        <v>107</v>
      </c>
      <c r="L1201" s="27"/>
      <c r="M1201" s="160" t="s">
        <v>132</v>
      </c>
      <c r="N1201" s="140">
        <v>1.6645199604138499E-2</v>
      </c>
      <c r="O1201" s="140">
        <f t="shared" si="35"/>
        <v>16.645199604138497</v>
      </c>
      <c r="P1201" s="156" t="s">
        <v>346</v>
      </c>
      <c r="Q1201" s="156" t="s">
        <v>346</v>
      </c>
      <c r="R1201" s="201">
        <v>69</v>
      </c>
      <c r="S1201" s="201">
        <v>83</v>
      </c>
      <c r="T1201" s="201">
        <v>97</v>
      </c>
      <c r="U1201" s="201">
        <v>111</v>
      </c>
      <c r="V1201" s="201">
        <v>168</v>
      </c>
      <c r="W1201" s="157"/>
    </row>
    <row r="1202" spans="1:24">
      <c r="A1202" s="158">
        <v>8.6</v>
      </c>
      <c r="B1202" s="153">
        <v>142</v>
      </c>
      <c r="C1202" s="153">
        <v>1151926</v>
      </c>
      <c r="D1202" s="153"/>
      <c r="E1202" s="27"/>
      <c r="F1202" s="27"/>
      <c r="G1202" s="27"/>
      <c r="H1202" s="27"/>
      <c r="I1202" s="27"/>
      <c r="J1202" s="159" t="s">
        <v>151</v>
      </c>
      <c r="K1202" s="25" t="s">
        <v>162</v>
      </c>
      <c r="L1202" s="27"/>
      <c r="M1202" s="160" t="s">
        <v>174</v>
      </c>
      <c r="N1202" s="140">
        <v>2.0704829028597146E-2</v>
      </c>
      <c r="O1202" s="140">
        <f t="shared" si="35"/>
        <v>20.704829028597146</v>
      </c>
      <c r="P1202" s="156" t="s">
        <v>346</v>
      </c>
      <c r="Q1202" s="27">
        <v>205.83</v>
      </c>
      <c r="R1202" s="199">
        <v>100</v>
      </c>
      <c r="S1202" s="199">
        <v>185</v>
      </c>
      <c r="T1202" s="199"/>
      <c r="U1202" s="199"/>
      <c r="V1202" s="199"/>
      <c r="W1202" s="157"/>
      <c r="X1202" s="24"/>
    </row>
    <row r="1203" spans="1:24">
      <c r="A1203" s="158">
        <v>8.91</v>
      </c>
      <c r="B1203" s="153">
        <v>60</v>
      </c>
      <c r="C1203" s="153">
        <v>2754000</v>
      </c>
      <c r="D1203" s="153"/>
      <c r="E1203" s="27"/>
      <c r="F1203" s="27"/>
      <c r="G1203" s="27"/>
      <c r="H1203" s="27"/>
      <c r="I1203" s="27"/>
      <c r="J1203" s="159" t="s">
        <v>95</v>
      </c>
      <c r="K1203" s="25" t="s">
        <v>98</v>
      </c>
      <c r="L1203" s="27"/>
      <c r="M1203" s="160" t="s">
        <v>98</v>
      </c>
      <c r="N1203" s="140">
        <v>4.9500661626490368E-2</v>
      </c>
      <c r="O1203" s="140">
        <f t="shared" si="35"/>
        <v>49.50066162649037</v>
      </c>
      <c r="P1203" s="156" t="s">
        <v>346</v>
      </c>
      <c r="Q1203" s="156" t="s">
        <v>346</v>
      </c>
      <c r="R1203" s="199">
        <v>73</v>
      </c>
      <c r="S1203" s="199">
        <v>101</v>
      </c>
      <c r="T1203" s="199">
        <v>115</v>
      </c>
      <c r="U1203" s="199"/>
      <c r="V1203" s="199"/>
      <c r="W1203" s="157"/>
      <c r="X1203" s="24"/>
    </row>
    <row r="1204" spans="1:24">
      <c r="A1204" s="158">
        <v>9.06</v>
      </c>
      <c r="B1204" s="153">
        <v>73</v>
      </c>
      <c r="C1204" s="153">
        <v>463347</v>
      </c>
      <c r="D1204" s="153"/>
      <c r="E1204" s="27"/>
      <c r="F1204" s="27"/>
      <c r="G1204" s="27"/>
      <c r="H1204" s="27"/>
      <c r="I1204" s="27"/>
      <c r="J1204" s="159" t="s">
        <v>83</v>
      </c>
      <c r="K1204" s="25" t="s">
        <v>109</v>
      </c>
      <c r="L1204" s="27"/>
      <c r="M1204" s="160" t="s">
        <v>134</v>
      </c>
      <c r="N1204" s="140">
        <v>8.3282436683549139E-3</v>
      </c>
      <c r="O1204" s="140">
        <f t="shared" si="35"/>
        <v>8.3282436683549133</v>
      </c>
      <c r="P1204" s="27">
        <v>22.984999999999999</v>
      </c>
      <c r="Q1204" s="27">
        <v>22.984999999999999</v>
      </c>
      <c r="R1204" s="201">
        <v>207</v>
      </c>
      <c r="S1204" s="201">
        <v>325</v>
      </c>
      <c r="T1204" s="201">
        <v>341</v>
      </c>
      <c r="U1204" s="201">
        <v>429</v>
      </c>
      <c r="V1204" s="201"/>
      <c r="W1204" s="157"/>
      <c r="X1204" s="24"/>
    </row>
    <row r="1205" spans="1:24">
      <c r="A1205" s="158">
        <v>9.1</v>
      </c>
      <c r="B1205" s="153">
        <v>135</v>
      </c>
      <c r="C1205" s="153">
        <v>507088</v>
      </c>
      <c r="D1205" s="153"/>
      <c r="E1205" s="27"/>
      <c r="F1205" s="27"/>
      <c r="G1205" s="27"/>
      <c r="H1205" s="27"/>
      <c r="I1205" s="27"/>
      <c r="J1205" s="159" t="s">
        <v>95</v>
      </c>
      <c r="K1205" s="25" t="s">
        <v>98</v>
      </c>
      <c r="L1205" s="27"/>
      <c r="M1205" s="160" t="s">
        <v>98</v>
      </c>
      <c r="N1205" s="140">
        <v>9.1144486212250356E-3</v>
      </c>
      <c r="O1205" s="140">
        <f t="shared" si="35"/>
        <v>9.1144486212250353</v>
      </c>
      <c r="P1205" s="156" t="s">
        <v>346</v>
      </c>
      <c r="Q1205" s="156" t="s">
        <v>346</v>
      </c>
      <c r="R1205" s="199">
        <v>108</v>
      </c>
      <c r="S1205" s="199">
        <v>85</v>
      </c>
      <c r="T1205" s="199"/>
      <c r="U1205" s="199"/>
      <c r="V1205" s="199"/>
      <c r="W1205" s="157"/>
    </row>
    <row r="1206" spans="1:24">
      <c r="A1206" s="158">
        <v>9.18</v>
      </c>
      <c r="B1206" s="153">
        <v>55</v>
      </c>
      <c r="C1206" s="153">
        <v>989929</v>
      </c>
      <c r="D1206" s="153"/>
      <c r="E1206" s="27"/>
      <c r="F1206" s="27"/>
      <c r="G1206" s="27"/>
      <c r="H1206" s="27"/>
      <c r="I1206" s="27"/>
      <c r="J1206" s="159" t="s">
        <v>152</v>
      </c>
      <c r="K1206" s="25" t="s">
        <v>163</v>
      </c>
      <c r="L1206" s="27"/>
      <c r="M1206" s="160" t="s">
        <v>175</v>
      </c>
      <c r="N1206" s="140">
        <v>1.7793079325798832E-2</v>
      </c>
      <c r="O1206" s="140">
        <f t="shared" si="35"/>
        <v>17.793079325798832</v>
      </c>
      <c r="P1206" s="156" t="s">
        <v>346</v>
      </c>
      <c r="Q1206" s="27">
        <v>1013.2</v>
      </c>
      <c r="R1206" s="199">
        <v>85</v>
      </c>
      <c r="S1206" s="199">
        <v>113</v>
      </c>
      <c r="T1206" s="199"/>
      <c r="U1206" s="199"/>
      <c r="V1206" s="199"/>
      <c r="W1206" s="157"/>
    </row>
    <row r="1207" spans="1:24">
      <c r="A1207" s="158">
        <v>9.31</v>
      </c>
      <c r="B1207" s="153">
        <v>58</v>
      </c>
      <c r="C1207" s="153">
        <v>5930669</v>
      </c>
      <c r="D1207" s="153"/>
      <c r="E1207" s="27"/>
      <c r="F1207" s="27"/>
      <c r="G1207" s="27"/>
      <c r="H1207" s="27"/>
      <c r="I1207" s="27"/>
      <c r="J1207" s="159" t="s">
        <v>84</v>
      </c>
      <c r="K1207" s="25" t="s">
        <v>110</v>
      </c>
      <c r="L1207" s="27"/>
      <c r="M1207" s="160" t="s">
        <v>135</v>
      </c>
      <c r="N1207" s="140">
        <v>0.10659841662589542</v>
      </c>
      <c r="O1207" s="140">
        <f t="shared" si="35"/>
        <v>106.59841662589542</v>
      </c>
      <c r="P1207" s="156" t="s">
        <v>346</v>
      </c>
      <c r="Q1207" s="27">
        <v>5200</v>
      </c>
      <c r="R1207" s="199">
        <v>134</v>
      </c>
      <c r="S1207" s="199"/>
      <c r="T1207" s="199"/>
      <c r="U1207" s="199"/>
      <c r="V1207" s="199"/>
      <c r="W1207" s="157"/>
    </row>
    <row r="1208" spans="1:24">
      <c r="A1208" s="158">
        <v>9.3800000000000008</v>
      </c>
      <c r="B1208" s="153">
        <v>103</v>
      </c>
      <c r="C1208" s="153">
        <v>907737</v>
      </c>
      <c r="D1208" s="153"/>
      <c r="E1208" s="27"/>
      <c r="F1208" s="27"/>
      <c r="G1208" s="27"/>
      <c r="H1208" s="27"/>
      <c r="I1208" s="27"/>
      <c r="J1208" s="159" t="s">
        <v>85</v>
      </c>
      <c r="K1208" s="25" t="s">
        <v>111</v>
      </c>
      <c r="L1208" s="27"/>
      <c r="M1208" s="160" t="s">
        <v>136</v>
      </c>
      <c r="N1208" s="140">
        <v>1.6315752390285217E-2</v>
      </c>
      <c r="O1208" s="140">
        <f t="shared" si="35"/>
        <v>16.315752390285216</v>
      </c>
      <c r="P1208" s="27">
        <v>5903</v>
      </c>
      <c r="Q1208" s="156" t="s">
        <v>346</v>
      </c>
      <c r="R1208" s="199">
        <v>145</v>
      </c>
      <c r="S1208" s="199">
        <v>116</v>
      </c>
      <c r="T1208" s="199"/>
      <c r="U1208" s="199"/>
      <c r="V1208" s="199"/>
      <c r="W1208" s="157"/>
    </row>
    <row r="1209" spans="1:24">
      <c r="A1209" s="158">
        <v>9.64</v>
      </c>
      <c r="B1209" s="153">
        <v>104</v>
      </c>
      <c r="C1209" s="153">
        <v>2082901</v>
      </c>
      <c r="D1209" s="153"/>
      <c r="E1209" s="27"/>
      <c r="F1209" s="27"/>
      <c r="G1209" s="27"/>
      <c r="H1209" s="27"/>
      <c r="I1209" s="27"/>
      <c r="J1209" s="159" t="s">
        <v>153</v>
      </c>
      <c r="K1209" s="25" t="s">
        <v>164</v>
      </c>
      <c r="L1209" s="27"/>
      <c r="M1209" s="160" t="s">
        <v>176</v>
      </c>
      <c r="N1209" s="140">
        <v>3.7438263472214385E-2</v>
      </c>
      <c r="O1209" s="140">
        <f t="shared" si="35"/>
        <v>37.438263472214388</v>
      </c>
      <c r="P1209" s="156" t="s">
        <v>346</v>
      </c>
      <c r="Q1209" s="156" t="s">
        <v>346</v>
      </c>
      <c r="R1209" s="199">
        <v>76</v>
      </c>
      <c r="S1209" s="199">
        <v>148</v>
      </c>
      <c r="T1209" s="199"/>
      <c r="U1209" s="199"/>
      <c r="V1209" s="199"/>
      <c r="W1209" s="157"/>
    </row>
    <row r="1210" spans="1:24">
      <c r="A1210" s="158">
        <v>9.93</v>
      </c>
      <c r="B1210" s="153">
        <v>55</v>
      </c>
      <c r="C1210" s="153">
        <v>1887250</v>
      </c>
      <c r="D1210" s="153"/>
      <c r="E1210" s="27"/>
      <c r="F1210" s="27"/>
      <c r="G1210" s="27"/>
      <c r="H1210" s="27"/>
      <c r="I1210" s="27"/>
      <c r="J1210" s="159" t="s">
        <v>95</v>
      </c>
      <c r="K1210" s="25" t="s">
        <v>98</v>
      </c>
      <c r="L1210" s="27"/>
      <c r="M1210" s="160" t="s">
        <v>98</v>
      </c>
      <c r="N1210" s="140">
        <v>3.3921613527448782E-2</v>
      </c>
      <c r="O1210" s="140">
        <f t="shared" si="35"/>
        <v>33.921613527448784</v>
      </c>
      <c r="P1210" s="156" t="s">
        <v>346</v>
      </c>
      <c r="Q1210" s="156" t="s">
        <v>346</v>
      </c>
      <c r="R1210" s="199">
        <v>84</v>
      </c>
      <c r="S1210" s="199">
        <v>113</v>
      </c>
      <c r="T1210" s="199"/>
      <c r="U1210" s="199"/>
      <c r="V1210" s="199"/>
      <c r="W1210" s="157"/>
    </row>
    <row r="1211" spans="1:24">
      <c r="A1211" s="158">
        <v>10.039999999999999</v>
      </c>
      <c r="B1211" s="153">
        <v>109</v>
      </c>
      <c r="C1211" s="153">
        <v>499694</v>
      </c>
      <c r="D1211" s="153"/>
      <c r="E1211" s="27"/>
      <c r="F1211" s="27"/>
      <c r="G1211" s="27"/>
      <c r="H1211" s="27"/>
      <c r="I1211" s="27"/>
      <c r="J1211" s="159" t="s">
        <v>95</v>
      </c>
      <c r="K1211" s="25" t="s">
        <v>98</v>
      </c>
      <c r="L1211" s="27"/>
      <c r="M1211" s="160" t="s">
        <v>98</v>
      </c>
      <c r="N1211" s="140">
        <v>8.9815481520651701E-3</v>
      </c>
      <c r="O1211" s="140">
        <f t="shared" si="35"/>
        <v>8.9815481520651694</v>
      </c>
      <c r="P1211" s="156" t="s">
        <v>346</v>
      </c>
      <c r="Q1211" s="156" t="s">
        <v>346</v>
      </c>
      <c r="R1211" s="199">
        <v>151</v>
      </c>
      <c r="S1211" s="199">
        <v>133</v>
      </c>
      <c r="T1211" s="199"/>
      <c r="U1211" s="199"/>
      <c r="V1211" s="199"/>
      <c r="W1211" s="157"/>
    </row>
    <row r="1212" spans="1:24">
      <c r="A1212" s="158">
        <v>10.210000000000001</v>
      </c>
      <c r="B1212" s="153">
        <v>152</v>
      </c>
      <c r="C1212" s="153">
        <v>340285</v>
      </c>
      <c r="D1212" s="153"/>
      <c r="E1212" s="27"/>
      <c r="F1212" s="27"/>
      <c r="G1212" s="27"/>
      <c r="H1212" s="27"/>
      <c r="I1212" s="27"/>
      <c r="J1212" s="159" t="s">
        <v>154</v>
      </c>
      <c r="K1212" s="25" t="s">
        <v>165</v>
      </c>
      <c r="L1212" s="27"/>
      <c r="M1212" s="160" t="s">
        <v>177</v>
      </c>
      <c r="N1212" s="140">
        <v>6.1163154108824528E-3</v>
      </c>
      <c r="O1212" s="140">
        <f t="shared" si="35"/>
        <v>6.1163154108824527</v>
      </c>
      <c r="P1212" s="156" t="s">
        <v>346</v>
      </c>
      <c r="Q1212" s="156" t="s">
        <v>346</v>
      </c>
      <c r="R1212" s="199">
        <v>77</v>
      </c>
      <c r="S1212" s="199">
        <v>109</v>
      </c>
      <c r="T1212" s="199">
        <v>122</v>
      </c>
      <c r="U1212" s="199"/>
      <c r="V1212" s="199"/>
      <c r="W1212" s="157"/>
    </row>
    <row r="1213" spans="1:24">
      <c r="A1213" s="158">
        <v>10.86</v>
      </c>
      <c r="B1213" s="153">
        <v>163</v>
      </c>
      <c r="C1213" s="153">
        <v>3462580</v>
      </c>
      <c r="D1213" s="153"/>
      <c r="E1213" s="27"/>
      <c r="F1213" s="27"/>
      <c r="G1213" s="27"/>
      <c r="H1213" s="27"/>
      <c r="I1213" s="27"/>
      <c r="J1213" s="159" t="s">
        <v>95</v>
      </c>
      <c r="K1213" s="25" t="s">
        <v>98</v>
      </c>
      <c r="L1213" s="27"/>
      <c r="M1213" s="160" t="s">
        <v>98</v>
      </c>
      <c r="N1213" s="140">
        <v>6.2236746889852229E-2</v>
      </c>
      <c r="O1213" s="140">
        <f t="shared" si="35"/>
        <v>62.236746889852228</v>
      </c>
      <c r="P1213" s="156" t="s">
        <v>346</v>
      </c>
      <c r="Q1213" s="156" t="s">
        <v>346</v>
      </c>
      <c r="R1213" s="199">
        <v>145</v>
      </c>
      <c r="S1213" s="199">
        <v>91</v>
      </c>
      <c r="T1213" s="199">
        <v>115</v>
      </c>
      <c r="U1213" s="199">
        <v>221</v>
      </c>
      <c r="V1213" s="199"/>
      <c r="W1213" s="157"/>
    </row>
    <row r="1214" spans="1:24">
      <c r="A1214" s="158">
        <v>11.03</v>
      </c>
      <c r="B1214" s="153">
        <v>191</v>
      </c>
      <c r="C1214" s="153">
        <v>1518096</v>
      </c>
      <c r="D1214" s="153"/>
      <c r="E1214" s="27"/>
      <c r="F1214" s="27"/>
      <c r="G1214" s="27"/>
      <c r="H1214" s="27"/>
      <c r="I1214" s="27"/>
      <c r="J1214" s="159" t="s">
        <v>155</v>
      </c>
      <c r="K1214" s="25" t="s">
        <v>166</v>
      </c>
      <c r="L1214" s="27"/>
      <c r="M1214" s="160" t="s">
        <v>178</v>
      </c>
      <c r="N1214" s="140">
        <v>2.7286403926117836E-2</v>
      </c>
      <c r="O1214" s="140">
        <f t="shared" si="35"/>
        <v>27.286403926117835</v>
      </c>
      <c r="P1214" s="156" t="s">
        <v>346</v>
      </c>
      <c r="Q1214" s="156" t="s">
        <v>346</v>
      </c>
      <c r="R1214" s="199">
        <v>57</v>
      </c>
      <c r="S1214" s="199">
        <v>206</v>
      </c>
      <c r="T1214" s="199"/>
      <c r="U1214" s="199"/>
      <c r="V1214" s="199"/>
      <c r="W1214" s="157"/>
    </row>
    <row r="1215" spans="1:24">
      <c r="A1215" s="158">
        <v>11.26</v>
      </c>
      <c r="B1215" s="153">
        <v>163</v>
      </c>
      <c r="C1215" s="153">
        <v>657629</v>
      </c>
      <c r="D1215" s="153"/>
      <c r="E1215" s="27"/>
      <c r="F1215" s="27"/>
      <c r="G1215" s="27"/>
      <c r="H1215" s="27"/>
      <c r="I1215" s="27"/>
      <c r="J1215" s="159" t="s">
        <v>95</v>
      </c>
      <c r="K1215" s="25" t="s">
        <v>98</v>
      </c>
      <c r="L1215" s="27"/>
      <c r="M1215" s="160" t="s">
        <v>98</v>
      </c>
      <c r="N1215" s="140">
        <v>1.1820287075078879E-2</v>
      </c>
      <c r="O1215" s="140">
        <f t="shared" si="35"/>
        <v>11.820287075078879</v>
      </c>
      <c r="P1215" s="156" t="s">
        <v>346</v>
      </c>
      <c r="Q1215" s="156" t="s">
        <v>346</v>
      </c>
      <c r="R1215" s="199">
        <v>145</v>
      </c>
      <c r="S1215" s="199">
        <v>121</v>
      </c>
      <c r="T1215" s="199">
        <v>194</v>
      </c>
      <c r="U1215" s="199"/>
      <c r="V1215" s="199"/>
      <c r="W1215" s="157"/>
    </row>
    <row r="1216" spans="1:24">
      <c r="A1216" s="158">
        <v>11.89</v>
      </c>
      <c r="B1216" s="153">
        <v>71</v>
      </c>
      <c r="C1216" s="153">
        <v>2331728</v>
      </c>
      <c r="D1216" s="153"/>
      <c r="E1216" s="27"/>
      <c r="F1216" s="27"/>
      <c r="G1216" s="27"/>
      <c r="H1216" s="27"/>
      <c r="I1216" s="27"/>
      <c r="J1216" s="159" t="s">
        <v>95</v>
      </c>
      <c r="K1216" s="25" t="s">
        <v>98</v>
      </c>
      <c r="L1216" s="27"/>
      <c r="M1216" s="160" t="s">
        <v>98</v>
      </c>
      <c r="N1216" s="140">
        <v>4.1910703969866792E-2</v>
      </c>
      <c r="O1216" s="140">
        <f t="shared" si="35"/>
        <v>41.910703969866795</v>
      </c>
      <c r="P1216" s="156" t="s">
        <v>346</v>
      </c>
      <c r="Q1216" s="156" t="s">
        <v>346</v>
      </c>
      <c r="R1216" s="199">
        <v>119</v>
      </c>
      <c r="S1216" s="199">
        <v>190</v>
      </c>
      <c r="T1216" s="199"/>
      <c r="U1216" s="199"/>
      <c r="V1216" s="199"/>
      <c r="W1216" s="157"/>
    </row>
    <row r="1217" spans="1:23">
      <c r="A1217" s="158">
        <v>11.94</v>
      </c>
      <c r="B1217" s="153">
        <v>149</v>
      </c>
      <c r="C1217" s="153">
        <v>3738512</v>
      </c>
      <c r="D1217" s="153"/>
      <c r="E1217" s="27"/>
      <c r="F1217" s="27"/>
      <c r="G1217" s="27"/>
      <c r="H1217" s="27"/>
      <c r="I1217" s="27"/>
      <c r="J1217" s="159" t="s">
        <v>88</v>
      </c>
      <c r="K1217" s="25" t="s">
        <v>114</v>
      </c>
      <c r="L1217" s="27"/>
      <c r="M1217" s="160" t="s">
        <v>139</v>
      </c>
      <c r="N1217" s="140">
        <v>6.7196375271813269E-2</v>
      </c>
      <c r="O1217" s="140">
        <f t="shared" si="35"/>
        <v>67.196375271813267</v>
      </c>
      <c r="P1217" s="27">
        <v>6240</v>
      </c>
      <c r="Q1217" s="27">
        <v>6240</v>
      </c>
      <c r="R1217" s="201">
        <v>56</v>
      </c>
      <c r="S1217" s="201">
        <v>76</v>
      </c>
      <c r="T1217" s="201">
        <v>104</v>
      </c>
      <c r="U1217" s="201">
        <v>222</v>
      </c>
      <c r="V1217" s="201"/>
      <c r="W1217" s="157"/>
    </row>
    <row r="1218" spans="1:23">
      <c r="A1218" s="158">
        <v>12.07</v>
      </c>
      <c r="B1218" s="153">
        <v>110</v>
      </c>
      <c r="C1218" s="153">
        <v>956948</v>
      </c>
      <c r="D1218" s="153"/>
      <c r="E1218" s="27"/>
      <c r="F1218" s="27"/>
      <c r="G1218" s="27"/>
      <c r="H1218" s="27"/>
      <c r="I1218" s="27"/>
      <c r="J1218" s="159" t="s">
        <v>95</v>
      </c>
      <c r="K1218" s="25" t="s">
        <v>98</v>
      </c>
      <c r="L1218" s="27"/>
      <c r="M1218" s="160" t="s">
        <v>98</v>
      </c>
      <c r="N1218" s="140">
        <v>1.7200275650743176E-2</v>
      </c>
      <c r="O1218" s="140">
        <f t="shared" si="35"/>
        <v>17.200275650743176</v>
      </c>
      <c r="P1218" s="156" t="s">
        <v>346</v>
      </c>
      <c r="Q1218" s="156" t="s">
        <v>346</v>
      </c>
      <c r="R1218" s="199">
        <v>81</v>
      </c>
      <c r="S1218" s="199">
        <v>123</v>
      </c>
      <c r="T1218" s="199"/>
      <c r="U1218" s="199"/>
      <c r="V1218" s="199"/>
      <c r="W1218" s="157"/>
    </row>
    <row r="1219" spans="1:23">
      <c r="A1219" s="158">
        <v>12.63</v>
      </c>
      <c r="B1219" s="153">
        <v>83</v>
      </c>
      <c r="C1219" s="153">
        <v>2024041</v>
      </c>
      <c r="D1219" s="153"/>
      <c r="E1219" s="27"/>
      <c r="F1219" s="27"/>
      <c r="G1219" s="27"/>
      <c r="H1219" s="27"/>
      <c r="I1219" s="27"/>
      <c r="J1219" s="159" t="s">
        <v>156</v>
      </c>
      <c r="K1219" s="25" t="s">
        <v>167</v>
      </c>
      <c r="L1219" s="27"/>
      <c r="M1219" s="160" t="s">
        <v>179</v>
      </c>
      <c r="N1219" s="140">
        <v>3.6380308155099197E-2</v>
      </c>
      <c r="O1219" s="140">
        <f t="shared" si="35"/>
        <v>36.3803081550992</v>
      </c>
      <c r="P1219" s="27">
        <v>10392</v>
      </c>
      <c r="Q1219" s="27">
        <v>10392</v>
      </c>
      <c r="R1219" s="199">
        <v>55</v>
      </c>
      <c r="S1219" s="199"/>
      <c r="T1219" s="199"/>
      <c r="U1219" s="199"/>
      <c r="V1219" s="199"/>
      <c r="W1219" s="157"/>
    </row>
    <row r="1220" spans="1:23">
      <c r="A1220" s="158">
        <v>15.1</v>
      </c>
      <c r="B1220" s="153">
        <v>188</v>
      </c>
      <c r="C1220" s="153">
        <v>5563562</v>
      </c>
      <c r="D1220" s="153"/>
      <c r="E1220" s="27"/>
      <c r="F1220" s="27"/>
      <c r="G1220" s="27"/>
      <c r="H1220" s="27"/>
      <c r="I1220" s="27"/>
      <c r="J1220" s="159" t="s">
        <v>89</v>
      </c>
      <c r="K1220" s="25" t="s">
        <v>115</v>
      </c>
      <c r="L1220" s="27"/>
      <c r="M1220" s="160" t="s">
        <v>140</v>
      </c>
      <c r="N1220" s="140">
        <v>0.1</v>
      </c>
      <c r="O1220" s="140">
        <f t="shared" si="35"/>
        <v>100</v>
      </c>
      <c r="P1220" s="156" t="s">
        <v>346</v>
      </c>
      <c r="Q1220" s="156" t="s">
        <v>346</v>
      </c>
      <c r="R1220" s="203">
        <v>160</v>
      </c>
      <c r="S1220" s="203"/>
      <c r="T1220" s="203"/>
      <c r="U1220" s="203"/>
      <c r="V1220" s="203"/>
      <c r="W1220" s="157"/>
    </row>
    <row r="1221" spans="1:23">
      <c r="A1221" s="158">
        <v>15.46</v>
      </c>
      <c r="B1221" s="153">
        <v>149</v>
      </c>
      <c r="C1221" s="153">
        <v>11897436</v>
      </c>
      <c r="D1221" s="153"/>
      <c r="E1221" s="27"/>
      <c r="F1221" s="27"/>
      <c r="G1221" s="27"/>
      <c r="H1221" s="27"/>
      <c r="I1221" s="27"/>
      <c r="J1221" s="159" t="s">
        <v>90</v>
      </c>
      <c r="K1221" s="25" t="s">
        <v>116</v>
      </c>
      <c r="L1221" s="27"/>
      <c r="M1221" s="160" t="s">
        <v>141</v>
      </c>
      <c r="N1221" s="140">
        <v>0.21384566218548479</v>
      </c>
      <c r="O1221" s="140">
        <f t="shared" si="35"/>
        <v>213.8456621854848</v>
      </c>
      <c r="P1221" s="156" t="s">
        <v>346</v>
      </c>
      <c r="Q1221" s="156" t="s">
        <v>346</v>
      </c>
      <c r="R1221" s="201">
        <v>104</v>
      </c>
      <c r="S1221" s="201">
        <v>223</v>
      </c>
      <c r="T1221" s="201">
        <v>267</v>
      </c>
      <c r="U1221" s="201"/>
      <c r="V1221" s="201"/>
      <c r="W1221" s="157"/>
    </row>
    <row r="1222" spans="1:23">
      <c r="A1222" s="158">
        <v>16.73</v>
      </c>
      <c r="B1222" s="153">
        <v>55</v>
      </c>
      <c r="C1222" s="153">
        <v>14677324</v>
      </c>
      <c r="D1222" s="153"/>
      <c r="E1222" s="27"/>
      <c r="F1222" s="27"/>
      <c r="G1222" s="27"/>
      <c r="H1222" s="27"/>
      <c r="I1222" s="27"/>
      <c r="J1222" s="159" t="s">
        <v>95</v>
      </c>
      <c r="K1222" s="25" t="s">
        <v>98</v>
      </c>
      <c r="L1222" s="27"/>
      <c r="M1222" s="160" t="s">
        <v>98</v>
      </c>
      <c r="N1222" s="140">
        <v>0.26381163722090273</v>
      </c>
      <c r="O1222" s="140">
        <f t="shared" si="35"/>
        <v>263.81163722090275</v>
      </c>
      <c r="P1222" s="156" t="s">
        <v>346</v>
      </c>
      <c r="Q1222" s="156" t="s">
        <v>346</v>
      </c>
      <c r="R1222" s="201">
        <v>70</v>
      </c>
      <c r="S1222" s="201">
        <v>97</v>
      </c>
      <c r="T1222" s="201">
        <v>129</v>
      </c>
      <c r="U1222" s="201">
        <v>256</v>
      </c>
      <c r="V1222" s="201"/>
      <c r="W1222" s="157"/>
    </row>
    <row r="1223" spans="1:23">
      <c r="A1223" s="158">
        <v>16.899999999999999</v>
      </c>
      <c r="B1223" s="153">
        <v>149</v>
      </c>
      <c r="C1223" s="153">
        <v>105027437</v>
      </c>
      <c r="D1223" s="153"/>
      <c r="E1223" s="27"/>
      <c r="F1223" s="27"/>
      <c r="G1223" s="27"/>
      <c r="H1223" s="27"/>
      <c r="I1223" s="27"/>
      <c r="J1223" s="159" t="s">
        <v>481</v>
      </c>
      <c r="K1223" s="25" t="s">
        <v>117</v>
      </c>
      <c r="L1223" s="27"/>
      <c r="M1223" s="160" t="s">
        <v>142</v>
      </c>
      <c r="N1223" s="140">
        <v>1.8877732826559677</v>
      </c>
      <c r="O1223" s="140">
        <f t="shared" si="35"/>
        <v>1887.7732826559677</v>
      </c>
      <c r="P1223" s="27">
        <v>600</v>
      </c>
      <c r="Q1223" s="27">
        <v>600</v>
      </c>
      <c r="R1223" s="201">
        <v>56</v>
      </c>
      <c r="S1223" s="201">
        <v>76</v>
      </c>
      <c r="T1223" s="201">
        <v>104</v>
      </c>
      <c r="U1223" s="201">
        <v>223</v>
      </c>
      <c r="V1223" s="201"/>
      <c r="W1223" s="157"/>
    </row>
    <row r="1224" spans="1:23">
      <c r="A1224" s="158">
        <v>18.77</v>
      </c>
      <c r="B1224" s="153">
        <v>55</v>
      </c>
      <c r="C1224" s="153">
        <v>2587464</v>
      </c>
      <c r="D1224" s="153"/>
      <c r="E1224" s="27"/>
      <c r="F1224" s="27"/>
      <c r="G1224" s="27"/>
      <c r="H1224" s="27"/>
      <c r="I1224" s="27"/>
      <c r="J1224" s="159" t="s">
        <v>92</v>
      </c>
      <c r="K1224" s="25" t="s">
        <v>118</v>
      </c>
      <c r="L1224" s="27"/>
      <c r="M1224" s="160" t="s">
        <v>143</v>
      </c>
      <c r="N1224" s="140">
        <v>4.6507327499900247E-2</v>
      </c>
      <c r="O1224" s="140">
        <f t="shared" si="35"/>
        <v>46.507327499900249</v>
      </c>
      <c r="P1224" s="156" t="s">
        <v>346</v>
      </c>
      <c r="Q1224" s="156" t="s">
        <v>346</v>
      </c>
      <c r="R1224" s="201">
        <v>83</v>
      </c>
      <c r="S1224" s="201">
        <v>111</v>
      </c>
      <c r="T1224" s="201">
        <v>154</v>
      </c>
      <c r="U1224" s="201">
        <v>224</v>
      </c>
      <c r="V1224" s="201">
        <v>252</v>
      </c>
      <c r="W1224" s="157"/>
    </row>
    <row r="1225" spans="1:23">
      <c r="A1225" s="158">
        <v>23.5</v>
      </c>
      <c r="B1225" s="153">
        <v>243</v>
      </c>
      <c r="C1225" s="153">
        <v>737382</v>
      </c>
      <c r="D1225" s="153"/>
      <c r="E1225" s="27"/>
      <c r="F1225" s="27"/>
      <c r="G1225" s="27"/>
      <c r="H1225" s="27"/>
      <c r="I1225" s="27"/>
      <c r="J1225" s="159" t="s">
        <v>3393</v>
      </c>
      <c r="K1225" s="25" t="s">
        <v>120</v>
      </c>
      <c r="L1225" s="27"/>
      <c r="M1225" s="160" t="s">
        <v>145</v>
      </c>
      <c r="N1225" s="140">
        <v>0.1</v>
      </c>
      <c r="O1225" s="140">
        <f t="shared" si="35"/>
        <v>100</v>
      </c>
      <c r="P1225" s="156" t="s">
        <v>346</v>
      </c>
      <c r="Q1225" s="156" t="s">
        <v>346</v>
      </c>
      <c r="R1225" s="201">
        <v>173</v>
      </c>
      <c r="S1225" s="201">
        <v>186</v>
      </c>
      <c r="T1225" s="201">
        <v>220</v>
      </c>
      <c r="U1225" s="201">
        <v>292</v>
      </c>
      <c r="V1225" s="201"/>
      <c r="W1225" s="157"/>
    </row>
    <row r="1226" spans="1:23">
      <c r="A1226" s="158">
        <v>24.07</v>
      </c>
      <c r="B1226" s="153">
        <v>78</v>
      </c>
      <c r="C1226" s="153">
        <v>840451</v>
      </c>
      <c r="D1226" s="153"/>
      <c r="E1226" s="27"/>
      <c r="F1226" s="27"/>
      <c r="G1226" s="27"/>
      <c r="H1226" s="27"/>
      <c r="I1226" s="27"/>
      <c r="J1226" s="159" t="s">
        <v>157</v>
      </c>
      <c r="K1226" s="25" t="s">
        <v>168</v>
      </c>
      <c r="L1226" s="27"/>
      <c r="M1226" s="160" t="s">
        <v>180</v>
      </c>
      <c r="N1226" s="140">
        <v>1.5106347336472571E-2</v>
      </c>
      <c r="O1226" s="140">
        <f t="shared" si="35"/>
        <v>15.106347336472572</v>
      </c>
      <c r="P1226" s="27">
        <v>30</v>
      </c>
      <c r="Q1226" s="27">
        <v>360</v>
      </c>
      <c r="R1226" s="199">
        <v>77</v>
      </c>
      <c r="S1226" s="199">
        <v>94</v>
      </c>
      <c r="T1226" s="199">
        <v>154</v>
      </c>
      <c r="U1226" s="199"/>
      <c r="V1226" s="199"/>
      <c r="W1226" s="157"/>
    </row>
    <row r="1227" spans="1:23">
      <c r="A1227" s="158">
        <v>25.31</v>
      </c>
      <c r="B1227" s="153">
        <v>149</v>
      </c>
      <c r="C1227" s="153">
        <v>29406376</v>
      </c>
      <c r="D1227" s="153"/>
      <c r="E1227" s="27"/>
      <c r="F1227" s="27"/>
      <c r="G1227" s="27"/>
      <c r="H1227" s="27"/>
      <c r="I1227" s="27"/>
      <c r="J1227" s="159" t="s">
        <v>94</v>
      </c>
      <c r="K1227" s="25" t="s">
        <v>121</v>
      </c>
      <c r="L1227" s="27"/>
      <c r="M1227" s="160" t="s">
        <v>146</v>
      </c>
      <c r="N1227" s="140">
        <v>0.52855303850303093</v>
      </c>
      <c r="O1227" s="140">
        <f t="shared" si="35"/>
        <v>528.55303850303096</v>
      </c>
      <c r="P1227" s="156" t="s">
        <v>346</v>
      </c>
      <c r="Q1227" s="27">
        <v>1300</v>
      </c>
      <c r="R1227" s="201">
        <v>167</v>
      </c>
      <c r="S1227" s="201">
        <v>279</v>
      </c>
      <c r="T1227" s="201"/>
      <c r="U1227" s="201"/>
      <c r="V1227" s="201"/>
      <c r="W1227" s="157"/>
    </row>
    <row r="1228" spans="1:23" ht="13.8" thickBot="1">
      <c r="A1228" s="158">
        <v>29.44</v>
      </c>
      <c r="B1228" s="153">
        <v>57</v>
      </c>
      <c r="C1228" s="153">
        <v>1560995</v>
      </c>
      <c r="D1228" s="153"/>
      <c r="E1228" s="27"/>
      <c r="F1228" s="27"/>
      <c r="G1228" s="27"/>
      <c r="H1228" s="27"/>
      <c r="I1228" s="27"/>
      <c r="J1228" s="159" t="s">
        <v>158</v>
      </c>
      <c r="K1228" s="25" t="s">
        <v>169</v>
      </c>
      <c r="L1228" s="27"/>
      <c r="M1228" s="160" t="s">
        <v>181</v>
      </c>
      <c r="N1228" s="140">
        <v>2.8057474689776082E-2</v>
      </c>
      <c r="O1228" s="140">
        <f t="shared" si="35"/>
        <v>28.057474689776082</v>
      </c>
      <c r="P1228" s="156" t="s">
        <v>346</v>
      </c>
      <c r="Q1228" s="156" t="s">
        <v>346</v>
      </c>
      <c r="R1228" s="206">
        <v>71</v>
      </c>
      <c r="S1228" s="206">
        <v>85</v>
      </c>
      <c r="T1228" s="206">
        <v>99</v>
      </c>
      <c r="U1228" s="206">
        <v>113</v>
      </c>
      <c r="V1228" s="207">
        <v>408</v>
      </c>
      <c r="W1228" s="157"/>
    </row>
    <row r="1229" spans="1:23" ht="13.8" thickBot="1">
      <c r="A1229" s="192" t="s">
        <v>205</v>
      </c>
      <c r="B1229" s="193"/>
      <c r="C1229" s="193"/>
      <c r="D1229" s="193"/>
      <c r="E1229" s="193"/>
      <c r="F1229" s="193"/>
      <c r="G1229" s="193"/>
      <c r="H1229" s="193"/>
      <c r="I1229" s="193"/>
      <c r="J1229" s="193"/>
      <c r="K1229" s="193"/>
      <c r="L1229" s="193"/>
      <c r="M1229" s="193"/>
      <c r="N1229" s="193"/>
      <c r="O1229" s="194"/>
      <c r="P1229" s="208"/>
      <c r="Q1229" s="209"/>
      <c r="R1229" s="209"/>
      <c r="S1229" s="209"/>
      <c r="T1229" s="209"/>
      <c r="U1229" s="209"/>
      <c r="V1229" s="209"/>
      <c r="W1229" s="210"/>
    </row>
    <row r="1230" spans="1:23">
      <c r="A1230" s="158">
        <v>6.03</v>
      </c>
      <c r="B1230" s="153">
        <v>207</v>
      </c>
      <c r="C1230" s="153">
        <v>2212102</v>
      </c>
      <c r="D1230" s="153"/>
      <c r="E1230" s="27"/>
      <c r="F1230" s="27"/>
      <c r="G1230" s="27"/>
      <c r="H1230" s="27"/>
      <c r="I1230" s="27"/>
      <c r="J1230" s="159" t="s">
        <v>71</v>
      </c>
      <c r="K1230" s="25" t="s">
        <v>96</v>
      </c>
      <c r="L1230" s="27"/>
      <c r="M1230" s="160" t="s">
        <v>122</v>
      </c>
      <c r="N1230" s="140">
        <v>5.0994814075763922E-2</v>
      </c>
      <c r="O1230" s="140">
        <f t="shared" si="35"/>
        <v>50.994814075763919</v>
      </c>
      <c r="P1230" s="156" t="s">
        <v>346</v>
      </c>
      <c r="Q1230" s="156" t="s">
        <v>346</v>
      </c>
      <c r="R1230" s="198">
        <v>191</v>
      </c>
      <c r="S1230" s="198">
        <v>166</v>
      </c>
      <c r="T1230" s="198"/>
      <c r="U1230" s="198"/>
      <c r="V1230" s="198"/>
      <c r="W1230" s="157"/>
    </row>
    <row r="1231" spans="1:23">
      <c r="A1231" s="162">
        <v>6.09</v>
      </c>
      <c r="B1231" s="153">
        <v>166</v>
      </c>
      <c r="C1231" s="153">
        <v>649426</v>
      </c>
      <c r="D1231" s="153"/>
      <c r="E1231" s="27"/>
      <c r="F1231" s="27"/>
      <c r="G1231" s="27"/>
      <c r="H1231" s="27"/>
      <c r="I1231" s="27"/>
      <c r="J1231" s="159" t="s">
        <v>72</v>
      </c>
      <c r="K1231" s="25" t="s">
        <v>97</v>
      </c>
      <c r="L1231" s="27"/>
      <c r="M1231" s="160" t="s">
        <v>123</v>
      </c>
      <c r="N1231" s="140">
        <v>1.4970990544724908E-2</v>
      </c>
      <c r="O1231" s="140">
        <f t="shared" si="35"/>
        <v>14.970990544724907</v>
      </c>
      <c r="P1231" s="156" t="s">
        <v>346</v>
      </c>
      <c r="Q1231" s="27">
        <v>10000</v>
      </c>
      <c r="R1231" s="199">
        <v>131</v>
      </c>
      <c r="S1231" s="199">
        <v>92</v>
      </c>
      <c r="T1231" s="199">
        <v>191</v>
      </c>
      <c r="U1231" s="199"/>
      <c r="V1231" s="199"/>
      <c r="W1231" s="157"/>
    </row>
    <row r="1232" spans="1:23">
      <c r="A1232" s="158">
        <v>6.91</v>
      </c>
      <c r="B1232" s="153">
        <v>193</v>
      </c>
      <c r="C1232" s="153">
        <v>661298</v>
      </c>
      <c r="D1232" s="153"/>
      <c r="E1232" s="27"/>
      <c r="F1232" s="27"/>
      <c r="G1232" s="27"/>
      <c r="H1232" s="27"/>
      <c r="I1232" s="27"/>
      <c r="J1232" s="159" t="s">
        <v>95</v>
      </c>
      <c r="K1232" s="25" t="s">
        <v>98</v>
      </c>
      <c r="L1232" s="27"/>
      <c r="M1232" s="160" t="s">
        <v>98</v>
      </c>
      <c r="N1232" s="140">
        <v>1.524467161038439E-2</v>
      </c>
      <c r="O1232" s="140">
        <f t="shared" si="35"/>
        <v>15.24467161038439</v>
      </c>
      <c r="P1232" s="156" t="s">
        <v>346</v>
      </c>
      <c r="Q1232" s="156" t="s">
        <v>346</v>
      </c>
      <c r="R1232" s="199">
        <v>209</v>
      </c>
      <c r="S1232" s="199"/>
      <c r="T1232" s="199"/>
      <c r="U1232" s="199"/>
      <c r="V1232" s="199"/>
      <c r="W1232" s="157"/>
    </row>
    <row r="1233" spans="1:23">
      <c r="A1233" s="162">
        <v>7.14</v>
      </c>
      <c r="B1233" s="153">
        <v>60</v>
      </c>
      <c r="C1233" s="153">
        <v>2339030</v>
      </c>
      <c r="D1233" s="153"/>
      <c r="E1233" s="27"/>
      <c r="F1233" s="27"/>
      <c r="G1233" s="27"/>
      <c r="H1233" s="27"/>
      <c r="I1233" s="27"/>
      <c r="J1233" s="159" t="s">
        <v>73</v>
      </c>
      <c r="K1233" s="25" t="s">
        <v>99</v>
      </c>
      <c r="L1233" s="27"/>
      <c r="M1233" s="160" t="s">
        <v>124</v>
      </c>
      <c r="N1233" s="140">
        <v>5.3920840886918453E-2</v>
      </c>
      <c r="O1233" s="140">
        <f t="shared" si="35"/>
        <v>53.920840886918455</v>
      </c>
      <c r="P1233" s="156" t="s">
        <v>346</v>
      </c>
      <c r="Q1233" s="156" t="s">
        <v>346</v>
      </c>
      <c r="R1233" s="200">
        <v>87</v>
      </c>
      <c r="S1233" s="199">
        <v>116</v>
      </c>
      <c r="T1233" s="199"/>
      <c r="U1233" s="199"/>
      <c r="V1233" s="199"/>
      <c r="W1233" s="157"/>
    </row>
    <row r="1234" spans="1:23">
      <c r="A1234" s="162">
        <v>7.28</v>
      </c>
      <c r="B1234" s="153">
        <v>94</v>
      </c>
      <c r="C1234" s="153">
        <v>1761017</v>
      </c>
      <c r="D1234" s="153"/>
      <c r="E1234" s="27"/>
      <c r="F1234" s="27"/>
      <c r="G1234" s="27"/>
      <c r="H1234" s="27"/>
      <c r="I1234" s="27"/>
      <c r="J1234" s="159" t="s">
        <v>74</v>
      </c>
      <c r="K1234" s="25" t="s">
        <v>100</v>
      </c>
      <c r="L1234" s="27"/>
      <c r="M1234" s="160" t="s">
        <v>125</v>
      </c>
      <c r="N1234" s="140">
        <v>4.0596109265874515E-2</v>
      </c>
      <c r="O1234" s="140">
        <f t="shared" si="35"/>
        <v>40.596109265874517</v>
      </c>
      <c r="P1234" s="156" t="s">
        <v>346</v>
      </c>
      <c r="Q1234" s="156" t="s">
        <v>346</v>
      </c>
      <c r="R1234" s="199">
        <v>66</v>
      </c>
      <c r="S1234" s="199"/>
      <c r="T1234" s="199"/>
      <c r="U1234" s="199"/>
      <c r="V1234" s="199"/>
      <c r="W1234" s="157"/>
    </row>
    <row r="1235" spans="1:23">
      <c r="A1235" s="162">
        <v>7.74</v>
      </c>
      <c r="B1235" s="153">
        <v>60</v>
      </c>
      <c r="C1235" s="153">
        <v>959482</v>
      </c>
      <c r="D1235" s="153"/>
      <c r="E1235" s="27"/>
      <c r="F1235" s="27"/>
      <c r="G1235" s="27"/>
      <c r="H1235" s="27"/>
      <c r="I1235" s="27"/>
      <c r="J1235" s="159" t="s">
        <v>76</v>
      </c>
      <c r="K1235" s="25" t="s">
        <v>102</v>
      </c>
      <c r="L1235" s="27"/>
      <c r="M1235" s="160" t="s">
        <v>127</v>
      </c>
      <c r="N1235" s="140">
        <v>2.2118603120037918E-2</v>
      </c>
      <c r="O1235" s="140">
        <f t="shared" si="35"/>
        <v>22.118603120037918</v>
      </c>
      <c r="P1235" s="156" t="s">
        <v>346</v>
      </c>
      <c r="Q1235" s="27">
        <v>12215</v>
      </c>
      <c r="R1235" s="199">
        <v>55</v>
      </c>
      <c r="S1235" s="199">
        <v>73</v>
      </c>
      <c r="T1235" s="199">
        <v>87</v>
      </c>
      <c r="U1235" s="199">
        <v>101</v>
      </c>
      <c r="V1235" s="199">
        <v>130</v>
      </c>
      <c r="W1235" s="157"/>
    </row>
    <row r="1236" spans="1:23">
      <c r="A1236" s="158">
        <v>7.78</v>
      </c>
      <c r="B1236" s="153">
        <v>107</v>
      </c>
      <c r="C1236" s="153">
        <v>134933</v>
      </c>
      <c r="D1236" s="153"/>
      <c r="E1236" s="27"/>
      <c r="F1236" s="27"/>
      <c r="G1236" s="27"/>
      <c r="H1236" s="27"/>
      <c r="I1236" s="27"/>
      <c r="J1236" s="159" t="s">
        <v>77</v>
      </c>
      <c r="K1236" s="25" t="s">
        <v>103</v>
      </c>
      <c r="L1236" s="27"/>
      <c r="M1236" s="160" t="s">
        <v>128</v>
      </c>
      <c r="N1236" s="140">
        <v>3.1105632776811617E-3</v>
      </c>
      <c r="O1236" s="140">
        <f t="shared" si="35"/>
        <v>3.1105632776811616</v>
      </c>
      <c r="P1236" s="156" t="s">
        <v>346</v>
      </c>
      <c r="Q1236" s="156" t="s">
        <v>346</v>
      </c>
      <c r="R1236" s="199">
        <v>77</v>
      </c>
      <c r="S1236" s="199">
        <v>50</v>
      </c>
      <c r="T1236" s="199"/>
      <c r="U1236" s="199"/>
      <c r="V1236" s="199"/>
      <c r="W1236" s="157"/>
    </row>
    <row r="1237" spans="1:23">
      <c r="A1237" s="158">
        <v>7.79</v>
      </c>
      <c r="B1237" s="153">
        <v>267</v>
      </c>
      <c r="C1237" s="153">
        <v>896930</v>
      </c>
      <c r="D1237" s="153"/>
      <c r="E1237" s="27"/>
      <c r="F1237" s="27"/>
      <c r="G1237" s="27"/>
      <c r="H1237" s="27"/>
      <c r="I1237" s="27"/>
      <c r="J1237" s="159" t="s">
        <v>95</v>
      </c>
      <c r="K1237" s="25" t="s">
        <v>98</v>
      </c>
      <c r="L1237" s="27"/>
      <c r="M1237" s="160" t="s">
        <v>98</v>
      </c>
      <c r="N1237" s="140">
        <v>2.0676613731633955E-2</v>
      </c>
      <c r="O1237" s="140">
        <f t="shared" si="35"/>
        <v>20.676613731633953</v>
      </c>
      <c r="P1237" s="156" t="s">
        <v>346</v>
      </c>
      <c r="Q1237" s="156" t="s">
        <v>346</v>
      </c>
      <c r="R1237" s="199">
        <v>126</v>
      </c>
      <c r="S1237" s="199">
        <v>193</v>
      </c>
      <c r="T1237" s="199">
        <v>251</v>
      </c>
      <c r="U1237" s="199">
        <v>283</v>
      </c>
      <c r="V1237" s="199"/>
      <c r="W1237" s="157"/>
    </row>
    <row r="1238" spans="1:23">
      <c r="A1238" s="158">
        <v>8</v>
      </c>
      <c r="B1238" s="153">
        <v>73</v>
      </c>
      <c r="C1238" s="153">
        <v>354246</v>
      </c>
      <c r="D1238" s="153"/>
      <c r="E1238" s="27"/>
      <c r="F1238" s="27"/>
      <c r="G1238" s="27"/>
      <c r="H1238" s="27"/>
      <c r="I1238" s="27"/>
      <c r="J1238" s="159" t="s">
        <v>148</v>
      </c>
      <c r="K1238" s="25" t="s">
        <v>106</v>
      </c>
      <c r="L1238" s="27"/>
      <c r="M1238" s="160" t="s">
        <v>171</v>
      </c>
      <c r="N1238" s="140">
        <v>8.1663091969009869E-3</v>
      </c>
      <c r="O1238" s="140">
        <f t="shared" si="35"/>
        <v>8.1663091969009862</v>
      </c>
      <c r="P1238" s="156" t="s">
        <v>346</v>
      </c>
      <c r="Q1238" s="27">
        <v>7721.4</v>
      </c>
      <c r="R1238" s="199">
        <v>88</v>
      </c>
      <c r="S1238" s="199">
        <v>341</v>
      </c>
      <c r="T1238" s="199"/>
      <c r="U1238" s="199"/>
      <c r="V1238" s="199"/>
      <c r="W1238" s="157"/>
    </row>
    <row r="1239" spans="1:23">
      <c r="A1239" s="158">
        <v>8.06</v>
      </c>
      <c r="B1239" s="153">
        <v>73</v>
      </c>
      <c r="C1239" s="153">
        <v>218314</v>
      </c>
      <c r="D1239" s="153"/>
      <c r="E1239" s="27"/>
      <c r="F1239" s="27"/>
      <c r="G1239" s="27"/>
      <c r="H1239" s="27"/>
      <c r="I1239" s="27"/>
      <c r="J1239" s="159" t="s">
        <v>78</v>
      </c>
      <c r="K1239" s="25" t="s">
        <v>104</v>
      </c>
      <c r="L1239" s="27"/>
      <c r="M1239" s="160" t="s">
        <v>129</v>
      </c>
      <c r="N1239" s="140">
        <v>5.0327163214609113E-3</v>
      </c>
      <c r="O1239" s="140">
        <f t="shared" si="35"/>
        <v>5.032716321460911</v>
      </c>
      <c r="P1239" s="156" t="s">
        <v>346</v>
      </c>
      <c r="Q1239" s="156" t="s">
        <v>346</v>
      </c>
      <c r="R1239" s="201">
        <v>267</v>
      </c>
      <c r="S1239" s="201">
        <v>355</v>
      </c>
      <c r="T1239" s="201"/>
      <c r="U1239" s="201"/>
      <c r="V1239" s="201"/>
      <c r="W1239" s="157"/>
    </row>
    <row r="1240" spans="1:23">
      <c r="A1240" s="158">
        <v>8.1300000000000008</v>
      </c>
      <c r="B1240" s="153">
        <v>137</v>
      </c>
      <c r="C1240" s="153">
        <v>176851</v>
      </c>
      <c r="D1240" s="153"/>
      <c r="E1240" s="27"/>
      <c r="F1240" s="27"/>
      <c r="G1240" s="27"/>
      <c r="H1240" s="27"/>
      <c r="I1240" s="27"/>
      <c r="J1240" s="159" t="s">
        <v>79</v>
      </c>
      <c r="K1240" s="25" t="s">
        <v>105</v>
      </c>
      <c r="L1240" s="27"/>
      <c r="M1240" s="160" t="s">
        <v>130</v>
      </c>
      <c r="N1240" s="140">
        <v>4.0768842775391568E-3</v>
      </c>
      <c r="O1240" s="140">
        <f t="shared" si="35"/>
        <v>4.0768842775391567</v>
      </c>
      <c r="P1240" s="156" t="s">
        <v>346</v>
      </c>
      <c r="Q1240" s="156" t="s">
        <v>346</v>
      </c>
      <c r="R1240" s="201">
        <v>78</v>
      </c>
      <c r="S1240" s="201">
        <v>115</v>
      </c>
      <c r="T1240" s="201">
        <v>155</v>
      </c>
      <c r="U1240" s="201"/>
      <c r="V1240" s="201"/>
      <c r="W1240" s="157"/>
    </row>
    <row r="1241" spans="1:23">
      <c r="A1241" s="158">
        <v>8.31</v>
      </c>
      <c r="B1241" s="153">
        <v>60</v>
      </c>
      <c r="C1241" s="153">
        <v>2202447</v>
      </c>
      <c r="D1241" s="153"/>
      <c r="E1241" s="27"/>
      <c r="F1241" s="27"/>
      <c r="G1241" s="27"/>
      <c r="H1241" s="27"/>
      <c r="I1241" s="27"/>
      <c r="J1241" s="159" t="s">
        <v>95</v>
      </c>
      <c r="K1241" s="25" t="s">
        <v>98</v>
      </c>
      <c r="L1241" s="27"/>
      <c r="M1241" s="160" t="s">
        <v>98</v>
      </c>
      <c r="N1241" s="140">
        <v>5.0772240736061902E-2</v>
      </c>
      <c r="O1241" s="140">
        <f t="shared" si="35"/>
        <v>50.772240736061903</v>
      </c>
      <c r="P1241" s="156" t="s">
        <v>346</v>
      </c>
      <c r="Q1241" s="156" t="s">
        <v>346</v>
      </c>
      <c r="R1241" s="199">
        <v>55</v>
      </c>
      <c r="S1241" s="199">
        <v>73</v>
      </c>
      <c r="T1241" s="199">
        <v>101</v>
      </c>
      <c r="U1241" s="199">
        <v>115</v>
      </c>
      <c r="V1241" s="199">
        <v>144</v>
      </c>
      <c r="W1241" s="157"/>
    </row>
    <row r="1242" spans="1:23">
      <c r="A1242" s="158">
        <v>8.34</v>
      </c>
      <c r="B1242" s="153">
        <v>105</v>
      </c>
      <c r="C1242" s="153">
        <v>959015</v>
      </c>
      <c r="D1242" s="153"/>
      <c r="E1242" s="27"/>
      <c r="F1242" s="27"/>
      <c r="G1242" s="27"/>
      <c r="H1242" s="27"/>
      <c r="I1242" s="27"/>
      <c r="J1242" s="159" t="s">
        <v>149</v>
      </c>
      <c r="K1242" s="25" t="s">
        <v>160</v>
      </c>
      <c r="L1242" s="27"/>
      <c r="M1242" s="160" t="s">
        <v>172</v>
      </c>
      <c r="N1242" s="140">
        <v>2.2107837532296764E-2</v>
      </c>
      <c r="O1242" s="140">
        <f t="shared" si="35"/>
        <v>22.107837532296763</v>
      </c>
      <c r="P1242" s="156" t="s">
        <v>346</v>
      </c>
      <c r="Q1242" s="156" t="s">
        <v>346</v>
      </c>
      <c r="R1242" s="199">
        <v>122</v>
      </c>
      <c r="S1242" s="199">
        <v>77</v>
      </c>
      <c r="T1242" s="199"/>
      <c r="U1242" s="199"/>
      <c r="V1242" s="199"/>
      <c r="W1242" s="157"/>
    </row>
    <row r="1243" spans="1:23">
      <c r="A1243" s="158">
        <v>8.4</v>
      </c>
      <c r="B1243" s="153">
        <v>68</v>
      </c>
      <c r="C1243" s="153">
        <v>200515</v>
      </c>
      <c r="D1243" s="153"/>
      <c r="E1243" s="27"/>
      <c r="F1243" s="27"/>
      <c r="G1243" s="27"/>
      <c r="H1243" s="27"/>
      <c r="I1243" s="27"/>
      <c r="J1243" s="159" t="s">
        <v>150</v>
      </c>
      <c r="K1243" s="25" t="s">
        <v>161</v>
      </c>
      <c r="L1243" s="27"/>
      <c r="M1243" s="160" t="s">
        <v>173</v>
      </c>
      <c r="N1243" s="140">
        <v>4.6224021968253731E-3</v>
      </c>
      <c r="O1243" s="140">
        <f t="shared" si="35"/>
        <v>4.622402196825373</v>
      </c>
      <c r="P1243" s="27">
        <v>245915</v>
      </c>
      <c r="Q1243" s="156" t="s">
        <v>346</v>
      </c>
      <c r="R1243" s="199">
        <v>96</v>
      </c>
      <c r="S1243" s="199">
        <v>152</v>
      </c>
      <c r="T1243" s="199">
        <v>124</v>
      </c>
      <c r="U1243" s="199"/>
      <c r="V1243" s="199"/>
      <c r="W1243" s="157"/>
    </row>
    <row r="1244" spans="1:23">
      <c r="A1244" s="158">
        <v>8.56</v>
      </c>
      <c r="B1244" s="153">
        <v>55</v>
      </c>
      <c r="C1244" s="153">
        <v>747204</v>
      </c>
      <c r="D1244" s="153"/>
      <c r="E1244" s="27"/>
      <c r="F1244" s="27"/>
      <c r="G1244" s="27"/>
      <c r="H1244" s="27"/>
      <c r="I1244" s="27"/>
      <c r="J1244" s="159" t="s">
        <v>81</v>
      </c>
      <c r="K1244" s="25" t="s">
        <v>107</v>
      </c>
      <c r="L1244" s="27"/>
      <c r="M1244" s="160" t="s">
        <v>132</v>
      </c>
      <c r="N1244" s="140">
        <v>1.7225032596447681E-2</v>
      </c>
      <c r="O1244" s="140">
        <f t="shared" si="35"/>
        <v>17.225032596447679</v>
      </c>
      <c r="P1244" s="156" t="s">
        <v>346</v>
      </c>
      <c r="Q1244" s="156" t="s">
        <v>346</v>
      </c>
      <c r="R1244" s="201">
        <v>69</v>
      </c>
      <c r="S1244" s="201">
        <v>83</v>
      </c>
      <c r="T1244" s="201">
        <v>97</v>
      </c>
      <c r="U1244" s="201">
        <v>111</v>
      </c>
      <c r="V1244" s="201">
        <v>168</v>
      </c>
      <c r="W1244" s="157"/>
    </row>
    <row r="1245" spans="1:23">
      <c r="A1245" s="158">
        <v>8.86</v>
      </c>
      <c r="B1245" s="153">
        <v>94</v>
      </c>
      <c r="C1245" s="153">
        <v>524876</v>
      </c>
      <c r="D1245" s="153"/>
      <c r="E1245" s="27"/>
      <c r="F1245" s="27"/>
      <c r="G1245" s="27"/>
      <c r="H1245" s="27"/>
      <c r="I1245" s="27"/>
      <c r="J1245" s="159" t="s">
        <v>95</v>
      </c>
      <c r="K1245" s="25" t="s">
        <v>98</v>
      </c>
      <c r="L1245" s="27"/>
      <c r="M1245" s="160" t="s">
        <v>98</v>
      </c>
      <c r="N1245" s="140">
        <v>1.2099782936243746E-2</v>
      </c>
      <c r="O1245" s="140">
        <f t="shared" si="35"/>
        <v>12.099782936243745</v>
      </c>
      <c r="P1245" s="156" t="s">
        <v>346</v>
      </c>
      <c r="Q1245" s="156" t="s">
        <v>346</v>
      </c>
      <c r="R1245" s="199">
        <v>77</v>
      </c>
      <c r="S1245" s="199">
        <v>138</v>
      </c>
      <c r="T1245" s="199"/>
      <c r="U1245" s="199"/>
      <c r="V1245" s="199"/>
      <c r="W1245" s="157"/>
    </row>
    <row r="1246" spans="1:23">
      <c r="A1246" s="158">
        <v>8.91</v>
      </c>
      <c r="B1246" s="153">
        <v>60</v>
      </c>
      <c r="C1246" s="153">
        <v>2585029</v>
      </c>
      <c r="D1246" s="153"/>
      <c r="E1246" s="27"/>
      <c r="F1246" s="27"/>
      <c r="G1246" s="27"/>
      <c r="H1246" s="27"/>
      <c r="I1246" s="27"/>
      <c r="J1246" s="159" t="s">
        <v>95</v>
      </c>
      <c r="K1246" s="25" t="s">
        <v>98</v>
      </c>
      <c r="L1246" s="27"/>
      <c r="M1246" s="160" t="s">
        <v>98</v>
      </c>
      <c r="N1246" s="140">
        <v>5.9591769834961464E-2</v>
      </c>
      <c r="O1246" s="140">
        <f t="shared" si="35"/>
        <v>59.591769834961461</v>
      </c>
      <c r="P1246" s="156" t="s">
        <v>346</v>
      </c>
      <c r="Q1246" s="156" t="s">
        <v>346</v>
      </c>
      <c r="R1246" s="199">
        <v>73</v>
      </c>
      <c r="S1246" s="199">
        <v>115</v>
      </c>
      <c r="T1246" s="199">
        <v>129</v>
      </c>
      <c r="U1246" s="199">
        <v>158</v>
      </c>
      <c r="V1246" s="199"/>
      <c r="W1246" s="157"/>
    </row>
    <row r="1247" spans="1:23">
      <c r="A1247" s="158">
        <v>9.06</v>
      </c>
      <c r="B1247" s="153">
        <v>73</v>
      </c>
      <c r="C1247" s="153">
        <v>396415</v>
      </c>
      <c r="D1247" s="153"/>
      <c r="E1247" s="27"/>
      <c r="F1247" s="27"/>
      <c r="G1247" s="27"/>
      <c r="H1247" s="27"/>
      <c r="I1247" s="27"/>
      <c r="J1247" s="159" t="s">
        <v>83</v>
      </c>
      <c r="K1247" s="25" t="s">
        <v>109</v>
      </c>
      <c r="L1247" s="27"/>
      <c r="M1247" s="160" t="s">
        <v>134</v>
      </c>
      <c r="N1247" s="140">
        <v>9.1384164120117215E-3</v>
      </c>
      <c r="O1247" s="140">
        <f t="shared" si="35"/>
        <v>9.1384164120117219</v>
      </c>
      <c r="P1247" s="27">
        <v>22.984999999999999</v>
      </c>
      <c r="Q1247" s="27">
        <v>22.984999999999999</v>
      </c>
      <c r="R1247" s="201">
        <v>207</v>
      </c>
      <c r="S1247" s="201">
        <v>325</v>
      </c>
      <c r="T1247" s="201">
        <v>341</v>
      </c>
      <c r="U1247" s="201">
        <v>429</v>
      </c>
      <c r="V1247" s="201"/>
      <c r="W1247" s="157"/>
    </row>
    <row r="1248" spans="1:23">
      <c r="A1248" s="158">
        <v>9.17</v>
      </c>
      <c r="B1248" s="153">
        <v>55</v>
      </c>
      <c r="C1248" s="153">
        <v>969374</v>
      </c>
      <c r="D1248" s="153"/>
      <c r="E1248" s="27"/>
      <c r="F1248" s="27"/>
      <c r="G1248" s="27"/>
      <c r="H1248" s="27"/>
      <c r="I1248" s="27"/>
      <c r="J1248" s="159" t="s">
        <v>152</v>
      </c>
      <c r="K1248" s="25" t="s">
        <v>163</v>
      </c>
      <c r="L1248" s="27"/>
      <c r="M1248" s="160" t="s">
        <v>175</v>
      </c>
      <c r="N1248" s="140">
        <v>2.234663993788694E-2</v>
      </c>
      <c r="O1248" s="140">
        <f t="shared" si="35"/>
        <v>22.346639937886941</v>
      </c>
      <c r="P1248" s="156" t="s">
        <v>346</v>
      </c>
      <c r="Q1248" s="27">
        <v>1013.2</v>
      </c>
      <c r="R1248" s="199">
        <v>85</v>
      </c>
      <c r="S1248" s="199">
        <v>113</v>
      </c>
      <c r="T1248" s="199"/>
      <c r="U1248" s="199"/>
      <c r="V1248" s="199"/>
      <c r="W1248" s="157"/>
    </row>
    <row r="1249" spans="1:23">
      <c r="A1249" s="158">
        <v>9.2899999999999991</v>
      </c>
      <c r="B1249" s="153">
        <v>58</v>
      </c>
      <c r="C1249" s="153">
        <v>2199148</v>
      </c>
      <c r="D1249" s="153"/>
      <c r="E1249" s="27"/>
      <c r="F1249" s="27"/>
      <c r="G1249" s="27"/>
      <c r="H1249" s="27"/>
      <c r="I1249" s="27"/>
      <c r="J1249" s="159" t="s">
        <v>84</v>
      </c>
      <c r="K1249" s="25" t="s">
        <v>110</v>
      </c>
      <c r="L1249" s="27"/>
      <c r="M1249" s="160" t="s">
        <v>135</v>
      </c>
      <c r="N1249" s="140">
        <v>5.0696190042361561E-2</v>
      </c>
      <c r="O1249" s="140">
        <f t="shared" si="35"/>
        <v>50.696190042361557</v>
      </c>
      <c r="P1249" s="156" t="s">
        <v>346</v>
      </c>
      <c r="Q1249" s="27">
        <v>5200</v>
      </c>
      <c r="R1249" s="199">
        <v>134</v>
      </c>
      <c r="S1249" s="199"/>
      <c r="T1249" s="199"/>
      <c r="U1249" s="199"/>
      <c r="V1249" s="199"/>
      <c r="W1249" s="157"/>
    </row>
    <row r="1250" spans="1:23">
      <c r="A1250" s="158">
        <v>9.3800000000000008</v>
      </c>
      <c r="B1250" s="153">
        <v>103</v>
      </c>
      <c r="C1250" s="153">
        <v>510795</v>
      </c>
      <c r="D1250" s="153"/>
      <c r="E1250" s="27"/>
      <c r="F1250" s="27"/>
      <c r="G1250" s="27"/>
      <c r="H1250" s="27"/>
      <c r="I1250" s="27"/>
      <c r="J1250" s="159" t="s">
        <v>85</v>
      </c>
      <c r="K1250" s="25" t="s">
        <v>111</v>
      </c>
      <c r="L1250" s="27"/>
      <c r="M1250" s="160" t="s">
        <v>136</v>
      </c>
      <c r="N1250" s="140">
        <v>1.1775178565830071E-2</v>
      </c>
      <c r="O1250" s="140">
        <f t="shared" si="35"/>
        <v>11.775178565830071</v>
      </c>
      <c r="P1250" s="27">
        <v>5903</v>
      </c>
      <c r="Q1250" s="156" t="s">
        <v>346</v>
      </c>
      <c r="R1250" s="199">
        <v>145</v>
      </c>
      <c r="S1250" s="199">
        <v>116</v>
      </c>
      <c r="T1250" s="199"/>
      <c r="U1250" s="199"/>
      <c r="V1250" s="199"/>
      <c r="W1250" s="157"/>
    </row>
    <row r="1251" spans="1:23">
      <c r="A1251" s="158">
        <v>9.5399999999999991</v>
      </c>
      <c r="B1251" s="153">
        <v>73</v>
      </c>
      <c r="C1251" s="153">
        <v>388449</v>
      </c>
      <c r="D1251" s="153"/>
      <c r="E1251" s="27"/>
      <c r="F1251" s="27"/>
      <c r="G1251" s="27"/>
      <c r="H1251" s="27"/>
      <c r="I1251" s="27"/>
      <c r="J1251" s="159" t="s">
        <v>182</v>
      </c>
      <c r="K1251" s="25" t="s">
        <v>190</v>
      </c>
      <c r="L1251" s="27"/>
      <c r="M1251" s="160" t="s">
        <v>197</v>
      </c>
      <c r="N1251" s="140">
        <v>8.9547789988510557E-3</v>
      </c>
      <c r="O1251" s="140">
        <f t="shared" si="35"/>
        <v>8.9547789988510562</v>
      </c>
      <c r="P1251" s="156" t="s">
        <v>346</v>
      </c>
      <c r="Q1251" s="27">
        <v>0.50760000000000005</v>
      </c>
      <c r="R1251" s="199">
        <v>147</v>
      </c>
      <c r="S1251" s="199">
        <v>221</v>
      </c>
      <c r="T1251" s="199">
        <v>281</v>
      </c>
      <c r="U1251" s="199">
        <v>355</v>
      </c>
      <c r="V1251" s="199">
        <v>443</v>
      </c>
      <c r="W1251" s="157"/>
    </row>
    <row r="1252" spans="1:23">
      <c r="A1252" s="158">
        <v>9.6</v>
      </c>
      <c r="B1252" s="153">
        <v>142</v>
      </c>
      <c r="C1252" s="153">
        <v>833383</v>
      </c>
      <c r="D1252" s="153"/>
      <c r="E1252" s="27"/>
      <c r="F1252" s="27"/>
      <c r="G1252" s="27"/>
      <c r="H1252" s="27"/>
      <c r="I1252" s="27"/>
      <c r="J1252" s="159" t="s">
        <v>95</v>
      </c>
      <c r="K1252" s="25" t="s">
        <v>98</v>
      </c>
      <c r="L1252" s="27"/>
      <c r="M1252" s="160" t="s">
        <v>98</v>
      </c>
      <c r="N1252" s="140">
        <v>1.9211686956072713E-2</v>
      </c>
      <c r="O1252" s="140">
        <f t="shared" si="35"/>
        <v>19.211686956072711</v>
      </c>
      <c r="P1252" s="156" t="s">
        <v>346</v>
      </c>
      <c r="Q1252" s="156" t="s">
        <v>346</v>
      </c>
      <c r="R1252" s="199">
        <v>55</v>
      </c>
      <c r="S1252" s="199">
        <v>73</v>
      </c>
      <c r="T1252" s="199">
        <v>115</v>
      </c>
      <c r="U1252" s="199"/>
      <c r="V1252" s="199"/>
      <c r="W1252" s="157"/>
    </row>
    <row r="1253" spans="1:23">
      <c r="A1253" s="158">
        <v>9.6300000000000008</v>
      </c>
      <c r="B1253" s="153">
        <v>104</v>
      </c>
      <c r="C1253" s="153">
        <v>1895185</v>
      </c>
      <c r="D1253" s="153"/>
      <c r="E1253" s="27"/>
      <c r="F1253" s="27"/>
      <c r="G1253" s="27"/>
      <c r="H1253" s="27"/>
      <c r="I1253" s="27"/>
      <c r="J1253" s="159" t="s">
        <v>153</v>
      </c>
      <c r="K1253" s="25" t="s">
        <v>164</v>
      </c>
      <c r="L1253" s="27"/>
      <c r="M1253" s="160" t="s">
        <v>176</v>
      </c>
      <c r="N1253" s="140">
        <v>4.3689037265992547E-2</v>
      </c>
      <c r="O1253" s="140">
        <f t="shared" si="35"/>
        <v>43.689037265992546</v>
      </c>
      <c r="P1253" s="156" t="s">
        <v>346</v>
      </c>
      <c r="Q1253" s="156" t="s">
        <v>346</v>
      </c>
      <c r="R1253" s="199">
        <v>76</v>
      </c>
      <c r="S1253" s="199">
        <v>148</v>
      </c>
      <c r="T1253" s="199"/>
      <c r="U1253" s="199"/>
      <c r="V1253" s="199"/>
      <c r="W1253" s="157"/>
    </row>
    <row r="1254" spans="1:23">
      <c r="A1254" s="162">
        <v>9.75</v>
      </c>
      <c r="B1254" s="153">
        <v>142</v>
      </c>
      <c r="C1254" s="153">
        <v>790887</v>
      </c>
      <c r="D1254" s="153"/>
      <c r="E1254" s="27"/>
      <c r="F1254" s="27"/>
      <c r="G1254" s="27"/>
      <c r="H1254" s="27"/>
      <c r="I1254" s="27"/>
      <c r="J1254" s="159" t="s">
        <v>183</v>
      </c>
      <c r="K1254" s="25" t="s">
        <v>191</v>
      </c>
      <c r="L1254" s="27"/>
      <c r="M1254" s="160" t="s">
        <v>198</v>
      </c>
      <c r="N1254" s="140">
        <v>1.8232041524278129E-2</v>
      </c>
      <c r="O1254" s="140">
        <f t="shared" si="35"/>
        <v>18.232041524278127</v>
      </c>
      <c r="P1254" s="156" t="s">
        <v>346</v>
      </c>
      <c r="Q1254" s="156" t="s">
        <v>346</v>
      </c>
      <c r="R1254" s="199">
        <v>115</v>
      </c>
      <c r="S1254" s="199"/>
      <c r="T1254" s="199"/>
      <c r="U1254" s="199"/>
      <c r="V1254" s="199"/>
      <c r="W1254" s="157"/>
    </row>
    <row r="1255" spans="1:23">
      <c r="A1255" s="158">
        <v>9.93</v>
      </c>
      <c r="B1255" s="153">
        <v>55</v>
      </c>
      <c r="C1255" s="153">
        <v>1562632</v>
      </c>
      <c r="D1255" s="153"/>
      <c r="E1255" s="27"/>
      <c r="F1255" s="27"/>
      <c r="G1255" s="27"/>
      <c r="H1255" s="27"/>
      <c r="I1255" s="27"/>
      <c r="J1255" s="159" t="s">
        <v>95</v>
      </c>
      <c r="K1255" s="25" t="s">
        <v>98</v>
      </c>
      <c r="L1255" s="27"/>
      <c r="M1255" s="160" t="s">
        <v>98</v>
      </c>
      <c r="N1255" s="140">
        <v>3.6022809214420998E-2</v>
      </c>
      <c r="O1255" s="140">
        <f t="shared" si="35"/>
        <v>36.022809214420995</v>
      </c>
      <c r="P1255" s="156" t="s">
        <v>346</v>
      </c>
      <c r="Q1255" s="156" t="s">
        <v>346</v>
      </c>
      <c r="R1255" s="199">
        <v>83</v>
      </c>
      <c r="S1255" s="199">
        <v>97</v>
      </c>
      <c r="T1255" s="199">
        <v>111</v>
      </c>
      <c r="U1255" s="199">
        <v>145</v>
      </c>
      <c r="V1255" s="199">
        <v>196</v>
      </c>
      <c r="W1255" s="157"/>
    </row>
    <row r="1256" spans="1:23">
      <c r="A1256" s="158">
        <v>10.039999999999999</v>
      </c>
      <c r="B1256" s="153">
        <v>109</v>
      </c>
      <c r="C1256" s="153">
        <v>379480</v>
      </c>
      <c r="D1256" s="153"/>
      <c r="E1256" s="27"/>
      <c r="F1256" s="27"/>
      <c r="G1256" s="27"/>
      <c r="H1256" s="27"/>
      <c r="I1256" s="27"/>
      <c r="J1256" s="159" t="s">
        <v>95</v>
      </c>
      <c r="K1256" s="25" t="s">
        <v>98</v>
      </c>
      <c r="L1256" s="27"/>
      <c r="M1256" s="160" t="s">
        <v>98</v>
      </c>
      <c r="N1256" s="140">
        <v>8.7480197773298404E-3</v>
      </c>
      <c r="O1256" s="140">
        <f t="shared" si="35"/>
        <v>8.7480197773298407</v>
      </c>
      <c r="P1256" s="156" t="s">
        <v>346</v>
      </c>
      <c r="Q1256" s="156" t="s">
        <v>346</v>
      </c>
      <c r="R1256" s="199">
        <v>151</v>
      </c>
      <c r="S1256" s="199">
        <v>93</v>
      </c>
      <c r="T1256" s="199">
        <v>133</v>
      </c>
      <c r="U1256" s="199">
        <v>192</v>
      </c>
      <c r="V1256" s="199"/>
      <c r="W1256" s="157"/>
    </row>
    <row r="1257" spans="1:23">
      <c r="A1257" s="158">
        <v>10.220000000000001</v>
      </c>
      <c r="B1257" s="153">
        <v>152</v>
      </c>
      <c r="C1257" s="153">
        <v>390124</v>
      </c>
      <c r="D1257" s="153"/>
      <c r="E1257" s="27"/>
      <c r="F1257" s="27"/>
      <c r="G1257" s="27"/>
      <c r="H1257" s="27"/>
      <c r="I1257" s="27"/>
      <c r="J1257" s="159" t="s">
        <v>154</v>
      </c>
      <c r="K1257" s="25" t="s">
        <v>165</v>
      </c>
      <c r="L1257" s="27"/>
      <c r="M1257" s="160" t="s">
        <v>177</v>
      </c>
      <c r="N1257" s="140">
        <v>8.9933921882866721E-3</v>
      </c>
      <c r="O1257" s="140">
        <f t="shared" si="35"/>
        <v>8.9933921882866716</v>
      </c>
      <c r="P1257" s="156" t="s">
        <v>346</v>
      </c>
      <c r="Q1257" s="156" t="s">
        <v>346</v>
      </c>
      <c r="R1257" s="199">
        <v>77</v>
      </c>
      <c r="S1257" s="199">
        <v>109</v>
      </c>
      <c r="T1257" s="199">
        <v>122</v>
      </c>
      <c r="U1257" s="199"/>
      <c r="V1257" s="199"/>
      <c r="W1257" s="157"/>
    </row>
    <row r="1258" spans="1:23">
      <c r="A1258" s="158">
        <v>10.32</v>
      </c>
      <c r="B1258" s="153">
        <v>73</v>
      </c>
      <c r="C1258" s="153">
        <v>290401</v>
      </c>
      <c r="D1258" s="153"/>
      <c r="E1258" s="27"/>
      <c r="F1258" s="27"/>
      <c r="G1258" s="27"/>
      <c r="H1258" s="27"/>
      <c r="I1258" s="27"/>
      <c r="J1258" s="159" t="s">
        <v>184</v>
      </c>
      <c r="K1258" s="25" t="s">
        <v>192</v>
      </c>
      <c r="L1258" s="27"/>
      <c r="M1258" s="160" t="s">
        <v>199</v>
      </c>
      <c r="N1258" s="140">
        <v>6.6945127315177688E-3</v>
      </c>
      <c r="O1258" s="140">
        <f t="shared" ref="O1258:O1318" si="36">N1258*1000</f>
        <v>6.6945127315177686</v>
      </c>
      <c r="P1258" s="156" t="s">
        <v>346</v>
      </c>
      <c r="Q1258" s="27">
        <v>2.6755</v>
      </c>
      <c r="R1258" s="201">
        <v>147</v>
      </c>
      <c r="S1258" s="201">
        <v>281</v>
      </c>
      <c r="T1258" s="201">
        <v>415</v>
      </c>
      <c r="U1258" s="201">
        <v>503</v>
      </c>
      <c r="V1258" s="201"/>
      <c r="W1258" s="157"/>
    </row>
    <row r="1259" spans="1:23">
      <c r="A1259" s="162">
        <v>10.51</v>
      </c>
      <c r="B1259" s="153">
        <v>147</v>
      </c>
      <c r="C1259" s="153">
        <v>765828</v>
      </c>
      <c r="D1259" s="153"/>
      <c r="E1259" s="27"/>
      <c r="F1259" s="27"/>
      <c r="G1259" s="27"/>
      <c r="H1259" s="27"/>
      <c r="I1259" s="27"/>
      <c r="J1259" s="159" t="s">
        <v>87</v>
      </c>
      <c r="K1259" s="25" t="s">
        <v>113</v>
      </c>
      <c r="L1259" s="27"/>
      <c r="M1259" s="160" t="s">
        <v>138</v>
      </c>
      <c r="N1259" s="140">
        <v>1.7654365157670906E-2</v>
      </c>
      <c r="O1259" s="140">
        <f t="shared" si="36"/>
        <v>17.654365157670906</v>
      </c>
      <c r="P1259" s="156" t="s">
        <v>346</v>
      </c>
      <c r="Q1259" s="156" t="s">
        <v>346</v>
      </c>
      <c r="R1259" s="199">
        <v>91</v>
      </c>
      <c r="S1259" s="199">
        <v>119</v>
      </c>
      <c r="T1259" s="199">
        <v>162</v>
      </c>
      <c r="U1259" s="199"/>
      <c r="V1259" s="199"/>
      <c r="W1259" s="157"/>
    </row>
    <row r="1260" spans="1:23">
      <c r="A1260" s="158">
        <v>10.86</v>
      </c>
      <c r="B1260" s="153">
        <v>163</v>
      </c>
      <c r="C1260" s="153">
        <v>2376259</v>
      </c>
      <c r="D1260" s="153"/>
      <c r="E1260" s="27"/>
      <c r="F1260" s="27"/>
      <c r="G1260" s="27"/>
      <c r="H1260" s="27"/>
      <c r="I1260" s="27"/>
      <c r="J1260" s="159" t="s">
        <v>95</v>
      </c>
      <c r="K1260" s="25" t="s">
        <v>98</v>
      </c>
      <c r="L1260" s="27"/>
      <c r="M1260" s="160" t="s">
        <v>98</v>
      </c>
      <c r="N1260" s="140">
        <v>5.4779068009007142E-2</v>
      </c>
      <c r="O1260" s="140">
        <f t="shared" si="36"/>
        <v>54.77906800900714</v>
      </c>
      <c r="P1260" s="156" t="s">
        <v>346</v>
      </c>
      <c r="Q1260" s="156" t="s">
        <v>346</v>
      </c>
      <c r="R1260" s="199">
        <v>91</v>
      </c>
      <c r="S1260" s="199">
        <v>115</v>
      </c>
      <c r="T1260" s="199">
        <v>145</v>
      </c>
      <c r="U1260" s="199"/>
      <c r="V1260" s="199"/>
      <c r="W1260" s="157"/>
    </row>
    <row r="1261" spans="1:23">
      <c r="A1261" s="158">
        <v>10.92</v>
      </c>
      <c r="B1261" s="153">
        <v>58</v>
      </c>
      <c r="C1261" s="153">
        <v>1930902</v>
      </c>
      <c r="D1261" s="153"/>
      <c r="E1261" s="27"/>
      <c r="F1261" s="27"/>
      <c r="G1261" s="27"/>
      <c r="H1261" s="27"/>
      <c r="I1261" s="27"/>
      <c r="J1261" s="159" t="s">
        <v>95</v>
      </c>
      <c r="K1261" s="25" t="s">
        <v>98</v>
      </c>
      <c r="L1261" s="27"/>
      <c r="M1261" s="160" t="s">
        <v>98</v>
      </c>
      <c r="N1261" s="140">
        <v>4.4512408780662337E-2</v>
      </c>
      <c r="O1261" s="140">
        <f t="shared" si="36"/>
        <v>44.512408780662334</v>
      </c>
      <c r="P1261" s="156" t="s">
        <v>346</v>
      </c>
      <c r="Q1261" s="156" t="s">
        <v>346</v>
      </c>
      <c r="R1261" s="199">
        <v>84</v>
      </c>
      <c r="S1261" s="199">
        <v>213</v>
      </c>
      <c r="T1261" s="199"/>
      <c r="U1261" s="199"/>
      <c r="V1261" s="199"/>
      <c r="W1261" s="157"/>
    </row>
    <row r="1262" spans="1:23">
      <c r="A1262" s="158">
        <v>11.03</v>
      </c>
      <c r="B1262" s="153">
        <v>191</v>
      </c>
      <c r="C1262" s="153">
        <v>1226362</v>
      </c>
      <c r="D1262" s="153"/>
      <c r="E1262" s="27"/>
      <c r="F1262" s="27"/>
      <c r="G1262" s="27"/>
      <c r="H1262" s="27"/>
      <c r="I1262" s="27"/>
      <c r="J1262" s="159" t="s">
        <v>155</v>
      </c>
      <c r="K1262" s="25" t="s">
        <v>166</v>
      </c>
      <c r="L1262" s="27"/>
      <c r="M1262" s="160" t="s">
        <v>178</v>
      </c>
      <c r="N1262" s="140">
        <v>2.8270894461278003E-2</v>
      </c>
      <c r="O1262" s="140">
        <f t="shared" si="36"/>
        <v>28.270894461278004</v>
      </c>
      <c r="P1262" s="156" t="s">
        <v>346</v>
      </c>
      <c r="Q1262" s="156" t="s">
        <v>346</v>
      </c>
      <c r="R1262" s="199">
        <v>57</v>
      </c>
      <c r="S1262" s="199">
        <v>206</v>
      </c>
      <c r="T1262" s="199"/>
      <c r="U1262" s="199"/>
      <c r="V1262" s="199"/>
      <c r="W1262" s="157"/>
    </row>
    <row r="1263" spans="1:23">
      <c r="A1263" s="158">
        <v>11.26</v>
      </c>
      <c r="B1263" s="153">
        <v>163</v>
      </c>
      <c r="C1263" s="153">
        <v>453611</v>
      </c>
      <c r="D1263" s="153"/>
      <c r="E1263" s="27"/>
      <c r="F1263" s="27"/>
      <c r="G1263" s="27"/>
      <c r="H1263" s="27"/>
      <c r="I1263" s="27"/>
      <c r="J1263" s="159" t="s">
        <v>95</v>
      </c>
      <c r="K1263" s="25" t="s">
        <v>98</v>
      </c>
      <c r="L1263" s="27"/>
      <c r="M1263" s="160" t="s">
        <v>98</v>
      </c>
      <c r="N1263" s="140">
        <v>1.0456935804823353E-2</v>
      </c>
      <c r="O1263" s="140">
        <f t="shared" si="36"/>
        <v>10.456935804823352</v>
      </c>
      <c r="P1263" s="156" t="s">
        <v>346</v>
      </c>
      <c r="Q1263" s="156" t="s">
        <v>346</v>
      </c>
      <c r="R1263" s="199">
        <v>115</v>
      </c>
      <c r="S1263" s="199">
        <v>145</v>
      </c>
      <c r="T1263" s="199">
        <v>194</v>
      </c>
      <c r="U1263" s="199"/>
      <c r="V1263" s="199"/>
      <c r="W1263" s="157"/>
    </row>
    <row r="1264" spans="1:23">
      <c r="A1264" s="158">
        <v>11.35</v>
      </c>
      <c r="B1264" s="153">
        <v>153</v>
      </c>
      <c r="C1264" s="153">
        <v>4764955</v>
      </c>
      <c r="D1264" s="153"/>
      <c r="E1264" s="27"/>
      <c r="F1264" s="27"/>
      <c r="G1264" s="27"/>
      <c r="H1264" s="27"/>
      <c r="I1264" s="27"/>
      <c r="J1264" s="159" t="s">
        <v>185</v>
      </c>
      <c r="K1264" s="25" t="s">
        <v>193</v>
      </c>
      <c r="L1264" s="27"/>
      <c r="M1264" s="160" t="s">
        <v>200</v>
      </c>
      <c r="N1264" s="140">
        <v>0.10984484183115502</v>
      </c>
      <c r="O1264" s="140">
        <f t="shared" si="36"/>
        <v>109.84484183115502</v>
      </c>
      <c r="P1264" s="156" t="s">
        <v>346</v>
      </c>
      <c r="Q1264" s="27">
        <v>100</v>
      </c>
      <c r="R1264" s="199">
        <v>73</v>
      </c>
      <c r="S1264" s="199"/>
      <c r="T1264" s="199"/>
      <c r="U1264" s="199"/>
      <c r="V1264" s="199"/>
      <c r="W1264" s="157"/>
    </row>
    <row r="1265" spans="1:23">
      <c r="A1265" s="158">
        <v>11.94</v>
      </c>
      <c r="B1265" s="153">
        <v>149</v>
      </c>
      <c r="C1265" s="153">
        <v>3023869</v>
      </c>
      <c r="D1265" s="153"/>
      <c r="E1265" s="27"/>
      <c r="F1265" s="27"/>
      <c r="G1265" s="27"/>
      <c r="H1265" s="27"/>
      <c r="I1265" s="27"/>
      <c r="J1265" s="159" t="s">
        <v>88</v>
      </c>
      <c r="K1265" s="25" t="s">
        <v>114</v>
      </c>
      <c r="L1265" s="27"/>
      <c r="M1265" s="160" t="s">
        <v>139</v>
      </c>
      <c r="N1265" s="140">
        <v>6.9708194940588705E-2</v>
      </c>
      <c r="O1265" s="140">
        <f t="shared" si="36"/>
        <v>69.708194940588712</v>
      </c>
      <c r="P1265" s="27">
        <v>6240</v>
      </c>
      <c r="Q1265" s="27">
        <v>6240</v>
      </c>
      <c r="R1265" s="201">
        <v>56</v>
      </c>
      <c r="S1265" s="201">
        <v>76</v>
      </c>
      <c r="T1265" s="201">
        <v>104</v>
      </c>
      <c r="U1265" s="201">
        <v>222</v>
      </c>
      <c r="V1265" s="201"/>
      <c r="W1265" s="157"/>
    </row>
    <row r="1266" spans="1:23">
      <c r="A1266" s="162">
        <v>12.46</v>
      </c>
      <c r="B1266" s="153">
        <v>165</v>
      </c>
      <c r="C1266" s="153">
        <v>3244078</v>
      </c>
      <c r="D1266" s="153"/>
      <c r="E1266" s="27"/>
      <c r="F1266" s="27"/>
      <c r="G1266" s="27"/>
      <c r="H1266" s="27"/>
      <c r="I1266" s="27"/>
      <c r="J1266" s="159" t="s">
        <v>95</v>
      </c>
      <c r="K1266" s="25" t="s">
        <v>98</v>
      </c>
      <c r="L1266" s="27"/>
      <c r="M1266" s="160" t="s">
        <v>98</v>
      </c>
      <c r="N1266" s="140">
        <v>7.4784596034575296E-2</v>
      </c>
      <c r="O1266" s="140">
        <f t="shared" si="36"/>
        <v>74.784596034575301</v>
      </c>
      <c r="P1266" s="156" t="s">
        <v>346</v>
      </c>
      <c r="Q1266" s="156" t="s">
        <v>346</v>
      </c>
      <c r="R1266" s="199">
        <v>82</v>
      </c>
      <c r="S1266" s="199">
        <v>139</v>
      </c>
      <c r="T1266" s="199">
        <v>226</v>
      </c>
      <c r="U1266" s="199"/>
      <c r="V1266" s="199"/>
      <c r="W1266" s="157"/>
    </row>
    <row r="1267" spans="1:23">
      <c r="A1267" s="158">
        <v>12.63</v>
      </c>
      <c r="B1267" s="153">
        <v>83</v>
      </c>
      <c r="C1267" s="153">
        <v>1490421</v>
      </c>
      <c r="D1267" s="153"/>
      <c r="E1267" s="27"/>
      <c r="F1267" s="27"/>
      <c r="G1267" s="27"/>
      <c r="H1267" s="27"/>
      <c r="I1267" s="27"/>
      <c r="J1267" s="159" t="s">
        <v>156</v>
      </c>
      <c r="K1267" s="25" t="s">
        <v>167</v>
      </c>
      <c r="L1267" s="27"/>
      <c r="M1267" s="160" t="s">
        <v>179</v>
      </c>
      <c r="N1267" s="140">
        <v>3.4358154275713391E-2</v>
      </c>
      <c r="O1267" s="140">
        <f t="shared" si="36"/>
        <v>34.358154275713389</v>
      </c>
      <c r="P1267" s="27">
        <v>10392</v>
      </c>
      <c r="Q1267" s="27">
        <v>10392</v>
      </c>
      <c r="R1267" s="199">
        <v>55</v>
      </c>
      <c r="S1267" s="199"/>
      <c r="T1267" s="199"/>
      <c r="U1267" s="199"/>
      <c r="V1267" s="199"/>
      <c r="W1267" s="157"/>
    </row>
    <row r="1268" spans="1:23">
      <c r="A1268" s="158">
        <v>12.84</v>
      </c>
      <c r="B1268" s="153">
        <v>55</v>
      </c>
      <c r="C1268" s="153">
        <v>1727771</v>
      </c>
      <c r="D1268" s="153"/>
      <c r="E1268" s="27"/>
      <c r="F1268" s="27"/>
      <c r="G1268" s="27"/>
      <c r="H1268" s="27"/>
      <c r="I1268" s="27"/>
      <c r="J1268" s="159" t="s">
        <v>186</v>
      </c>
      <c r="K1268" s="25" t="s">
        <v>194</v>
      </c>
      <c r="L1268" s="27"/>
      <c r="M1268" s="160" t="s">
        <v>201</v>
      </c>
      <c r="N1268" s="140">
        <v>3.9829700850366169E-2</v>
      </c>
      <c r="O1268" s="140">
        <f t="shared" si="36"/>
        <v>39.829700850366166</v>
      </c>
      <c r="P1268" s="156" t="s">
        <v>346</v>
      </c>
      <c r="Q1268" s="27">
        <v>27.289000000000001</v>
      </c>
      <c r="R1268" s="199">
        <v>69</v>
      </c>
      <c r="S1268" s="199">
        <v>83</v>
      </c>
      <c r="T1268" s="199">
        <v>97</v>
      </c>
      <c r="U1268" s="199">
        <v>125</v>
      </c>
      <c r="V1268" s="199">
        <v>196</v>
      </c>
      <c r="W1268" s="157"/>
    </row>
    <row r="1269" spans="1:23">
      <c r="A1269" s="158">
        <v>13.16</v>
      </c>
      <c r="B1269" s="153">
        <v>58</v>
      </c>
      <c r="C1269" s="153">
        <v>611583</v>
      </c>
      <c r="D1269" s="153"/>
      <c r="E1269" s="27"/>
      <c r="F1269" s="27"/>
      <c r="G1269" s="27"/>
      <c r="H1269" s="27"/>
      <c r="I1269" s="27"/>
      <c r="J1269" s="159" t="s">
        <v>95</v>
      </c>
      <c r="K1269" s="25" t="s">
        <v>98</v>
      </c>
      <c r="L1269" s="27"/>
      <c r="M1269" s="160" t="s">
        <v>98</v>
      </c>
      <c r="N1269" s="140">
        <v>1.4098609095284903E-2</v>
      </c>
      <c r="O1269" s="140">
        <f t="shared" si="36"/>
        <v>14.098609095284903</v>
      </c>
      <c r="P1269" s="156" t="s">
        <v>346</v>
      </c>
      <c r="Q1269" s="156" t="s">
        <v>346</v>
      </c>
      <c r="R1269" s="199">
        <v>191</v>
      </c>
      <c r="S1269" s="199">
        <v>119</v>
      </c>
      <c r="T1269" s="199"/>
      <c r="U1269" s="199"/>
      <c r="V1269" s="199"/>
      <c r="W1269" s="157"/>
    </row>
    <row r="1270" spans="1:23">
      <c r="A1270" s="158">
        <v>13.44</v>
      </c>
      <c r="B1270" s="153">
        <v>105</v>
      </c>
      <c r="C1270" s="153">
        <v>476561</v>
      </c>
      <c r="D1270" s="153"/>
      <c r="E1270" s="27"/>
      <c r="F1270" s="27"/>
      <c r="G1270" s="27"/>
      <c r="H1270" s="27"/>
      <c r="I1270" s="27"/>
      <c r="J1270" s="159" t="s">
        <v>95</v>
      </c>
      <c r="K1270" s="25" t="s">
        <v>98</v>
      </c>
      <c r="L1270" s="27"/>
      <c r="M1270" s="160" t="s">
        <v>98</v>
      </c>
      <c r="N1270" s="140">
        <v>1.0985994131717313E-2</v>
      </c>
      <c r="O1270" s="140">
        <f t="shared" si="36"/>
        <v>10.985994131717312</v>
      </c>
      <c r="P1270" s="156" t="s">
        <v>346</v>
      </c>
      <c r="Q1270" s="156" t="s">
        <v>346</v>
      </c>
      <c r="R1270" s="199">
        <v>70</v>
      </c>
      <c r="S1270" s="199">
        <v>123</v>
      </c>
      <c r="T1270" s="199">
        <v>149</v>
      </c>
      <c r="U1270" s="199"/>
      <c r="V1270" s="199"/>
      <c r="W1270" s="157"/>
    </row>
    <row r="1271" spans="1:23">
      <c r="A1271" s="158">
        <v>13.76</v>
      </c>
      <c r="B1271" s="153">
        <v>55</v>
      </c>
      <c r="C1271" s="153">
        <v>2699686</v>
      </c>
      <c r="D1271" s="153"/>
      <c r="E1271" s="27"/>
      <c r="F1271" s="27"/>
      <c r="G1271" s="27"/>
      <c r="H1271" s="27"/>
      <c r="I1271" s="27"/>
      <c r="J1271" s="159" t="s">
        <v>95</v>
      </c>
      <c r="K1271" s="25" t="s">
        <v>98</v>
      </c>
      <c r="L1271" s="27"/>
      <c r="M1271" s="160" t="s">
        <v>98</v>
      </c>
      <c r="N1271" s="140">
        <v>6.2234917572943194E-2</v>
      </c>
      <c r="O1271" s="140">
        <f t="shared" si="36"/>
        <v>62.234917572943196</v>
      </c>
      <c r="P1271" s="156" t="s">
        <v>346</v>
      </c>
      <c r="Q1271" s="156" t="s">
        <v>346</v>
      </c>
      <c r="R1271" s="199">
        <v>83</v>
      </c>
      <c r="S1271" s="199">
        <v>129</v>
      </c>
      <c r="T1271" s="199">
        <v>185</v>
      </c>
      <c r="U1271" s="199">
        <v>228</v>
      </c>
      <c r="V1271" s="199"/>
      <c r="W1271" s="157"/>
    </row>
    <row r="1272" spans="1:23">
      <c r="A1272" s="158">
        <v>13.84</v>
      </c>
      <c r="B1272" s="153">
        <v>73</v>
      </c>
      <c r="C1272" s="153">
        <v>1334865</v>
      </c>
      <c r="D1272" s="153"/>
      <c r="E1272" s="27"/>
      <c r="F1272" s="27"/>
      <c r="G1272" s="27"/>
      <c r="H1272" s="27"/>
      <c r="I1272" s="27"/>
      <c r="J1272" s="159" t="s">
        <v>95</v>
      </c>
      <c r="K1272" s="25" t="s">
        <v>98</v>
      </c>
      <c r="L1272" s="27"/>
      <c r="M1272" s="160" t="s">
        <v>98</v>
      </c>
      <c r="N1272" s="140">
        <v>3.0772176188640761E-2</v>
      </c>
      <c r="O1272" s="140">
        <f t="shared" si="36"/>
        <v>30.77217618864076</v>
      </c>
      <c r="P1272" s="156" t="s">
        <v>346</v>
      </c>
      <c r="Q1272" s="156" t="s">
        <v>346</v>
      </c>
      <c r="R1272" s="201">
        <v>91</v>
      </c>
      <c r="S1272" s="201">
        <v>207</v>
      </c>
      <c r="T1272" s="201">
        <v>355</v>
      </c>
      <c r="U1272" s="201">
        <v>429</v>
      </c>
      <c r="V1272" s="201"/>
      <c r="W1272" s="157"/>
    </row>
    <row r="1273" spans="1:23">
      <c r="A1273" s="158">
        <v>15.1</v>
      </c>
      <c r="B1273" s="153">
        <v>188</v>
      </c>
      <c r="C1273" s="153">
        <v>4337896</v>
      </c>
      <c r="D1273" s="153"/>
      <c r="E1273" s="27"/>
      <c r="F1273" s="27"/>
      <c r="G1273" s="27"/>
      <c r="H1273" s="27"/>
      <c r="I1273" s="27"/>
      <c r="J1273" s="159" t="s">
        <v>89</v>
      </c>
      <c r="K1273" s="25" t="s">
        <v>115</v>
      </c>
      <c r="L1273" s="27"/>
      <c r="M1273" s="160" t="s">
        <v>140</v>
      </c>
      <c r="N1273" s="140">
        <v>0.1</v>
      </c>
      <c r="O1273" s="140">
        <f t="shared" si="36"/>
        <v>100</v>
      </c>
      <c r="P1273" s="156" t="s">
        <v>346</v>
      </c>
      <c r="Q1273" s="156" t="s">
        <v>346</v>
      </c>
      <c r="R1273" s="203">
        <v>160</v>
      </c>
      <c r="S1273" s="203"/>
      <c r="T1273" s="203"/>
      <c r="U1273" s="203"/>
      <c r="V1273" s="203"/>
      <c r="W1273" s="157"/>
    </row>
    <row r="1274" spans="1:23">
      <c r="A1274" s="158">
        <v>15.46</v>
      </c>
      <c r="B1274" s="153">
        <v>149</v>
      </c>
      <c r="C1274" s="153">
        <v>11150942</v>
      </c>
      <c r="D1274" s="153"/>
      <c r="E1274" s="27"/>
      <c r="F1274" s="27"/>
      <c r="G1274" s="27"/>
      <c r="H1274" s="27"/>
      <c r="I1274" s="27"/>
      <c r="J1274" s="159" t="s">
        <v>90</v>
      </c>
      <c r="K1274" s="25" t="s">
        <v>116</v>
      </c>
      <c r="L1274" s="27"/>
      <c r="M1274" s="160" t="s">
        <v>141</v>
      </c>
      <c r="N1274" s="140">
        <v>0.25705876766063546</v>
      </c>
      <c r="O1274" s="140">
        <f t="shared" si="36"/>
        <v>257.05876766063545</v>
      </c>
      <c r="P1274" s="156" t="s">
        <v>346</v>
      </c>
      <c r="Q1274" s="156" t="s">
        <v>346</v>
      </c>
      <c r="R1274" s="201">
        <v>104</v>
      </c>
      <c r="S1274" s="201">
        <v>223</v>
      </c>
      <c r="T1274" s="201">
        <v>267</v>
      </c>
      <c r="U1274" s="201"/>
      <c r="V1274" s="201"/>
      <c r="W1274" s="157"/>
    </row>
    <row r="1275" spans="1:23">
      <c r="A1275" s="158">
        <v>15.63</v>
      </c>
      <c r="B1275" s="153">
        <v>55</v>
      </c>
      <c r="C1275" s="153">
        <v>5201138</v>
      </c>
      <c r="D1275" s="153"/>
      <c r="E1275" s="27"/>
      <c r="F1275" s="27"/>
      <c r="G1275" s="27"/>
      <c r="H1275" s="27"/>
      <c r="I1275" s="27"/>
      <c r="J1275" s="159" t="s">
        <v>188</v>
      </c>
      <c r="K1275" s="25" t="s">
        <v>196</v>
      </c>
      <c r="L1275" s="27"/>
      <c r="M1275" s="160" t="s">
        <v>203</v>
      </c>
      <c r="N1275" s="140">
        <v>0.11990001604464469</v>
      </c>
      <c r="O1275" s="140">
        <f t="shared" si="36"/>
        <v>119.90001604464469</v>
      </c>
      <c r="P1275" s="156" t="s">
        <v>346</v>
      </c>
      <c r="Q1275" s="27">
        <v>4.8609</v>
      </c>
      <c r="R1275" s="199">
        <v>69</v>
      </c>
      <c r="S1275" s="199">
        <v>83</v>
      </c>
      <c r="T1275" s="199">
        <v>111</v>
      </c>
      <c r="U1275" s="199">
        <v>125</v>
      </c>
      <c r="V1275" s="199">
        <v>224</v>
      </c>
      <c r="W1275" s="157"/>
    </row>
    <row r="1276" spans="1:23">
      <c r="A1276" s="158">
        <v>16.72</v>
      </c>
      <c r="B1276" s="153">
        <v>55</v>
      </c>
      <c r="C1276" s="153">
        <v>9182122</v>
      </c>
      <c r="D1276" s="153"/>
      <c r="E1276" s="27"/>
      <c r="F1276" s="27"/>
      <c r="G1276" s="27"/>
      <c r="H1276" s="27"/>
      <c r="I1276" s="27"/>
      <c r="J1276" s="159" t="s">
        <v>95</v>
      </c>
      <c r="K1276" s="25" t="s">
        <v>98</v>
      </c>
      <c r="L1276" s="27"/>
      <c r="M1276" s="160" t="s">
        <v>98</v>
      </c>
      <c r="N1276" s="140">
        <v>0.21167224848175248</v>
      </c>
      <c r="O1276" s="140">
        <f t="shared" si="36"/>
        <v>211.67224848175249</v>
      </c>
      <c r="P1276" s="156" t="s">
        <v>346</v>
      </c>
      <c r="Q1276" s="156" t="s">
        <v>346</v>
      </c>
      <c r="R1276" s="201">
        <v>70</v>
      </c>
      <c r="S1276" s="201">
        <v>97</v>
      </c>
      <c r="T1276" s="201">
        <v>129</v>
      </c>
      <c r="U1276" s="201">
        <v>256</v>
      </c>
      <c r="V1276" s="201"/>
      <c r="W1276" s="157"/>
    </row>
    <row r="1277" spans="1:23">
      <c r="A1277" s="158">
        <v>16.899999999999999</v>
      </c>
      <c r="B1277" s="153">
        <v>149</v>
      </c>
      <c r="C1277" s="153">
        <v>99123098</v>
      </c>
      <c r="D1277" s="153"/>
      <c r="E1277" s="27"/>
      <c r="F1277" s="27"/>
      <c r="G1277" s="27"/>
      <c r="H1277" s="27"/>
      <c r="I1277" s="27"/>
      <c r="J1277" s="159" t="s">
        <v>481</v>
      </c>
      <c r="K1277" s="25" t="s">
        <v>117</v>
      </c>
      <c r="L1277" s="27"/>
      <c r="M1277" s="160" t="s">
        <v>142</v>
      </c>
      <c r="N1277" s="140">
        <v>2.2850501256830502</v>
      </c>
      <c r="O1277" s="140">
        <f t="shared" si="36"/>
        <v>2285.0501256830503</v>
      </c>
      <c r="P1277" s="27">
        <v>600</v>
      </c>
      <c r="Q1277" s="27">
        <v>600</v>
      </c>
      <c r="R1277" s="201">
        <v>56</v>
      </c>
      <c r="S1277" s="201">
        <v>76</v>
      </c>
      <c r="T1277" s="201">
        <v>104</v>
      </c>
      <c r="U1277" s="201">
        <v>223</v>
      </c>
      <c r="V1277" s="201"/>
      <c r="W1277" s="157"/>
    </row>
    <row r="1278" spans="1:23">
      <c r="A1278" s="158">
        <v>18.14</v>
      </c>
      <c r="B1278" s="153">
        <v>207</v>
      </c>
      <c r="C1278" s="153">
        <v>681789</v>
      </c>
      <c r="D1278" s="153"/>
      <c r="E1278" s="27"/>
      <c r="F1278" s="27"/>
      <c r="G1278" s="27"/>
      <c r="H1278" s="27"/>
      <c r="I1278" s="27"/>
      <c r="J1278" s="159" t="s">
        <v>95</v>
      </c>
      <c r="K1278" s="25" t="s">
        <v>98</v>
      </c>
      <c r="L1278" s="27"/>
      <c r="M1278" s="160" t="s">
        <v>98</v>
      </c>
      <c r="N1278" s="140">
        <v>1.5717043469921824E-2</v>
      </c>
      <c r="O1278" s="140">
        <f t="shared" si="36"/>
        <v>15.717043469921824</v>
      </c>
      <c r="P1278" s="156" t="s">
        <v>346</v>
      </c>
      <c r="Q1278" s="156" t="s">
        <v>346</v>
      </c>
      <c r="R1278" s="199">
        <v>73</v>
      </c>
      <c r="S1278" s="199">
        <v>281</v>
      </c>
      <c r="T1278" s="199">
        <v>355</v>
      </c>
      <c r="U1278" s="199"/>
      <c r="V1278" s="199"/>
      <c r="W1278" s="157"/>
    </row>
    <row r="1279" spans="1:23">
      <c r="A1279" s="158">
        <v>18.77</v>
      </c>
      <c r="B1279" s="153">
        <v>55</v>
      </c>
      <c r="C1279" s="153">
        <v>6040417</v>
      </c>
      <c r="D1279" s="153"/>
      <c r="E1279" s="27"/>
      <c r="F1279" s="27"/>
      <c r="G1279" s="27"/>
      <c r="H1279" s="27"/>
      <c r="I1279" s="27"/>
      <c r="J1279" s="159" t="s">
        <v>92</v>
      </c>
      <c r="K1279" s="25" t="s">
        <v>118</v>
      </c>
      <c r="L1279" s="27"/>
      <c r="M1279" s="160" t="s">
        <v>143</v>
      </c>
      <c r="N1279" s="140">
        <v>0.13924762142753078</v>
      </c>
      <c r="O1279" s="140">
        <f t="shared" si="36"/>
        <v>139.24762142753079</v>
      </c>
      <c r="P1279" s="156" t="s">
        <v>346</v>
      </c>
      <c r="Q1279" s="156" t="s">
        <v>346</v>
      </c>
      <c r="R1279" s="201">
        <v>83</v>
      </c>
      <c r="S1279" s="201">
        <v>111</v>
      </c>
      <c r="T1279" s="201">
        <v>154</v>
      </c>
      <c r="U1279" s="201">
        <v>224</v>
      </c>
      <c r="V1279" s="201">
        <v>252</v>
      </c>
      <c r="W1279" s="157"/>
    </row>
    <row r="1280" spans="1:23">
      <c r="A1280" s="158">
        <v>20.85</v>
      </c>
      <c r="B1280" s="153">
        <v>123</v>
      </c>
      <c r="C1280" s="153">
        <v>771033</v>
      </c>
      <c r="D1280" s="153"/>
      <c r="E1280" s="27"/>
      <c r="F1280" s="27"/>
      <c r="G1280" s="27"/>
      <c r="H1280" s="27"/>
      <c r="I1280" s="27"/>
      <c r="J1280" s="159" t="s">
        <v>189</v>
      </c>
      <c r="K1280" s="25" t="s">
        <v>107</v>
      </c>
      <c r="L1280" s="27"/>
      <c r="M1280" s="160" t="s">
        <v>204</v>
      </c>
      <c r="N1280" s="140">
        <v>1.7774354203051436E-2</v>
      </c>
      <c r="O1280" s="140">
        <f t="shared" si="36"/>
        <v>17.774354203051438</v>
      </c>
      <c r="P1280" s="156" t="s">
        <v>346</v>
      </c>
      <c r="Q1280" s="156" t="s">
        <v>346</v>
      </c>
      <c r="R1280" s="199">
        <v>55</v>
      </c>
      <c r="S1280" s="199">
        <v>105</v>
      </c>
      <c r="T1280" s="199">
        <v>168</v>
      </c>
      <c r="U1280" s="199"/>
      <c r="V1280" s="199"/>
      <c r="W1280" s="157"/>
    </row>
    <row r="1281" spans="1:23">
      <c r="A1281" s="158">
        <v>22.41</v>
      </c>
      <c r="B1281" s="153">
        <v>207</v>
      </c>
      <c r="C1281" s="153">
        <v>989219</v>
      </c>
      <c r="D1281" s="153"/>
      <c r="E1281" s="27"/>
      <c r="F1281" s="27"/>
      <c r="G1281" s="27"/>
      <c r="H1281" s="27"/>
      <c r="I1281" s="27"/>
      <c r="J1281" s="159" t="s">
        <v>95</v>
      </c>
      <c r="K1281" s="25" t="s">
        <v>98</v>
      </c>
      <c r="L1281" s="27"/>
      <c r="M1281" s="160" t="s">
        <v>98</v>
      </c>
      <c r="N1281" s="140">
        <v>2.2804119785259952E-2</v>
      </c>
      <c r="O1281" s="140">
        <f t="shared" si="36"/>
        <v>22.804119785259953</v>
      </c>
      <c r="P1281" s="156" t="s">
        <v>346</v>
      </c>
      <c r="Q1281" s="156" t="s">
        <v>346</v>
      </c>
      <c r="R1281" s="199">
        <v>73</v>
      </c>
      <c r="S1281" s="199">
        <v>281</v>
      </c>
      <c r="T1281" s="199">
        <v>355</v>
      </c>
      <c r="U1281" s="199">
        <v>429</v>
      </c>
      <c r="V1281" s="199"/>
      <c r="W1281" s="157"/>
    </row>
    <row r="1282" spans="1:23">
      <c r="A1282" s="158">
        <v>23.5</v>
      </c>
      <c r="B1282" s="153">
        <v>243</v>
      </c>
      <c r="C1282" s="153">
        <v>997255</v>
      </c>
      <c r="D1282" s="153"/>
      <c r="E1282" s="27"/>
      <c r="F1282" s="27"/>
      <c r="G1282" s="27"/>
      <c r="H1282" s="27"/>
      <c r="I1282" s="27"/>
      <c r="J1282" s="159" t="s">
        <v>3393</v>
      </c>
      <c r="K1282" s="25" t="s">
        <v>120</v>
      </c>
      <c r="L1282" s="27"/>
      <c r="M1282" s="160" t="s">
        <v>145</v>
      </c>
      <c r="N1282" s="140">
        <v>0.1</v>
      </c>
      <c r="O1282" s="140">
        <f t="shared" si="36"/>
        <v>100</v>
      </c>
      <c r="P1282" s="156" t="s">
        <v>346</v>
      </c>
      <c r="Q1282" s="156" t="s">
        <v>346</v>
      </c>
      <c r="R1282" s="201">
        <v>173</v>
      </c>
      <c r="S1282" s="201">
        <v>186</v>
      </c>
      <c r="T1282" s="201">
        <v>220</v>
      </c>
      <c r="U1282" s="201">
        <v>292</v>
      </c>
      <c r="V1282" s="201"/>
      <c r="W1282" s="157"/>
    </row>
    <row r="1283" spans="1:23">
      <c r="A1283" s="158">
        <v>24.08</v>
      </c>
      <c r="B1283" s="153">
        <v>78</v>
      </c>
      <c r="C1283" s="153">
        <v>526002</v>
      </c>
      <c r="D1283" s="153"/>
      <c r="E1283" s="27"/>
      <c r="F1283" s="27"/>
      <c r="G1283" s="27"/>
      <c r="H1283" s="27"/>
      <c r="I1283" s="27"/>
      <c r="J1283" s="159" t="s">
        <v>157</v>
      </c>
      <c r="K1283" s="25" t="s">
        <v>168</v>
      </c>
      <c r="L1283" s="27"/>
      <c r="M1283" s="160" t="s">
        <v>180</v>
      </c>
      <c r="N1283" s="140">
        <v>1.2125740220604643E-2</v>
      </c>
      <c r="O1283" s="140">
        <f t="shared" si="36"/>
        <v>12.125740220604643</v>
      </c>
      <c r="P1283" s="27">
        <v>30</v>
      </c>
      <c r="Q1283" s="27">
        <v>360</v>
      </c>
      <c r="R1283" s="199">
        <v>77</v>
      </c>
      <c r="S1283" s="199">
        <v>94</v>
      </c>
      <c r="T1283" s="199">
        <v>154</v>
      </c>
      <c r="U1283" s="199"/>
      <c r="V1283" s="199"/>
      <c r="W1283" s="157"/>
    </row>
    <row r="1284" spans="1:23">
      <c r="A1284" s="158">
        <v>24.41</v>
      </c>
      <c r="B1284" s="153">
        <v>207</v>
      </c>
      <c r="C1284" s="153">
        <v>1058985</v>
      </c>
      <c r="D1284" s="153"/>
      <c r="E1284" s="27"/>
      <c r="F1284" s="27"/>
      <c r="G1284" s="27"/>
      <c r="H1284" s="27"/>
      <c r="I1284" s="27"/>
      <c r="J1284" s="159" t="s">
        <v>95</v>
      </c>
      <c r="K1284" s="25" t="s">
        <v>98</v>
      </c>
      <c r="L1284" s="27"/>
      <c r="M1284" s="160" t="s">
        <v>98</v>
      </c>
      <c r="N1284" s="140">
        <v>2.4412410993716771E-2</v>
      </c>
      <c r="O1284" s="140">
        <f t="shared" si="36"/>
        <v>24.412410993716772</v>
      </c>
      <c r="P1284" s="156" t="s">
        <v>346</v>
      </c>
      <c r="Q1284" s="156" t="s">
        <v>346</v>
      </c>
      <c r="R1284" s="199">
        <v>73</v>
      </c>
      <c r="S1284" s="199">
        <v>281</v>
      </c>
      <c r="T1284" s="199">
        <v>355</v>
      </c>
      <c r="U1284" s="199">
        <v>430</v>
      </c>
      <c r="V1284" s="199"/>
      <c r="W1284" s="157"/>
    </row>
    <row r="1285" spans="1:23">
      <c r="A1285" s="158">
        <v>25.23</v>
      </c>
      <c r="B1285" s="153">
        <v>123</v>
      </c>
      <c r="C1285" s="153">
        <v>299815</v>
      </c>
      <c r="D1285" s="153"/>
      <c r="E1285" s="27"/>
      <c r="F1285" s="27"/>
      <c r="G1285" s="27"/>
      <c r="H1285" s="27"/>
      <c r="I1285" s="27"/>
      <c r="J1285" s="159" t="s">
        <v>95</v>
      </c>
      <c r="K1285" s="25" t="s">
        <v>98</v>
      </c>
      <c r="L1285" s="27"/>
      <c r="M1285" s="160" t="s">
        <v>98</v>
      </c>
      <c r="N1285" s="140">
        <v>6.9115303824711337E-3</v>
      </c>
      <c r="O1285" s="140">
        <f t="shared" si="36"/>
        <v>6.9115303824711338</v>
      </c>
      <c r="P1285" s="156" t="s">
        <v>346</v>
      </c>
      <c r="Q1285" s="156" t="s">
        <v>346</v>
      </c>
      <c r="R1285" s="199">
        <v>69</v>
      </c>
      <c r="S1285" s="199">
        <v>105</v>
      </c>
      <c r="T1285" s="199">
        <v>228</v>
      </c>
      <c r="U1285" s="199"/>
      <c r="V1285" s="199"/>
      <c r="W1285" s="157"/>
    </row>
    <row r="1286" spans="1:23">
      <c r="A1286" s="158">
        <v>25.31</v>
      </c>
      <c r="B1286" s="153">
        <v>149</v>
      </c>
      <c r="C1286" s="153">
        <v>19023914</v>
      </c>
      <c r="D1286" s="153"/>
      <c r="E1286" s="27"/>
      <c r="F1286" s="27"/>
      <c r="G1286" s="27"/>
      <c r="H1286" s="27"/>
      <c r="I1286" s="27"/>
      <c r="J1286" s="159" t="s">
        <v>94</v>
      </c>
      <c r="K1286" s="25" t="s">
        <v>121</v>
      </c>
      <c r="L1286" s="27"/>
      <c r="M1286" s="160" t="s">
        <v>146</v>
      </c>
      <c r="N1286" s="140">
        <v>0.43855163885902293</v>
      </c>
      <c r="O1286" s="140">
        <f t="shared" si="36"/>
        <v>438.55163885902294</v>
      </c>
      <c r="P1286" s="156" t="s">
        <v>346</v>
      </c>
      <c r="Q1286" s="27">
        <v>1300</v>
      </c>
      <c r="R1286" s="201">
        <v>167</v>
      </c>
      <c r="S1286" s="201">
        <v>279</v>
      </c>
      <c r="T1286" s="201"/>
      <c r="U1286" s="201"/>
      <c r="V1286" s="201"/>
      <c r="W1286" s="157"/>
    </row>
    <row r="1287" spans="1:23" ht="13.8" thickBot="1">
      <c r="A1287" s="158">
        <v>28.36</v>
      </c>
      <c r="B1287" s="153">
        <v>69</v>
      </c>
      <c r="C1287" s="153">
        <v>4309569</v>
      </c>
      <c r="D1287" s="153"/>
      <c r="E1287" s="27"/>
      <c r="F1287" s="27"/>
      <c r="G1287" s="27"/>
      <c r="H1287" s="27"/>
      <c r="I1287" s="27"/>
      <c r="J1287" s="159" t="s">
        <v>95</v>
      </c>
      <c r="K1287" s="25" t="s">
        <v>98</v>
      </c>
      <c r="L1287" s="27"/>
      <c r="M1287" s="160" t="s">
        <v>98</v>
      </c>
      <c r="N1287" s="140">
        <v>9.9346987571855117E-2</v>
      </c>
      <c r="O1287" s="140">
        <f t="shared" si="36"/>
        <v>99.346987571855124</v>
      </c>
      <c r="P1287" s="156" t="s">
        <v>346</v>
      </c>
      <c r="Q1287" s="156" t="s">
        <v>346</v>
      </c>
      <c r="R1287" s="205">
        <v>95</v>
      </c>
      <c r="S1287" s="205">
        <v>121</v>
      </c>
      <c r="T1287" s="205">
        <v>137</v>
      </c>
      <c r="U1287" s="205">
        <v>281</v>
      </c>
      <c r="V1287" s="205"/>
      <c r="W1287" s="157"/>
    </row>
    <row r="1288" spans="1:23" ht="13.8" thickBot="1">
      <c r="A1288" s="192" t="s">
        <v>262</v>
      </c>
      <c r="B1288" s="193"/>
      <c r="C1288" s="193"/>
      <c r="D1288" s="193"/>
      <c r="E1288" s="193"/>
      <c r="F1288" s="193"/>
      <c r="G1288" s="193"/>
      <c r="H1288" s="193"/>
      <c r="I1288" s="193"/>
      <c r="J1288" s="193"/>
      <c r="K1288" s="193"/>
      <c r="L1288" s="193"/>
      <c r="M1288" s="193"/>
      <c r="N1288" s="193"/>
      <c r="O1288" s="194"/>
      <c r="P1288" s="208"/>
      <c r="Q1288" s="209"/>
      <c r="R1288" s="209"/>
      <c r="S1288" s="209"/>
      <c r="T1288" s="209"/>
      <c r="U1288" s="209"/>
      <c r="V1288" s="209"/>
      <c r="W1288" s="210"/>
    </row>
    <row r="1289" spans="1:23">
      <c r="A1289" s="158">
        <v>6.03</v>
      </c>
      <c r="B1289" s="153">
        <v>166</v>
      </c>
      <c r="C1289" s="153">
        <v>43744</v>
      </c>
      <c r="D1289" s="153"/>
      <c r="E1289" s="27"/>
      <c r="F1289" s="27"/>
      <c r="G1289" s="27"/>
      <c r="H1289" s="27"/>
      <c r="I1289" s="27"/>
      <c r="J1289" s="159" t="s">
        <v>72</v>
      </c>
      <c r="K1289" s="25" t="s">
        <v>97</v>
      </c>
      <c r="L1289" s="27"/>
      <c r="M1289" s="160" t="s">
        <v>123</v>
      </c>
      <c r="N1289" s="140">
        <v>1.4324354415125973E-2</v>
      </c>
      <c r="O1289" s="140">
        <f t="shared" si="36"/>
        <v>14.324354415125972</v>
      </c>
      <c r="P1289" s="156" t="s">
        <v>346</v>
      </c>
      <c r="Q1289" s="27">
        <v>10000</v>
      </c>
      <c r="R1289" s="211">
        <v>131</v>
      </c>
      <c r="S1289" s="211">
        <v>92</v>
      </c>
      <c r="T1289" s="211">
        <v>191</v>
      </c>
      <c r="U1289" s="211"/>
      <c r="V1289" s="211"/>
      <c r="W1289" s="157"/>
    </row>
    <row r="1290" spans="1:23">
      <c r="A1290" s="158">
        <v>7.9</v>
      </c>
      <c r="B1290" s="153">
        <v>116</v>
      </c>
      <c r="C1290" s="153">
        <v>571182</v>
      </c>
      <c r="D1290" s="153"/>
      <c r="E1290" s="27"/>
      <c r="F1290" s="27"/>
      <c r="G1290" s="27"/>
      <c r="H1290" s="27"/>
      <c r="I1290" s="27"/>
      <c r="J1290" s="159" t="s">
        <v>220</v>
      </c>
      <c r="K1290" s="25" t="s">
        <v>233</v>
      </c>
      <c r="L1290" s="27"/>
      <c r="M1290" s="160" t="s">
        <v>243</v>
      </c>
      <c r="N1290" s="140">
        <v>0.1870385287934456</v>
      </c>
      <c r="O1290" s="140">
        <f t="shared" si="36"/>
        <v>187.03852879344561</v>
      </c>
      <c r="P1290" s="156" t="s">
        <v>346</v>
      </c>
      <c r="Q1290" s="156" t="s">
        <v>346</v>
      </c>
      <c r="R1290" s="201">
        <v>91</v>
      </c>
      <c r="S1290" s="201">
        <v>63</v>
      </c>
      <c r="T1290" s="201"/>
      <c r="U1290" s="201"/>
      <c r="V1290" s="201"/>
      <c r="W1290" s="157"/>
    </row>
    <row r="1291" spans="1:23">
      <c r="A1291" s="158">
        <v>8.5399999999999991</v>
      </c>
      <c r="B1291" s="153">
        <v>130</v>
      </c>
      <c r="C1291" s="153">
        <v>35352</v>
      </c>
      <c r="D1291" s="153"/>
      <c r="E1291" s="27"/>
      <c r="F1291" s="27"/>
      <c r="G1291" s="27"/>
      <c r="H1291" s="27"/>
      <c r="I1291" s="27"/>
      <c r="J1291" s="159" t="s">
        <v>221</v>
      </c>
      <c r="K1291" s="25" t="s">
        <v>234</v>
      </c>
      <c r="L1291" s="27"/>
      <c r="M1291" s="160" t="s">
        <v>244</v>
      </c>
      <c r="N1291" s="140">
        <v>1.157632080476256E-2</v>
      </c>
      <c r="O1291" s="140">
        <f t="shared" si="36"/>
        <v>11.57632080476256</v>
      </c>
      <c r="P1291" s="156" t="s">
        <v>346</v>
      </c>
      <c r="Q1291" s="156" t="s">
        <v>346</v>
      </c>
      <c r="R1291" s="201">
        <v>115</v>
      </c>
      <c r="S1291" s="201">
        <v>127</v>
      </c>
      <c r="T1291" s="201"/>
      <c r="U1291" s="201"/>
      <c r="V1291" s="201"/>
      <c r="W1291" s="157"/>
    </row>
    <row r="1292" spans="1:23">
      <c r="A1292" s="158">
        <v>8.57</v>
      </c>
      <c r="B1292" s="153">
        <v>130</v>
      </c>
      <c r="C1292" s="153">
        <v>204870</v>
      </c>
      <c r="D1292" s="153"/>
      <c r="E1292" s="27"/>
      <c r="F1292" s="27"/>
      <c r="G1292" s="27"/>
      <c r="H1292" s="27"/>
      <c r="I1292" s="27"/>
      <c r="J1292" s="159" t="s">
        <v>222</v>
      </c>
      <c r="K1292" s="25" t="s">
        <v>234</v>
      </c>
      <c r="L1292" s="27"/>
      <c r="M1292" s="160" t="s">
        <v>245</v>
      </c>
      <c r="N1292" s="140">
        <v>6.7086468750613984E-2</v>
      </c>
      <c r="O1292" s="140">
        <f t="shared" si="36"/>
        <v>67.086468750613989</v>
      </c>
      <c r="P1292" s="156" t="s">
        <v>346</v>
      </c>
      <c r="Q1292" s="156" t="s">
        <v>346</v>
      </c>
      <c r="R1292" s="201">
        <v>115</v>
      </c>
      <c r="S1292" s="201">
        <v>128</v>
      </c>
      <c r="T1292" s="201"/>
      <c r="U1292" s="201"/>
      <c r="V1292" s="201"/>
      <c r="W1292" s="157"/>
    </row>
    <row r="1293" spans="1:23">
      <c r="A1293" s="162">
        <v>8.6199999999999992</v>
      </c>
      <c r="B1293" s="153">
        <v>165</v>
      </c>
      <c r="C1293" s="153">
        <v>8722</v>
      </c>
      <c r="D1293" s="153"/>
      <c r="E1293" s="27"/>
      <c r="F1293" s="27"/>
      <c r="G1293" s="27"/>
      <c r="H1293" s="27"/>
      <c r="I1293" s="27"/>
      <c r="J1293" s="159" t="s">
        <v>95</v>
      </c>
      <c r="K1293" s="25" t="s">
        <v>98</v>
      </c>
      <c r="L1293" s="27"/>
      <c r="M1293" s="160" t="s">
        <v>98</v>
      </c>
      <c r="N1293" s="140">
        <v>2.8560949892266082E-3</v>
      </c>
      <c r="O1293" s="140">
        <f t="shared" si="36"/>
        <v>2.8560949892266083</v>
      </c>
      <c r="P1293" s="156" t="s">
        <v>346</v>
      </c>
      <c r="Q1293" s="156" t="s">
        <v>346</v>
      </c>
      <c r="R1293" s="201">
        <v>97</v>
      </c>
      <c r="S1293" s="201">
        <v>342</v>
      </c>
      <c r="T1293" s="201"/>
      <c r="U1293" s="201"/>
      <c r="V1293" s="201"/>
      <c r="W1293" s="157"/>
    </row>
    <row r="1294" spans="1:23">
      <c r="A1294" s="158">
        <v>8.84</v>
      </c>
      <c r="B1294" s="153">
        <v>128</v>
      </c>
      <c r="C1294" s="153">
        <v>100711</v>
      </c>
      <c r="D1294" s="153"/>
      <c r="E1294" s="27"/>
      <c r="F1294" s="27"/>
      <c r="G1294" s="27"/>
      <c r="H1294" s="27"/>
      <c r="I1294" s="27"/>
      <c r="J1294" s="159" t="s">
        <v>95</v>
      </c>
      <c r="K1294" s="25" t="s">
        <v>98</v>
      </c>
      <c r="L1294" s="27"/>
      <c r="M1294" s="160" t="s">
        <v>98</v>
      </c>
      <c r="N1294" s="140">
        <v>3.297869553542776E-2</v>
      </c>
      <c r="O1294" s="140">
        <f t="shared" si="36"/>
        <v>32.978695535427761</v>
      </c>
      <c r="P1294" s="156" t="s">
        <v>346</v>
      </c>
      <c r="Q1294" s="156" t="s">
        <v>346</v>
      </c>
      <c r="R1294" s="199">
        <v>67</v>
      </c>
      <c r="S1294" s="199">
        <v>144</v>
      </c>
      <c r="T1294" s="199"/>
      <c r="U1294" s="199"/>
      <c r="V1294" s="199"/>
      <c r="W1294" s="157"/>
    </row>
    <row r="1295" spans="1:23">
      <c r="A1295" s="158">
        <v>8.9</v>
      </c>
      <c r="B1295" s="153">
        <v>60</v>
      </c>
      <c r="C1295" s="153">
        <v>109042</v>
      </c>
      <c r="D1295" s="153"/>
      <c r="E1295" s="27"/>
      <c r="F1295" s="27"/>
      <c r="G1295" s="27"/>
      <c r="H1295" s="27"/>
      <c r="I1295" s="27"/>
      <c r="J1295" s="159" t="s">
        <v>82</v>
      </c>
      <c r="K1295" s="25" t="s">
        <v>108</v>
      </c>
      <c r="L1295" s="27"/>
      <c r="M1295" s="160" t="s">
        <v>133</v>
      </c>
      <c r="N1295" s="140">
        <v>3.5706754163637673E-2</v>
      </c>
      <c r="O1295" s="140">
        <f t="shared" si="36"/>
        <v>35.706754163637676</v>
      </c>
      <c r="P1295" s="156" t="s">
        <v>346</v>
      </c>
      <c r="Q1295" s="27">
        <v>500</v>
      </c>
      <c r="R1295" s="199">
        <v>115</v>
      </c>
      <c r="S1295" s="199">
        <v>129</v>
      </c>
      <c r="T1295" s="199"/>
      <c r="U1295" s="199"/>
      <c r="V1295" s="199"/>
      <c r="W1295" s="157"/>
    </row>
    <row r="1296" spans="1:23">
      <c r="A1296" s="158">
        <v>9.06</v>
      </c>
      <c r="B1296" s="153">
        <v>73</v>
      </c>
      <c r="C1296" s="153">
        <v>43854</v>
      </c>
      <c r="D1296" s="153"/>
      <c r="E1296" s="27"/>
      <c r="F1296" s="27"/>
      <c r="G1296" s="27"/>
      <c r="H1296" s="27"/>
      <c r="I1296" s="27"/>
      <c r="J1296" s="159" t="s">
        <v>83</v>
      </c>
      <c r="K1296" s="25" t="s">
        <v>109</v>
      </c>
      <c r="L1296" s="27"/>
      <c r="M1296" s="160" t="s">
        <v>134</v>
      </c>
      <c r="N1296" s="140">
        <v>1.4360374874747041E-2</v>
      </c>
      <c r="O1296" s="140">
        <f t="shared" si="36"/>
        <v>14.360374874747041</v>
      </c>
      <c r="P1296" s="27">
        <v>22.984999999999999</v>
      </c>
      <c r="Q1296" s="27">
        <v>22.984999999999999</v>
      </c>
      <c r="R1296" s="201">
        <v>207</v>
      </c>
      <c r="S1296" s="201">
        <v>325</v>
      </c>
      <c r="T1296" s="201">
        <v>341</v>
      </c>
      <c r="U1296" s="201">
        <v>429</v>
      </c>
      <c r="V1296" s="201"/>
      <c r="W1296" s="157"/>
    </row>
    <row r="1297" spans="1:23">
      <c r="A1297" s="158">
        <v>9.5399999999999991</v>
      </c>
      <c r="B1297" s="153">
        <v>147</v>
      </c>
      <c r="C1297" s="153">
        <v>77252</v>
      </c>
      <c r="D1297" s="153"/>
      <c r="E1297" s="27"/>
      <c r="F1297" s="27"/>
      <c r="G1297" s="27"/>
      <c r="H1297" s="27"/>
      <c r="I1297" s="27"/>
      <c r="J1297" s="159" t="s">
        <v>95</v>
      </c>
      <c r="K1297" s="25" t="s">
        <v>98</v>
      </c>
      <c r="L1297" s="27"/>
      <c r="M1297" s="160" t="s">
        <v>98</v>
      </c>
      <c r="N1297" s="140">
        <v>2.5296841333149956E-2</v>
      </c>
      <c r="O1297" s="140">
        <f t="shared" si="36"/>
        <v>25.296841333149956</v>
      </c>
      <c r="P1297" s="156" t="s">
        <v>346</v>
      </c>
      <c r="Q1297" s="156" t="s">
        <v>346</v>
      </c>
      <c r="R1297" s="199">
        <v>221</v>
      </c>
      <c r="S1297" s="199">
        <v>105</v>
      </c>
      <c r="T1297" s="199">
        <v>355</v>
      </c>
      <c r="U1297" s="199"/>
      <c r="V1297" s="199"/>
      <c r="W1297" s="157"/>
    </row>
    <row r="1298" spans="1:23">
      <c r="A1298" s="158">
        <v>10.32</v>
      </c>
      <c r="B1298" s="153">
        <v>73</v>
      </c>
      <c r="C1298" s="153">
        <v>58634</v>
      </c>
      <c r="D1298" s="153"/>
      <c r="E1298" s="27"/>
      <c r="F1298" s="27"/>
      <c r="G1298" s="27"/>
      <c r="H1298" s="27"/>
      <c r="I1298" s="27"/>
      <c r="J1298" s="159" t="s">
        <v>184</v>
      </c>
      <c r="K1298" s="25" t="s">
        <v>192</v>
      </c>
      <c r="L1298" s="27"/>
      <c r="M1298" s="160" t="s">
        <v>199</v>
      </c>
      <c r="N1298" s="140">
        <v>1.9200214812922833E-2</v>
      </c>
      <c r="O1298" s="140">
        <f t="shared" si="36"/>
        <v>19.200214812922834</v>
      </c>
      <c r="P1298" s="156" t="s">
        <v>346</v>
      </c>
      <c r="Q1298" s="27">
        <v>2.6755</v>
      </c>
      <c r="R1298" s="201">
        <v>147</v>
      </c>
      <c r="S1298" s="201">
        <v>281</v>
      </c>
      <c r="T1298" s="201">
        <v>415</v>
      </c>
      <c r="U1298" s="201">
        <v>503</v>
      </c>
      <c r="V1298" s="201"/>
      <c r="W1298" s="157"/>
    </row>
    <row r="1299" spans="1:23">
      <c r="A1299" s="158">
        <v>11.02</v>
      </c>
      <c r="B1299" s="153">
        <v>191</v>
      </c>
      <c r="C1299" s="153">
        <v>32879</v>
      </c>
      <c r="D1299" s="153"/>
      <c r="E1299" s="27"/>
      <c r="F1299" s="27"/>
      <c r="G1299" s="27"/>
      <c r="H1299" s="27"/>
      <c r="I1299" s="27"/>
      <c r="J1299" s="159" t="s">
        <v>155</v>
      </c>
      <c r="K1299" s="25" t="s">
        <v>166</v>
      </c>
      <c r="L1299" s="27"/>
      <c r="M1299" s="160" t="s">
        <v>178</v>
      </c>
      <c r="N1299" s="140">
        <v>1.0766515380736259E-2</v>
      </c>
      <c r="O1299" s="140">
        <f t="shared" si="36"/>
        <v>10.766515380736259</v>
      </c>
      <c r="P1299" s="156" t="s">
        <v>346</v>
      </c>
      <c r="Q1299" s="156" t="s">
        <v>346</v>
      </c>
      <c r="R1299" s="199">
        <v>57</v>
      </c>
      <c r="S1299" s="199">
        <v>206</v>
      </c>
      <c r="T1299" s="199"/>
      <c r="U1299" s="199"/>
      <c r="V1299" s="199"/>
      <c r="W1299" s="157"/>
    </row>
    <row r="1300" spans="1:23">
      <c r="A1300" s="158">
        <v>11.94</v>
      </c>
      <c r="B1300" s="153">
        <v>149</v>
      </c>
      <c r="C1300" s="153">
        <v>40828</v>
      </c>
      <c r="D1300" s="153"/>
      <c r="E1300" s="27"/>
      <c r="F1300" s="27"/>
      <c r="G1300" s="27"/>
      <c r="H1300" s="27"/>
      <c r="I1300" s="27"/>
      <c r="J1300" s="159" t="s">
        <v>88</v>
      </c>
      <c r="K1300" s="25" t="s">
        <v>114</v>
      </c>
      <c r="L1300" s="27"/>
      <c r="M1300" s="160" t="s">
        <v>139</v>
      </c>
      <c r="N1300" s="140">
        <v>1.3369484776443931E-2</v>
      </c>
      <c r="O1300" s="140">
        <f t="shared" si="36"/>
        <v>13.369484776443931</v>
      </c>
      <c r="P1300" s="27">
        <v>6240</v>
      </c>
      <c r="Q1300" s="27">
        <v>6240</v>
      </c>
      <c r="R1300" s="201">
        <v>56</v>
      </c>
      <c r="S1300" s="201">
        <v>76</v>
      </c>
      <c r="T1300" s="201">
        <v>104</v>
      </c>
      <c r="U1300" s="201">
        <v>222</v>
      </c>
      <c r="V1300" s="201"/>
      <c r="W1300" s="157"/>
    </row>
    <row r="1301" spans="1:23">
      <c r="A1301" s="158">
        <v>12.07</v>
      </c>
      <c r="B1301" s="153">
        <v>110</v>
      </c>
      <c r="C1301" s="153">
        <v>7423</v>
      </c>
      <c r="D1301" s="153"/>
      <c r="E1301" s="27"/>
      <c r="F1301" s="27"/>
      <c r="G1301" s="27"/>
      <c r="H1301" s="27"/>
      <c r="I1301" s="27"/>
      <c r="J1301" s="159" t="s">
        <v>95</v>
      </c>
      <c r="K1301" s="25" t="s">
        <v>98</v>
      </c>
      <c r="L1301" s="27"/>
      <c r="M1301" s="160" t="s">
        <v>98</v>
      </c>
      <c r="N1301" s="140">
        <v>2.4307261069742162E-3</v>
      </c>
      <c r="O1301" s="140">
        <f t="shared" si="36"/>
        <v>2.4307261069742161</v>
      </c>
      <c r="P1301" s="156" t="s">
        <v>346</v>
      </c>
      <c r="Q1301" s="156" t="s">
        <v>346</v>
      </c>
      <c r="R1301" s="199">
        <v>91</v>
      </c>
      <c r="S1301" s="199">
        <v>123</v>
      </c>
      <c r="T1301" s="199"/>
      <c r="U1301" s="199"/>
      <c r="V1301" s="199"/>
      <c r="W1301" s="157"/>
    </row>
    <row r="1302" spans="1:23">
      <c r="A1302" s="158">
        <v>15.1</v>
      </c>
      <c r="B1302" s="153">
        <v>188</v>
      </c>
      <c r="C1302" s="153">
        <v>305382</v>
      </c>
      <c r="D1302" s="153"/>
      <c r="E1302" s="27"/>
      <c r="F1302" s="27"/>
      <c r="G1302" s="27"/>
      <c r="H1302" s="27"/>
      <c r="I1302" s="27"/>
      <c r="J1302" s="159" t="s">
        <v>89</v>
      </c>
      <c r="K1302" s="25" t="s">
        <v>115</v>
      </c>
      <c r="L1302" s="27"/>
      <c r="M1302" s="160" t="s">
        <v>140</v>
      </c>
      <c r="N1302" s="140">
        <v>0.1</v>
      </c>
      <c r="O1302" s="140">
        <f t="shared" si="36"/>
        <v>100</v>
      </c>
      <c r="P1302" s="156" t="s">
        <v>346</v>
      </c>
      <c r="Q1302" s="156" t="s">
        <v>346</v>
      </c>
      <c r="R1302" s="203">
        <v>160</v>
      </c>
      <c r="S1302" s="203"/>
      <c r="T1302" s="203"/>
      <c r="U1302" s="203"/>
      <c r="V1302" s="203"/>
      <c r="W1302" s="157"/>
    </row>
    <row r="1303" spans="1:23">
      <c r="A1303" s="158">
        <v>15.46</v>
      </c>
      <c r="B1303" s="153">
        <v>149</v>
      </c>
      <c r="C1303" s="153">
        <v>30840</v>
      </c>
      <c r="D1303" s="153"/>
      <c r="E1303" s="27"/>
      <c r="F1303" s="27"/>
      <c r="G1303" s="27"/>
      <c r="H1303" s="27"/>
      <c r="I1303" s="27"/>
      <c r="J1303" s="159" t="s">
        <v>90</v>
      </c>
      <c r="K1303" s="25" t="s">
        <v>116</v>
      </c>
      <c r="L1303" s="27"/>
      <c r="M1303" s="160" t="s">
        <v>141</v>
      </c>
      <c r="N1303" s="140">
        <v>1.0098827042851248E-2</v>
      </c>
      <c r="O1303" s="140">
        <f t="shared" si="36"/>
        <v>10.098827042851248</v>
      </c>
      <c r="P1303" s="156" t="s">
        <v>346</v>
      </c>
      <c r="Q1303" s="156" t="s">
        <v>346</v>
      </c>
      <c r="R1303" s="201">
        <v>104</v>
      </c>
      <c r="S1303" s="201">
        <v>223</v>
      </c>
      <c r="T1303" s="201">
        <v>267</v>
      </c>
      <c r="U1303" s="201"/>
      <c r="V1303" s="201"/>
      <c r="W1303" s="157"/>
    </row>
    <row r="1304" spans="1:23">
      <c r="A1304" s="158">
        <v>16.89</v>
      </c>
      <c r="B1304" s="153">
        <v>149</v>
      </c>
      <c r="C1304" s="153">
        <v>880159</v>
      </c>
      <c r="D1304" s="153"/>
      <c r="E1304" s="27"/>
      <c r="F1304" s="27"/>
      <c r="G1304" s="27"/>
      <c r="H1304" s="27"/>
      <c r="I1304" s="27"/>
      <c r="J1304" s="159" t="s">
        <v>481</v>
      </c>
      <c r="K1304" s="25" t="s">
        <v>117</v>
      </c>
      <c r="L1304" s="27"/>
      <c r="M1304" s="160" t="s">
        <v>142</v>
      </c>
      <c r="N1304" s="140">
        <v>0.28821574290560675</v>
      </c>
      <c r="O1304" s="140">
        <f t="shared" si="36"/>
        <v>288.21574290560676</v>
      </c>
      <c r="P1304" s="27">
        <v>600</v>
      </c>
      <c r="Q1304" s="27">
        <v>600</v>
      </c>
      <c r="R1304" s="201">
        <v>56</v>
      </c>
      <c r="S1304" s="201">
        <v>76</v>
      </c>
      <c r="T1304" s="201">
        <v>104</v>
      </c>
      <c r="U1304" s="201">
        <v>223</v>
      </c>
      <c r="V1304" s="201"/>
      <c r="W1304" s="157"/>
    </row>
    <row r="1305" spans="1:23">
      <c r="A1305" s="158">
        <v>18.14</v>
      </c>
      <c r="B1305" s="153">
        <v>207</v>
      </c>
      <c r="C1305" s="153">
        <v>183299</v>
      </c>
      <c r="D1305" s="153"/>
      <c r="E1305" s="27"/>
      <c r="F1305" s="27"/>
      <c r="G1305" s="27"/>
      <c r="H1305" s="27"/>
      <c r="I1305" s="27"/>
      <c r="J1305" s="159" t="s">
        <v>95</v>
      </c>
      <c r="K1305" s="25" t="s">
        <v>98</v>
      </c>
      <c r="L1305" s="27"/>
      <c r="M1305" s="160" t="s">
        <v>98</v>
      </c>
      <c r="N1305" s="140">
        <v>6.0022856618923183E-2</v>
      </c>
      <c r="O1305" s="140">
        <f t="shared" si="36"/>
        <v>60.022856618923186</v>
      </c>
      <c r="P1305" s="156" t="s">
        <v>346</v>
      </c>
      <c r="Q1305" s="156" t="s">
        <v>346</v>
      </c>
      <c r="R1305" s="199">
        <v>73</v>
      </c>
      <c r="S1305" s="199">
        <v>281</v>
      </c>
      <c r="T1305" s="199">
        <v>355</v>
      </c>
      <c r="U1305" s="199"/>
      <c r="V1305" s="199"/>
      <c r="W1305" s="157"/>
    </row>
    <row r="1306" spans="1:23">
      <c r="A1306" s="158">
        <v>20.309999999999999</v>
      </c>
      <c r="B1306" s="153">
        <v>207</v>
      </c>
      <c r="C1306" s="153">
        <v>426116</v>
      </c>
      <c r="D1306" s="153"/>
      <c r="E1306" s="27"/>
      <c r="F1306" s="27"/>
      <c r="G1306" s="27"/>
      <c r="H1306" s="27"/>
      <c r="I1306" s="27"/>
      <c r="J1306" s="159" t="s">
        <v>95</v>
      </c>
      <c r="K1306" s="25" t="s">
        <v>98</v>
      </c>
      <c r="L1306" s="27"/>
      <c r="M1306" s="160" t="s">
        <v>98</v>
      </c>
      <c r="N1306" s="140">
        <v>0.13953540156263303</v>
      </c>
      <c r="O1306" s="140">
        <f t="shared" si="36"/>
        <v>139.53540156263304</v>
      </c>
      <c r="P1306" s="156" t="s">
        <v>346</v>
      </c>
      <c r="Q1306" s="156" t="s">
        <v>346</v>
      </c>
      <c r="R1306" s="199">
        <v>56</v>
      </c>
      <c r="S1306" s="199">
        <v>73</v>
      </c>
      <c r="T1306" s="199">
        <v>147</v>
      </c>
      <c r="U1306" s="199">
        <v>281</v>
      </c>
      <c r="V1306" s="199">
        <v>429</v>
      </c>
      <c r="W1306" s="157"/>
    </row>
    <row r="1307" spans="1:23">
      <c r="A1307" s="158">
        <v>22.42</v>
      </c>
      <c r="B1307" s="153">
        <v>207</v>
      </c>
      <c r="C1307" s="153">
        <v>438516</v>
      </c>
      <c r="D1307" s="153"/>
      <c r="E1307" s="27"/>
      <c r="F1307" s="27"/>
      <c r="G1307" s="27"/>
      <c r="H1307" s="27"/>
      <c r="I1307" s="27"/>
      <c r="J1307" s="159" t="s">
        <v>95</v>
      </c>
      <c r="K1307" s="25" t="s">
        <v>98</v>
      </c>
      <c r="L1307" s="27"/>
      <c r="M1307" s="160" t="s">
        <v>98</v>
      </c>
      <c r="N1307" s="140">
        <v>0.14359588973809853</v>
      </c>
      <c r="O1307" s="140">
        <f t="shared" si="36"/>
        <v>143.59588973809852</v>
      </c>
      <c r="P1307" s="156" t="s">
        <v>346</v>
      </c>
      <c r="Q1307" s="156" t="s">
        <v>346</v>
      </c>
      <c r="R1307" s="199">
        <v>73</v>
      </c>
      <c r="S1307" s="199">
        <v>281</v>
      </c>
      <c r="T1307" s="199">
        <v>355</v>
      </c>
      <c r="U1307" s="199">
        <v>429</v>
      </c>
      <c r="V1307" s="199"/>
      <c r="W1307" s="157"/>
    </row>
    <row r="1308" spans="1:23">
      <c r="A1308" s="158">
        <v>23.49</v>
      </c>
      <c r="B1308" s="153">
        <v>243</v>
      </c>
      <c r="C1308" s="153">
        <v>391074</v>
      </c>
      <c r="D1308" s="153"/>
      <c r="E1308" s="27"/>
      <c r="F1308" s="27"/>
      <c r="G1308" s="27"/>
      <c r="H1308" s="27"/>
      <c r="I1308" s="27"/>
      <c r="J1308" s="159" t="s">
        <v>3393</v>
      </c>
      <c r="K1308" s="25" t="s">
        <v>120</v>
      </c>
      <c r="L1308" s="27"/>
      <c r="M1308" s="160" t="s">
        <v>145</v>
      </c>
      <c r="N1308" s="140">
        <v>0.1</v>
      </c>
      <c r="O1308" s="140">
        <f t="shared" si="36"/>
        <v>100</v>
      </c>
      <c r="P1308" s="156" t="s">
        <v>346</v>
      </c>
      <c r="Q1308" s="156" t="s">
        <v>346</v>
      </c>
      <c r="R1308" s="201">
        <v>173</v>
      </c>
      <c r="S1308" s="201">
        <v>186</v>
      </c>
      <c r="T1308" s="201">
        <v>220</v>
      </c>
      <c r="U1308" s="201">
        <v>292</v>
      </c>
      <c r="V1308" s="201"/>
      <c r="W1308" s="157"/>
    </row>
    <row r="1309" spans="1:23">
      <c r="A1309" s="158">
        <v>24.42</v>
      </c>
      <c r="B1309" s="153">
        <v>73</v>
      </c>
      <c r="C1309" s="153">
        <v>551258</v>
      </c>
      <c r="D1309" s="153"/>
      <c r="E1309" s="27"/>
      <c r="F1309" s="27"/>
      <c r="G1309" s="27"/>
      <c r="H1309" s="27"/>
      <c r="I1309" s="27"/>
      <c r="J1309" s="159" t="s">
        <v>95</v>
      </c>
      <c r="K1309" s="25" t="s">
        <v>98</v>
      </c>
      <c r="L1309" s="27"/>
      <c r="M1309" s="160" t="s">
        <v>98</v>
      </c>
      <c r="N1309" s="140">
        <v>0.18051424117989928</v>
      </c>
      <c r="O1309" s="140">
        <f t="shared" si="36"/>
        <v>180.51424117989927</v>
      </c>
      <c r="P1309" s="156" t="s">
        <v>346</v>
      </c>
      <c r="Q1309" s="156" t="s">
        <v>346</v>
      </c>
      <c r="R1309" s="201">
        <v>73</v>
      </c>
      <c r="S1309" s="201">
        <v>281</v>
      </c>
      <c r="T1309" s="201">
        <v>355</v>
      </c>
      <c r="U1309" s="201"/>
      <c r="V1309" s="201"/>
      <c r="W1309" s="157"/>
    </row>
    <row r="1310" spans="1:23">
      <c r="A1310" s="158">
        <v>25.66</v>
      </c>
      <c r="B1310" s="153">
        <v>207</v>
      </c>
      <c r="C1310" s="153">
        <v>1752809</v>
      </c>
      <c r="D1310" s="153"/>
      <c r="E1310" s="27"/>
      <c r="F1310" s="27"/>
      <c r="G1310" s="27"/>
      <c r="H1310" s="27"/>
      <c r="I1310" s="27"/>
      <c r="J1310" s="159" t="s">
        <v>95</v>
      </c>
      <c r="K1310" s="25" t="s">
        <v>98</v>
      </c>
      <c r="L1310" s="27"/>
      <c r="M1310" s="160" t="s">
        <v>98</v>
      </c>
      <c r="N1310" s="140">
        <v>0.57397259825399016</v>
      </c>
      <c r="O1310" s="140">
        <f t="shared" si="36"/>
        <v>573.97259825399021</v>
      </c>
      <c r="P1310" s="156" t="s">
        <v>346</v>
      </c>
      <c r="Q1310" s="156" t="s">
        <v>346</v>
      </c>
      <c r="R1310" s="199">
        <v>73</v>
      </c>
      <c r="S1310" s="199">
        <v>147</v>
      </c>
      <c r="T1310" s="199">
        <v>191</v>
      </c>
      <c r="U1310" s="199">
        <v>355</v>
      </c>
      <c r="V1310" s="199"/>
      <c r="W1310" s="157"/>
    </row>
    <row r="1311" spans="1:23" ht="13.8" thickBot="1">
      <c r="A1311" s="162">
        <v>28.09</v>
      </c>
      <c r="B1311" s="153">
        <v>57</v>
      </c>
      <c r="C1311" s="153">
        <v>9144</v>
      </c>
      <c r="D1311" s="153"/>
      <c r="E1311" s="27"/>
      <c r="F1311" s="27"/>
      <c r="G1311" s="27"/>
      <c r="H1311" s="27"/>
      <c r="I1311" s="27"/>
      <c r="J1311" s="159" t="s">
        <v>532</v>
      </c>
      <c r="K1311" s="25" t="s">
        <v>253</v>
      </c>
      <c r="L1311" s="27"/>
      <c r="M1311" s="160" t="s">
        <v>254</v>
      </c>
      <c r="N1311" s="140">
        <v>2.9942825706819657E-3</v>
      </c>
      <c r="O1311" s="140">
        <f t="shared" si="36"/>
        <v>2.9942825706819658</v>
      </c>
      <c r="P1311" s="156" t="s">
        <v>346</v>
      </c>
      <c r="Q1311" s="156" t="s">
        <v>346</v>
      </c>
      <c r="R1311" s="206">
        <v>71</v>
      </c>
      <c r="S1311" s="206">
        <v>85</v>
      </c>
      <c r="T1311" s="206">
        <v>99</v>
      </c>
      <c r="U1311" s="206">
        <v>113</v>
      </c>
      <c r="V1311" s="206">
        <v>394</v>
      </c>
      <c r="W1311" s="157"/>
    </row>
    <row r="1312" spans="1:23" ht="13.8" thickBot="1">
      <c r="A1312" s="220" t="s">
        <v>263</v>
      </c>
      <c r="B1312" s="220"/>
      <c r="C1312" s="220"/>
      <c r="D1312" s="220"/>
      <c r="E1312" s="220"/>
      <c r="F1312" s="220"/>
      <c r="G1312" s="220"/>
      <c r="H1312" s="220"/>
      <c r="I1312" s="220"/>
      <c r="J1312" s="220"/>
      <c r="K1312" s="220"/>
      <c r="L1312" s="220"/>
      <c r="M1312" s="220"/>
      <c r="N1312" s="220"/>
      <c r="O1312" s="220"/>
      <c r="P1312" s="220"/>
      <c r="Q1312" s="220"/>
      <c r="R1312" s="220"/>
      <c r="S1312" s="220"/>
      <c r="T1312" s="220"/>
      <c r="U1312" s="220"/>
      <c r="V1312" s="220"/>
      <c r="W1312" s="220"/>
    </row>
    <row r="1313" spans="1:23">
      <c r="A1313" s="158">
        <v>8.56</v>
      </c>
      <c r="B1313" s="153">
        <v>55</v>
      </c>
      <c r="C1313" s="153">
        <v>209946</v>
      </c>
      <c r="D1313" s="153"/>
      <c r="E1313" s="27"/>
      <c r="F1313" s="27"/>
      <c r="G1313" s="27"/>
      <c r="H1313" s="27"/>
      <c r="I1313" s="27"/>
      <c r="J1313" s="159" t="s">
        <v>81</v>
      </c>
      <c r="K1313" s="25" t="s">
        <v>107</v>
      </c>
      <c r="L1313" s="27"/>
      <c r="M1313" s="160" t="s">
        <v>132</v>
      </c>
      <c r="N1313" s="140">
        <v>5.3776187414672383E-2</v>
      </c>
      <c r="O1313" s="140">
        <f t="shared" si="36"/>
        <v>53.776187414672386</v>
      </c>
      <c r="P1313" s="156" t="s">
        <v>346</v>
      </c>
      <c r="Q1313" s="156" t="s">
        <v>346</v>
      </c>
      <c r="R1313" s="211">
        <v>83</v>
      </c>
      <c r="S1313" s="211">
        <v>129</v>
      </c>
      <c r="T1313" s="211">
        <v>168</v>
      </c>
      <c r="U1313" s="211"/>
      <c r="V1313" s="211"/>
      <c r="W1313" s="157"/>
    </row>
    <row r="1314" spans="1:23">
      <c r="A1314" s="158">
        <v>8.57</v>
      </c>
      <c r="B1314" s="153">
        <v>130</v>
      </c>
      <c r="C1314" s="153">
        <v>20445</v>
      </c>
      <c r="D1314" s="153"/>
      <c r="E1314" s="27"/>
      <c r="F1314" s="27"/>
      <c r="G1314" s="27"/>
      <c r="H1314" s="27"/>
      <c r="I1314" s="27"/>
      <c r="J1314" s="159" t="s">
        <v>222</v>
      </c>
      <c r="K1314" s="25" t="s">
        <v>234</v>
      </c>
      <c r="L1314" s="27"/>
      <c r="M1314" s="160" t="s">
        <v>245</v>
      </c>
      <c r="N1314" s="140">
        <v>5.2368425771054314E-3</v>
      </c>
      <c r="O1314" s="140">
        <f t="shared" si="36"/>
        <v>5.2368425771054312</v>
      </c>
      <c r="P1314" s="156" t="s">
        <v>346</v>
      </c>
      <c r="Q1314" s="156" t="s">
        <v>346</v>
      </c>
      <c r="R1314" s="201">
        <v>115</v>
      </c>
      <c r="S1314" s="201">
        <v>128</v>
      </c>
      <c r="T1314" s="201"/>
      <c r="U1314" s="201"/>
      <c r="V1314" s="201"/>
      <c r="W1314" s="157"/>
    </row>
    <row r="1315" spans="1:23">
      <c r="A1315" s="158">
        <v>9.2799999999999994</v>
      </c>
      <c r="B1315" s="153">
        <v>58</v>
      </c>
      <c r="C1315" s="153">
        <v>5385</v>
      </c>
      <c r="D1315" s="153"/>
      <c r="E1315" s="27"/>
      <c r="F1315" s="27"/>
      <c r="G1315" s="27"/>
      <c r="H1315" s="27"/>
      <c r="I1315" s="27"/>
      <c r="J1315" s="159" t="s">
        <v>84</v>
      </c>
      <c r="K1315" s="25" t="s">
        <v>110</v>
      </c>
      <c r="L1315" s="27"/>
      <c r="M1315" s="160" t="s">
        <v>135</v>
      </c>
      <c r="N1315" s="140">
        <v>1.3793297763615919E-3</v>
      </c>
      <c r="O1315" s="140">
        <f t="shared" si="36"/>
        <v>1.3793297763615919</v>
      </c>
      <c r="P1315" s="156" t="s">
        <v>346</v>
      </c>
      <c r="Q1315" s="27">
        <v>5200</v>
      </c>
      <c r="R1315" s="201">
        <v>134</v>
      </c>
      <c r="S1315" s="201">
        <v>150</v>
      </c>
      <c r="T1315" s="201"/>
      <c r="U1315" s="201"/>
      <c r="V1315" s="212"/>
      <c r="W1315" s="157"/>
    </row>
    <row r="1316" spans="1:23">
      <c r="A1316" s="158">
        <v>11.02</v>
      </c>
      <c r="B1316" s="153">
        <v>191</v>
      </c>
      <c r="C1316" s="153">
        <v>53963</v>
      </c>
      <c r="D1316" s="153"/>
      <c r="E1316" s="27"/>
      <c r="F1316" s="27"/>
      <c r="G1316" s="27"/>
      <c r="H1316" s="27"/>
      <c r="I1316" s="27"/>
      <c r="J1316" s="159" t="s">
        <v>155</v>
      </c>
      <c r="K1316" s="25" t="s">
        <v>166</v>
      </c>
      <c r="L1316" s="27"/>
      <c r="M1316" s="160" t="s">
        <v>178</v>
      </c>
      <c r="N1316" s="140">
        <v>1.382224191676891E-2</v>
      </c>
      <c r="O1316" s="140">
        <f t="shared" si="36"/>
        <v>13.82224191676891</v>
      </c>
      <c r="P1316" s="156" t="s">
        <v>346</v>
      </c>
      <c r="Q1316" s="156" t="s">
        <v>346</v>
      </c>
      <c r="R1316" s="199">
        <v>57</v>
      </c>
      <c r="S1316" s="199">
        <v>206</v>
      </c>
      <c r="T1316" s="199"/>
      <c r="U1316" s="199"/>
      <c r="V1316" s="199"/>
      <c r="W1316" s="157"/>
    </row>
    <row r="1317" spans="1:23">
      <c r="A1317" s="158">
        <v>11.94</v>
      </c>
      <c r="B1317" s="153">
        <v>149</v>
      </c>
      <c r="C1317" s="153">
        <v>37698</v>
      </c>
      <c r="D1317" s="153"/>
      <c r="E1317" s="27"/>
      <c r="F1317" s="27"/>
      <c r="G1317" s="27"/>
      <c r="H1317" s="27"/>
      <c r="I1317" s="27"/>
      <c r="J1317" s="159" t="s">
        <v>88</v>
      </c>
      <c r="K1317" s="25" t="s">
        <v>114</v>
      </c>
      <c r="L1317" s="27"/>
      <c r="M1317" s="160" t="s">
        <v>139</v>
      </c>
      <c r="N1317" s="140">
        <v>9.6560768633759137E-3</v>
      </c>
      <c r="O1317" s="140">
        <f t="shared" si="36"/>
        <v>9.6560768633759135</v>
      </c>
      <c r="P1317" s="27">
        <v>6240</v>
      </c>
      <c r="Q1317" s="27">
        <v>6240</v>
      </c>
      <c r="R1317" s="201">
        <v>56</v>
      </c>
      <c r="S1317" s="201">
        <v>76</v>
      </c>
      <c r="T1317" s="201">
        <v>104</v>
      </c>
      <c r="U1317" s="201">
        <v>222</v>
      </c>
      <c r="V1317" s="201"/>
      <c r="W1317" s="157"/>
    </row>
    <row r="1318" spans="1:23">
      <c r="A1318" s="158">
        <v>12.36</v>
      </c>
      <c r="B1318" s="153">
        <v>186</v>
      </c>
      <c r="C1318" s="153">
        <v>124795</v>
      </c>
      <c r="D1318" s="153"/>
      <c r="E1318" s="27"/>
      <c r="F1318" s="27"/>
      <c r="G1318" s="27"/>
      <c r="H1318" s="27"/>
      <c r="I1318" s="27"/>
      <c r="J1318" s="159" t="s">
        <v>264</v>
      </c>
      <c r="K1318" s="25" t="s">
        <v>267</v>
      </c>
      <c r="L1318" s="27"/>
      <c r="M1318" s="160" t="s">
        <v>269</v>
      </c>
      <c r="N1318" s="140">
        <v>3.1965359227677785E-2</v>
      </c>
      <c r="O1318" s="140">
        <f t="shared" si="36"/>
        <v>31.965359227677784</v>
      </c>
      <c r="P1318" s="156" t="s">
        <v>346</v>
      </c>
      <c r="Q1318" s="156" t="s">
        <v>346</v>
      </c>
      <c r="R1318" s="199">
        <v>77</v>
      </c>
      <c r="S1318" s="199">
        <v>109</v>
      </c>
      <c r="T1318" s="199">
        <v>153</v>
      </c>
      <c r="U1318" s="199"/>
      <c r="V1318" s="199"/>
      <c r="W1318" s="157"/>
    </row>
    <row r="1319" spans="1:23">
      <c r="A1319" s="158">
        <v>12.46</v>
      </c>
      <c r="B1319" s="153">
        <v>165</v>
      </c>
      <c r="C1319" s="153">
        <v>73081</v>
      </c>
      <c r="D1319" s="153"/>
      <c r="E1319" s="27"/>
      <c r="F1319" s="27"/>
      <c r="G1319" s="27"/>
      <c r="H1319" s="27"/>
      <c r="I1319" s="27"/>
      <c r="J1319" s="159" t="s">
        <v>228</v>
      </c>
      <c r="K1319" s="25" t="s">
        <v>237</v>
      </c>
      <c r="L1319" s="27"/>
      <c r="M1319" s="160" t="s">
        <v>251</v>
      </c>
      <c r="N1319" s="140">
        <v>1.8719182801537882E-2</v>
      </c>
      <c r="O1319" s="140">
        <f t="shared" ref="O1319:O1375" si="37">N1319*1000</f>
        <v>18.719182801537883</v>
      </c>
      <c r="P1319" s="156" t="s">
        <v>346</v>
      </c>
      <c r="Q1319" s="27">
        <v>100</v>
      </c>
      <c r="R1319" s="199">
        <v>79</v>
      </c>
      <c r="S1319" s="199">
        <v>105</v>
      </c>
      <c r="T1319" s="199">
        <v>221</v>
      </c>
      <c r="U1319" s="199"/>
      <c r="V1319" s="199"/>
      <c r="W1319" s="157"/>
    </row>
    <row r="1320" spans="1:23">
      <c r="A1320" s="158">
        <v>13.36</v>
      </c>
      <c r="B1320" s="153">
        <v>135</v>
      </c>
      <c r="C1320" s="153">
        <v>135516</v>
      </c>
      <c r="D1320" s="153"/>
      <c r="E1320" s="27"/>
      <c r="F1320" s="27"/>
      <c r="G1320" s="27"/>
      <c r="H1320" s="27"/>
      <c r="I1320" s="27"/>
      <c r="J1320" s="159" t="s">
        <v>95</v>
      </c>
      <c r="K1320" s="25" t="s">
        <v>98</v>
      </c>
      <c r="L1320" s="27"/>
      <c r="M1320" s="160" t="s">
        <v>98</v>
      </c>
      <c r="N1320" s="140">
        <v>3.4711467775936394E-2</v>
      </c>
      <c r="O1320" s="140">
        <f t="shared" si="37"/>
        <v>34.711467775936391</v>
      </c>
      <c r="P1320" s="156" t="s">
        <v>346</v>
      </c>
      <c r="Q1320" s="156" t="s">
        <v>346</v>
      </c>
      <c r="R1320" s="199">
        <v>83</v>
      </c>
      <c r="S1320" s="199">
        <v>107</v>
      </c>
      <c r="T1320" s="199">
        <v>220</v>
      </c>
      <c r="U1320" s="199"/>
      <c r="V1320" s="199"/>
      <c r="W1320" s="157"/>
    </row>
    <row r="1321" spans="1:23">
      <c r="A1321" s="158">
        <v>14</v>
      </c>
      <c r="B1321" s="153">
        <v>63</v>
      </c>
      <c r="C1321" s="153">
        <v>8518196</v>
      </c>
      <c r="D1321" s="153"/>
      <c r="E1321" s="27"/>
      <c r="F1321" s="27"/>
      <c r="G1321" s="27"/>
      <c r="H1321" s="27"/>
      <c r="I1321" s="27"/>
      <c r="J1321" s="159" t="s">
        <v>265</v>
      </c>
      <c r="K1321" s="25" t="s">
        <v>268</v>
      </c>
      <c r="L1321" s="27"/>
      <c r="M1321" s="160" t="s">
        <v>270</v>
      </c>
      <c r="N1321" s="140">
        <v>2.1818758372672624</v>
      </c>
      <c r="O1321" s="140">
        <f t="shared" si="37"/>
        <v>2181.8758372672623</v>
      </c>
      <c r="P1321" s="27">
        <v>2700</v>
      </c>
      <c r="Q1321" s="156" t="s">
        <v>346</v>
      </c>
      <c r="R1321" s="199">
        <v>249</v>
      </c>
      <c r="S1321" s="199">
        <v>99</v>
      </c>
      <c r="T1321" s="199">
        <v>143</v>
      </c>
      <c r="U1321" s="199">
        <v>205</v>
      </c>
      <c r="V1321" s="199">
        <v>223</v>
      </c>
      <c r="W1321" s="157"/>
    </row>
    <row r="1322" spans="1:23">
      <c r="A1322" s="158">
        <v>14.17</v>
      </c>
      <c r="B1322" s="153">
        <v>107</v>
      </c>
      <c r="C1322" s="153">
        <v>212896</v>
      </c>
      <c r="D1322" s="153"/>
      <c r="E1322" s="27"/>
      <c r="F1322" s="27"/>
      <c r="G1322" s="27"/>
      <c r="H1322" s="27"/>
      <c r="I1322" s="27"/>
      <c r="J1322" s="159" t="s">
        <v>95</v>
      </c>
      <c r="K1322" s="25" t="s">
        <v>98</v>
      </c>
      <c r="L1322" s="27"/>
      <c r="M1322" s="160" t="s">
        <v>98</v>
      </c>
      <c r="N1322" s="140">
        <v>5.4531809112029241E-2</v>
      </c>
      <c r="O1322" s="140">
        <f t="shared" si="37"/>
        <v>54.531809112029244</v>
      </c>
      <c r="P1322" s="156" t="s">
        <v>346</v>
      </c>
      <c r="Q1322" s="156" t="s">
        <v>346</v>
      </c>
      <c r="R1322" s="199">
        <v>77</v>
      </c>
      <c r="S1322" s="199">
        <v>206</v>
      </c>
      <c r="T1322" s="199"/>
      <c r="U1322" s="199"/>
      <c r="V1322" s="199"/>
      <c r="W1322" s="157"/>
    </row>
    <row r="1323" spans="1:23">
      <c r="A1323" s="158">
        <v>15.1</v>
      </c>
      <c r="B1323" s="153">
        <v>188</v>
      </c>
      <c r="C1323" s="153">
        <v>390407</v>
      </c>
      <c r="D1323" s="153"/>
      <c r="E1323" s="27"/>
      <c r="F1323" s="27"/>
      <c r="G1323" s="27"/>
      <c r="H1323" s="27"/>
      <c r="I1323" s="27"/>
      <c r="J1323" s="159" t="s">
        <v>89</v>
      </c>
      <c r="K1323" s="25" t="s">
        <v>115</v>
      </c>
      <c r="L1323" s="27"/>
      <c r="M1323" s="160" t="s">
        <v>140</v>
      </c>
      <c r="N1323" s="140">
        <v>0.1</v>
      </c>
      <c r="O1323" s="140">
        <f t="shared" si="37"/>
        <v>100</v>
      </c>
      <c r="P1323" s="156" t="s">
        <v>346</v>
      </c>
      <c r="Q1323" s="156" t="s">
        <v>346</v>
      </c>
      <c r="R1323" s="203">
        <v>160</v>
      </c>
      <c r="S1323" s="203"/>
      <c r="T1323" s="203"/>
      <c r="U1323" s="203"/>
      <c r="V1323" s="203"/>
      <c r="W1323" s="157"/>
    </row>
    <row r="1324" spans="1:23">
      <c r="A1324" s="158">
        <v>15.46</v>
      </c>
      <c r="B1324" s="153">
        <v>149</v>
      </c>
      <c r="C1324" s="153">
        <v>85969</v>
      </c>
      <c r="D1324" s="153"/>
      <c r="E1324" s="27"/>
      <c r="F1324" s="27"/>
      <c r="G1324" s="27"/>
      <c r="H1324" s="27"/>
      <c r="I1324" s="27"/>
      <c r="J1324" s="159" t="s">
        <v>90</v>
      </c>
      <c r="K1324" s="25" t="s">
        <v>116</v>
      </c>
      <c r="L1324" s="27"/>
      <c r="M1324" s="160" t="s">
        <v>141</v>
      </c>
      <c r="N1324" s="140">
        <v>2.202035311866847E-2</v>
      </c>
      <c r="O1324" s="140">
        <f t="shared" si="37"/>
        <v>22.020353118668471</v>
      </c>
      <c r="P1324" s="156" t="s">
        <v>346</v>
      </c>
      <c r="Q1324" s="156" t="s">
        <v>346</v>
      </c>
      <c r="R1324" s="201">
        <v>104</v>
      </c>
      <c r="S1324" s="201">
        <v>223</v>
      </c>
      <c r="T1324" s="201">
        <v>267</v>
      </c>
      <c r="U1324" s="201"/>
      <c r="V1324" s="201"/>
      <c r="W1324" s="157"/>
    </row>
    <row r="1325" spans="1:23">
      <c r="A1325" s="158">
        <v>16.7</v>
      </c>
      <c r="B1325" s="153">
        <v>55</v>
      </c>
      <c r="C1325" s="153">
        <v>649131</v>
      </c>
      <c r="D1325" s="153"/>
      <c r="E1325" s="27"/>
      <c r="F1325" s="27"/>
      <c r="G1325" s="27"/>
      <c r="H1325" s="27"/>
      <c r="I1325" s="27"/>
      <c r="J1325" s="159" t="s">
        <v>95</v>
      </c>
      <c r="K1325" s="25" t="s">
        <v>98</v>
      </c>
      <c r="L1325" s="27"/>
      <c r="M1325" s="160" t="s">
        <v>98</v>
      </c>
      <c r="N1325" s="140">
        <v>0.16627032814473103</v>
      </c>
      <c r="O1325" s="140">
        <f t="shared" si="37"/>
        <v>166.27032814473102</v>
      </c>
      <c r="P1325" s="156" t="s">
        <v>346</v>
      </c>
      <c r="Q1325" s="156" t="s">
        <v>346</v>
      </c>
      <c r="R1325" s="199">
        <v>70</v>
      </c>
      <c r="S1325" s="199">
        <v>95</v>
      </c>
      <c r="T1325" s="199">
        <v>155</v>
      </c>
      <c r="U1325" s="199">
        <v>213</v>
      </c>
      <c r="V1325" s="199"/>
      <c r="W1325" s="157"/>
    </row>
    <row r="1326" spans="1:23">
      <c r="A1326" s="158">
        <v>16.89</v>
      </c>
      <c r="B1326" s="153">
        <v>149</v>
      </c>
      <c r="C1326" s="153">
        <v>269495</v>
      </c>
      <c r="D1326" s="153"/>
      <c r="E1326" s="27"/>
      <c r="F1326" s="27"/>
      <c r="G1326" s="27"/>
      <c r="H1326" s="27"/>
      <c r="I1326" s="27"/>
      <c r="J1326" s="159" t="s">
        <v>481</v>
      </c>
      <c r="K1326" s="25" t="s">
        <v>117</v>
      </c>
      <c r="L1326" s="27"/>
      <c r="M1326" s="160" t="s">
        <v>142</v>
      </c>
      <c r="N1326" s="140">
        <v>6.902924384040246E-2</v>
      </c>
      <c r="O1326" s="140">
        <f t="shared" si="37"/>
        <v>69.029243840402458</v>
      </c>
      <c r="P1326" s="27">
        <v>600</v>
      </c>
      <c r="Q1326" s="27">
        <v>600</v>
      </c>
      <c r="R1326" s="201">
        <v>56</v>
      </c>
      <c r="S1326" s="201">
        <v>76</v>
      </c>
      <c r="T1326" s="201">
        <v>104</v>
      </c>
      <c r="U1326" s="201">
        <v>223</v>
      </c>
      <c r="V1326" s="201"/>
      <c r="W1326" s="157"/>
    </row>
    <row r="1327" spans="1:23">
      <c r="A1327" s="158">
        <v>22.41</v>
      </c>
      <c r="B1327" s="153">
        <v>207</v>
      </c>
      <c r="C1327" s="153">
        <v>6340753</v>
      </c>
      <c r="D1327" s="153"/>
      <c r="E1327" s="27"/>
      <c r="F1327" s="27"/>
      <c r="G1327" s="27"/>
      <c r="H1327" s="27"/>
      <c r="I1327" s="27"/>
      <c r="J1327" s="159" t="s">
        <v>95</v>
      </c>
      <c r="K1327" s="25" t="s">
        <v>98</v>
      </c>
      <c r="L1327" s="27"/>
      <c r="M1327" s="160" t="s">
        <v>98</v>
      </c>
      <c r="N1327" s="140">
        <v>1.6241391675866468</v>
      </c>
      <c r="O1327" s="140">
        <f t="shared" si="37"/>
        <v>1624.1391675866469</v>
      </c>
      <c r="P1327" s="156" t="s">
        <v>346</v>
      </c>
      <c r="Q1327" s="156" t="s">
        <v>346</v>
      </c>
      <c r="R1327" s="199">
        <v>73</v>
      </c>
      <c r="S1327" s="199">
        <v>281</v>
      </c>
      <c r="T1327" s="199">
        <v>355</v>
      </c>
      <c r="U1327" s="199">
        <v>429</v>
      </c>
      <c r="V1327" s="199"/>
      <c r="W1327" s="157"/>
    </row>
    <row r="1328" spans="1:23">
      <c r="A1328" s="158">
        <v>23.5</v>
      </c>
      <c r="B1328" s="153">
        <v>243</v>
      </c>
      <c r="C1328" s="153">
        <v>408860</v>
      </c>
      <c r="D1328" s="153"/>
      <c r="E1328" s="27"/>
      <c r="F1328" s="27"/>
      <c r="G1328" s="27"/>
      <c r="H1328" s="27"/>
      <c r="I1328" s="27"/>
      <c r="J1328" s="159" t="s">
        <v>3393</v>
      </c>
      <c r="K1328" s="25" t="s">
        <v>120</v>
      </c>
      <c r="L1328" s="27"/>
      <c r="M1328" s="160" t="s">
        <v>145</v>
      </c>
      <c r="N1328" s="140">
        <v>0.1</v>
      </c>
      <c r="O1328" s="140">
        <f t="shared" si="37"/>
        <v>100</v>
      </c>
      <c r="P1328" s="156" t="s">
        <v>346</v>
      </c>
      <c r="Q1328" s="156" t="s">
        <v>346</v>
      </c>
      <c r="R1328" s="201">
        <v>173</v>
      </c>
      <c r="S1328" s="201">
        <v>186</v>
      </c>
      <c r="T1328" s="201">
        <v>220</v>
      </c>
      <c r="U1328" s="201">
        <v>292</v>
      </c>
      <c r="V1328" s="201"/>
      <c r="W1328" s="157"/>
    </row>
    <row r="1329" spans="1:23" ht="13.8" thickBot="1">
      <c r="A1329" s="158">
        <v>28.43</v>
      </c>
      <c r="B1329" s="153">
        <v>207</v>
      </c>
      <c r="C1329" s="153">
        <v>8535256</v>
      </c>
      <c r="D1329" s="153"/>
      <c r="E1329" s="27"/>
      <c r="F1329" s="27"/>
      <c r="G1329" s="27"/>
      <c r="H1329" s="27"/>
      <c r="I1329" s="27"/>
      <c r="J1329" s="159" t="s">
        <v>95</v>
      </c>
      <c r="K1329" s="25" t="s">
        <v>98</v>
      </c>
      <c r="L1329" s="27"/>
      <c r="M1329" s="160" t="s">
        <v>98</v>
      </c>
      <c r="N1329" s="140">
        <v>2.1862456359645193</v>
      </c>
      <c r="O1329" s="140">
        <f t="shared" si="37"/>
        <v>2186.2456359645194</v>
      </c>
      <c r="P1329" s="156" t="s">
        <v>346</v>
      </c>
      <c r="Q1329" s="156" t="s">
        <v>346</v>
      </c>
      <c r="R1329" s="205">
        <v>73</v>
      </c>
      <c r="S1329" s="205">
        <v>281</v>
      </c>
      <c r="T1329" s="205">
        <v>355</v>
      </c>
      <c r="U1329" s="205"/>
      <c r="V1329" s="205"/>
      <c r="W1329" s="157"/>
    </row>
    <row r="1330" spans="1:23" ht="13.8" thickBot="1">
      <c r="A1330" s="220" t="s">
        <v>272</v>
      </c>
      <c r="B1330" s="220"/>
      <c r="C1330" s="220"/>
      <c r="D1330" s="220"/>
      <c r="E1330" s="220"/>
      <c r="F1330" s="220"/>
      <c r="G1330" s="220"/>
      <c r="H1330" s="220"/>
      <c r="I1330" s="220"/>
      <c r="J1330" s="220"/>
      <c r="K1330" s="220"/>
      <c r="L1330" s="220"/>
      <c r="M1330" s="220"/>
      <c r="N1330" s="220"/>
      <c r="O1330" s="220"/>
      <c r="P1330" s="220"/>
      <c r="Q1330" s="220"/>
      <c r="R1330" s="220"/>
      <c r="S1330" s="220"/>
      <c r="T1330" s="220"/>
      <c r="U1330" s="220"/>
      <c r="V1330" s="220"/>
      <c r="W1330" s="220"/>
    </row>
    <row r="1331" spans="1:23">
      <c r="A1331" s="158">
        <v>6.04</v>
      </c>
      <c r="B1331" s="153">
        <v>166</v>
      </c>
      <c r="C1331" s="25">
        <v>194672</v>
      </c>
      <c r="D1331" s="153"/>
      <c r="E1331" s="27"/>
      <c r="F1331" s="27"/>
      <c r="G1331" s="27"/>
      <c r="H1331" s="27"/>
      <c r="I1331" s="27"/>
      <c r="J1331" s="159" t="s">
        <v>72</v>
      </c>
      <c r="K1331" s="25" t="s">
        <v>97</v>
      </c>
      <c r="L1331" s="27"/>
      <c r="M1331" s="160" t="s">
        <v>123</v>
      </c>
      <c r="N1331" s="140">
        <v>4.5788907940943341E-2</v>
      </c>
      <c r="O1331" s="140">
        <f t="shared" si="37"/>
        <v>45.788907940943339</v>
      </c>
      <c r="P1331" s="156" t="s">
        <v>346</v>
      </c>
      <c r="Q1331" s="27">
        <v>10000</v>
      </c>
      <c r="R1331" s="211">
        <v>131</v>
      </c>
      <c r="S1331" s="211">
        <v>92</v>
      </c>
      <c r="T1331" s="211">
        <v>191</v>
      </c>
      <c r="U1331" s="211"/>
      <c r="V1331" s="211"/>
      <c r="W1331" s="157"/>
    </row>
    <row r="1332" spans="1:23">
      <c r="A1332" s="158">
        <v>6.1</v>
      </c>
      <c r="B1332" s="153">
        <v>91</v>
      </c>
      <c r="C1332" s="27">
        <v>1815236</v>
      </c>
      <c r="D1332" s="153"/>
      <c r="E1332" s="27"/>
      <c r="F1332" s="27"/>
      <c r="G1332" s="27"/>
      <c r="H1332" s="27"/>
      <c r="I1332" s="27"/>
      <c r="J1332" s="159" t="s">
        <v>95</v>
      </c>
      <c r="K1332" s="25" t="s">
        <v>98</v>
      </c>
      <c r="L1332" s="27"/>
      <c r="M1332" s="160" t="s">
        <v>98</v>
      </c>
      <c r="N1332" s="140">
        <v>0.4269626556211793</v>
      </c>
      <c r="O1332" s="140">
        <f t="shared" si="37"/>
        <v>426.96265562117929</v>
      </c>
      <c r="P1332" s="156" t="s">
        <v>346</v>
      </c>
      <c r="Q1332" s="156" t="s">
        <v>346</v>
      </c>
      <c r="R1332" s="199">
        <v>129</v>
      </c>
      <c r="S1332" s="199">
        <v>164</v>
      </c>
      <c r="T1332" s="199">
        <v>207</v>
      </c>
      <c r="U1332" s="199"/>
      <c r="V1332" s="199"/>
      <c r="W1332" s="157"/>
    </row>
    <row r="1333" spans="1:23">
      <c r="A1333" s="158">
        <v>6.9</v>
      </c>
      <c r="B1333" s="153">
        <v>193</v>
      </c>
      <c r="C1333" s="27">
        <v>163587</v>
      </c>
      <c r="D1333" s="153"/>
      <c r="E1333" s="27"/>
      <c r="F1333" s="27"/>
      <c r="G1333" s="27"/>
      <c r="H1333" s="27"/>
      <c r="I1333" s="27"/>
      <c r="J1333" s="159" t="s">
        <v>95</v>
      </c>
      <c r="K1333" s="25" t="s">
        <v>98</v>
      </c>
      <c r="L1333" s="27"/>
      <c r="M1333" s="160" t="s">
        <v>98</v>
      </c>
      <c r="N1333" s="140">
        <v>3.8477388033898552E-2</v>
      </c>
      <c r="O1333" s="140">
        <f t="shared" si="37"/>
        <v>38.477388033898549</v>
      </c>
      <c r="P1333" s="156" t="s">
        <v>346</v>
      </c>
      <c r="Q1333" s="156" t="s">
        <v>346</v>
      </c>
      <c r="R1333" s="199">
        <v>209</v>
      </c>
      <c r="S1333" s="199"/>
      <c r="T1333" s="199"/>
      <c r="U1333" s="199"/>
      <c r="V1333" s="199"/>
      <c r="W1333" s="157"/>
    </row>
    <row r="1334" spans="1:23">
      <c r="A1334" s="162">
        <v>7.15</v>
      </c>
      <c r="B1334" s="153">
        <v>281</v>
      </c>
      <c r="C1334" s="164">
        <v>100927</v>
      </c>
      <c r="D1334" s="153"/>
      <c r="E1334" s="27"/>
      <c r="F1334" s="27"/>
      <c r="G1334" s="27"/>
      <c r="H1334" s="27"/>
      <c r="I1334" s="27"/>
      <c r="J1334" s="159" t="s">
        <v>273</v>
      </c>
      <c r="K1334" s="25" t="s">
        <v>275</v>
      </c>
      <c r="L1334" s="27"/>
      <c r="M1334" s="160" t="s">
        <v>276</v>
      </c>
      <c r="N1334" s="140">
        <v>2.3739095050934845E-2</v>
      </c>
      <c r="O1334" s="140">
        <f t="shared" si="37"/>
        <v>23.739095050934846</v>
      </c>
      <c r="P1334" s="27">
        <v>534</v>
      </c>
      <c r="Q1334" s="156" t="s">
        <v>346</v>
      </c>
      <c r="R1334" s="201">
        <v>249</v>
      </c>
      <c r="S1334" s="201">
        <v>265</v>
      </c>
      <c r="T1334" s="201"/>
      <c r="U1334" s="201"/>
      <c r="V1334" s="201"/>
      <c r="W1334" s="157"/>
    </row>
    <row r="1335" spans="1:23">
      <c r="A1335" s="158">
        <v>7.28</v>
      </c>
      <c r="B1335" s="153">
        <v>94</v>
      </c>
      <c r="C1335" s="27">
        <v>669302</v>
      </c>
      <c r="D1335" s="153"/>
      <c r="E1335" s="27"/>
      <c r="F1335" s="27"/>
      <c r="G1335" s="27"/>
      <c r="H1335" s="27"/>
      <c r="I1335" s="27"/>
      <c r="J1335" s="159" t="s">
        <v>74</v>
      </c>
      <c r="K1335" s="25" t="s">
        <v>100</v>
      </c>
      <c r="L1335" s="27"/>
      <c r="M1335" s="160" t="s">
        <v>125</v>
      </c>
      <c r="N1335" s="140">
        <v>0.15742689068119328</v>
      </c>
      <c r="O1335" s="140">
        <f t="shared" si="37"/>
        <v>157.42689068119327</v>
      </c>
      <c r="P1335" s="156" t="s">
        <v>346</v>
      </c>
      <c r="Q1335" s="156" t="s">
        <v>346</v>
      </c>
      <c r="R1335" s="199">
        <v>55</v>
      </c>
      <c r="S1335" s="199">
        <v>120</v>
      </c>
      <c r="T1335" s="199"/>
      <c r="U1335" s="199"/>
      <c r="V1335" s="199"/>
      <c r="W1335" s="157"/>
    </row>
    <row r="1336" spans="1:23">
      <c r="A1336" s="158">
        <v>7.55</v>
      </c>
      <c r="B1336" s="153">
        <v>117</v>
      </c>
      <c r="C1336" s="27">
        <v>970208</v>
      </c>
      <c r="D1336" s="153"/>
      <c r="E1336" s="27"/>
      <c r="F1336" s="27"/>
      <c r="G1336" s="27"/>
      <c r="H1336" s="27"/>
      <c r="I1336" s="27"/>
      <c r="J1336" s="159" t="s">
        <v>219</v>
      </c>
      <c r="K1336" s="25" t="s">
        <v>210</v>
      </c>
      <c r="L1336" s="27"/>
      <c r="M1336" s="160" t="s">
        <v>242</v>
      </c>
      <c r="N1336" s="140">
        <v>0.22820315605514274</v>
      </c>
      <c r="O1336" s="140">
        <f t="shared" si="37"/>
        <v>228.20315605514276</v>
      </c>
      <c r="P1336" s="156" t="s">
        <v>346</v>
      </c>
      <c r="Q1336" s="156" t="s">
        <v>346</v>
      </c>
      <c r="R1336" s="199">
        <v>91</v>
      </c>
      <c r="S1336" s="199">
        <v>105</v>
      </c>
      <c r="T1336" s="199"/>
      <c r="U1336" s="199"/>
      <c r="V1336" s="199"/>
      <c r="W1336" s="157"/>
    </row>
    <row r="1337" spans="1:23">
      <c r="A1337" s="158">
        <v>7.79</v>
      </c>
      <c r="B1337" s="153">
        <v>267</v>
      </c>
      <c r="C1337" s="27">
        <v>232465</v>
      </c>
      <c r="D1337" s="153"/>
      <c r="E1337" s="27"/>
      <c r="F1337" s="27"/>
      <c r="G1337" s="27"/>
      <c r="H1337" s="27"/>
      <c r="I1337" s="27"/>
      <c r="J1337" s="159" t="s">
        <v>95</v>
      </c>
      <c r="K1337" s="25" t="s">
        <v>98</v>
      </c>
      <c r="L1337" s="27"/>
      <c r="M1337" s="160" t="s">
        <v>98</v>
      </c>
      <c r="N1337" s="140">
        <v>5.4678220208819933E-2</v>
      </c>
      <c r="O1337" s="140">
        <f t="shared" si="37"/>
        <v>54.67822020881993</v>
      </c>
      <c r="P1337" s="156" t="s">
        <v>346</v>
      </c>
      <c r="Q1337" s="156" t="s">
        <v>346</v>
      </c>
      <c r="R1337" s="199">
        <v>126</v>
      </c>
      <c r="S1337" s="199">
        <v>193</v>
      </c>
      <c r="T1337" s="199">
        <v>283</v>
      </c>
      <c r="U1337" s="199"/>
      <c r="V1337" s="199"/>
      <c r="W1337" s="157"/>
    </row>
    <row r="1338" spans="1:23">
      <c r="A1338" s="158">
        <v>7.84</v>
      </c>
      <c r="B1338" s="153">
        <v>117</v>
      </c>
      <c r="C1338" s="27">
        <v>827023</v>
      </c>
      <c r="D1338" s="153"/>
      <c r="E1338" s="27"/>
      <c r="F1338" s="27"/>
      <c r="G1338" s="27"/>
      <c r="H1338" s="27"/>
      <c r="I1338" s="27"/>
      <c r="J1338" s="159" t="s">
        <v>95</v>
      </c>
      <c r="K1338" s="25" t="s">
        <v>98</v>
      </c>
      <c r="L1338" s="27"/>
      <c r="M1338" s="160" t="s">
        <v>98</v>
      </c>
      <c r="N1338" s="140">
        <v>0.19452453363628452</v>
      </c>
      <c r="O1338" s="140">
        <f t="shared" si="37"/>
        <v>194.52453363628453</v>
      </c>
      <c r="P1338" s="156" t="s">
        <v>346</v>
      </c>
      <c r="Q1338" s="156" t="s">
        <v>346</v>
      </c>
      <c r="R1338" s="199">
        <v>82</v>
      </c>
      <c r="S1338" s="199">
        <v>132</v>
      </c>
      <c r="T1338" s="199"/>
      <c r="U1338" s="199"/>
      <c r="V1338" s="199"/>
      <c r="W1338" s="157"/>
    </row>
    <row r="1339" spans="1:23">
      <c r="A1339" s="158">
        <v>7.91</v>
      </c>
      <c r="B1339" s="153">
        <v>116</v>
      </c>
      <c r="C1339" s="25">
        <v>473005</v>
      </c>
      <c r="D1339" s="153"/>
      <c r="E1339" s="27"/>
      <c r="F1339" s="27"/>
      <c r="G1339" s="27"/>
      <c r="H1339" s="27"/>
      <c r="I1339" s="27"/>
      <c r="J1339" s="159" t="s">
        <v>220</v>
      </c>
      <c r="K1339" s="25" t="s">
        <v>233</v>
      </c>
      <c r="L1339" s="27"/>
      <c r="M1339" s="160" t="s">
        <v>243</v>
      </c>
      <c r="N1339" s="140">
        <v>0.11125576559857558</v>
      </c>
      <c r="O1339" s="140">
        <f t="shared" si="37"/>
        <v>111.25576559857558</v>
      </c>
      <c r="P1339" s="156" t="s">
        <v>346</v>
      </c>
      <c r="Q1339" s="156" t="s">
        <v>346</v>
      </c>
      <c r="R1339" s="201">
        <v>91</v>
      </c>
      <c r="S1339" s="201">
        <v>63</v>
      </c>
      <c r="T1339" s="201"/>
      <c r="U1339" s="201"/>
      <c r="V1339" s="201"/>
      <c r="W1339" s="157"/>
    </row>
    <row r="1340" spans="1:23">
      <c r="A1340" s="162">
        <v>7.96</v>
      </c>
      <c r="B1340" s="153">
        <v>105</v>
      </c>
      <c r="C1340" s="25">
        <v>160437</v>
      </c>
      <c r="D1340" s="153"/>
      <c r="E1340" s="27"/>
      <c r="F1340" s="27"/>
      <c r="G1340" s="27"/>
      <c r="H1340" s="27"/>
      <c r="I1340" s="27"/>
      <c r="J1340" s="159" t="s">
        <v>95</v>
      </c>
      <c r="K1340" s="25" t="s">
        <v>98</v>
      </c>
      <c r="L1340" s="27"/>
      <c r="M1340" s="160" t="s">
        <v>98</v>
      </c>
      <c r="N1340" s="140">
        <v>3.7736474805422075E-2</v>
      </c>
      <c r="O1340" s="140">
        <f t="shared" si="37"/>
        <v>37.736474805422077</v>
      </c>
      <c r="P1340" s="156" t="s">
        <v>346</v>
      </c>
      <c r="Q1340" s="156" t="s">
        <v>346</v>
      </c>
      <c r="R1340" s="199">
        <v>77</v>
      </c>
      <c r="S1340" s="199">
        <v>120</v>
      </c>
      <c r="T1340" s="199">
        <v>142</v>
      </c>
      <c r="U1340" s="199"/>
      <c r="V1340" s="199"/>
      <c r="W1340" s="157"/>
    </row>
    <row r="1341" spans="1:23">
      <c r="A1341" s="158">
        <v>7.99</v>
      </c>
      <c r="B1341" s="153">
        <v>55</v>
      </c>
      <c r="C1341" s="27">
        <v>4034653</v>
      </c>
      <c r="D1341" s="153"/>
      <c r="E1341" s="27"/>
      <c r="F1341" s="27"/>
      <c r="G1341" s="27"/>
      <c r="H1341" s="27"/>
      <c r="I1341" s="27"/>
      <c r="J1341" s="159" t="s">
        <v>255</v>
      </c>
      <c r="K1341" s="25" t="s">
        <v>258</v>
      </c>
      <c r="L1341" s="27"/>
      <c r="M1341" s="160" t="s">
        <v>259</v>
      </c>
      <c r="N1341" s="140">
        <v>0.94899294603564377</v>
      </c>
      <c r="O1341" s="140">
        <f t="shared" si="37"/>
        <v>948.99294603564374</v>
      </c>
      <c r="P1341" s="156" t="s">
        <v>346</v>
      </c>
      <c r="Q1341" s="156" t="s">
        <v>346</v>
      </c>
      <c r="R1341" s="199">
        <v>70</v>
      </c>
      <c r="S1341" s="199">
        <v>97</v>
      </c>
      <c r="T1341" s="199">
        <v>154</v>
      </c>
      <c r="U1341" s="199"/>
      <c r="V1341" s="199"/>
      <c r="W1341" s="157"/>
    </row>
    <row r="1342" spans="1:23">
      <c r="A1342" s="158">
        <v>8.07</v>
      </c>
      <c r="B1342" s="153">
        <v>73</v>
      </c>
      <c r="C1342" s="25">
        <v>3156875</v>
      </c>
      <c r="D1342" s="153"/>
      <c r="E1342" s="27"/>
      <c r="F1342" s="27"/>
      <c r="G1342" s="27"/>
      <c r="H1342" s="27"/>
      <c r="I1342" s="27"/>
      <c r="J1342" s="159" t="s">
        <v>78</v>
      </c>
      <c r="K1342" s="25" t="s">
        <v>104</v>
      </c>
      <c r="L1342" s="27"/>
      <c r="M1342" s="160" t="s">
        <v>129</v>
      </c>
      <c r="N1342" s="140">
        <v>0.74253030099893924</v>
      </c>
      <c r="O1342" s="140">
        <f t="shared" si="37"/>
        <v>742.5303009989392</v>
      </c>
      <c r="P1342" s="156" t="s">
        <v>346</v>
      </c>
      <c r="Q1342" s="156" t="s">
        <v>346</v>
      </c>
      <c r="R1342" s="201">
        <v>267</v>
      </c>
      <c r="S1342" s="201">
        <v>355</v>
      </c>
      <c r="T1342" s="201"/>
      <c r="U1342" s="201"/>
      <c r="V1342" s="201"/>
      <c r="W1342" s="157"/>
    </row>
    <row r="1343" spans="1:23">
      <c r="A1343" s="158">
        <v>8.1300000000000008</v>
      </c>
      <c r="B1343" s="153">
        <v>137</v>
      </c>
      <c r="C1343" s="25">
        <v>6300</v>
      </c>
      <c r="D1343" s="153"/>
      <c r="E1343" s="27"/>
      <c r="F1343" s="27"/>
      <c r="G1343" s="27"/>
      <c r="H1343" s="27"/>
      <c r="I1343" s="27"/>
      <c r="J1343" s="159" t="s">
        <v>79</v>
      </c>
      <c r="K1343" s="25" t="s">
        <v>105</v>
      </c>
      <c r="L1343" s="27"/>
      <c r="M1343" s="160" t="s">
        <v>130</v>
      </c>
      <c r="N1343" s="140">
        <v>1.4818264569529415E-3</v>
      </c>
      <c r="O1343" s="140">
        <f t="shared" si="37"/>
        <v>1.4818264569529416</v>
      </c>
      <c r="P1343" s="156" t="s">
        <v>346</v>
      </c>
      <c r="Q1343" s="156" t="s">
        <v>346</v>
      </c>
      <c r="R1343" s="201">
        <v>78</v>
      </c>
      <c r="S1343" s="201">
        <v>117</v>
      </c>
      <c r="T1343" s="201">
        <v>155</v>
      </c>
      <c r="U1343" s="201"/>
      <c r="V1343" s="201"/>
      <c r="W1343" s="157"/>
    </row>
    <row r="1344" spans="1:23">
      <c r="A1344" s="158">
        <v>8.1300000000000008</v>
      </c>
      <c r="B1344" s="153">
        <v>117</v>
      </c>
      <c r="C1344" s="27">
        <v>689776</v>
      </c>
      <c r="D1344" s="153"/>
      <c r="E1344" s="27"/>
      <c r="F1344" s="27"/>
      <c r="G1344" s="27"/>
      <c r="H1344" s="27"/>
      <c r="I1344" s="27"/>
      <c r="J1344" s="159" t="s">
        <v>95</v>
      </c>
      <c r="K1344" s="25" t="s">
        <v>98</v>
      </c>
      <c r="L1344" s="27"/>
      <c r="M1344" s="160" t="s">
        <v>98</v>
      </c>
      <c r="N1344" s="140">
        <v>0.1622425914557416</v>
      </c>
      <c r="O1344" s="140">
        <f t="shared" si="37"/>
        <v>162.2425914557416</v>
      </c>
      <c r="P1344" s="156" t="s">
        <v>346</v>
      </c>
      <c r="Q1344" s="156" t="s">
        <v>346</v>
      </c>
      <c r="R1344" s="199">
        <v>137</v>
      </c>
      <c r="S1344" s="199">
        <v>78</v>
      </c>
      <c r="T1344" s="199">
        <v>155</v>
      </c>
      <c r="U1344" s="199"/>
      <c r="V1344" s="199"/>
      <c r="W1344" s="157"/>
    </row>
    <row r="1345" spans="1:23">
      <c r="A1345" s="158">
        <v>8.5399999999999991</v>
      </c>
      <c r="B1345" s="153">
        <v>130</v>
      </c>
      <c r="C1345" s="25">
        <v>837684</v>
      </c>
      <c r="D1345" s="153"/>
      <c r="E1345" s="27"/>
      <c r="F1345" s="27"/>
      <c r="G1345" s="27"/>
      <c r="H1345" s="27"/>
      <c r="I1345" s="27"/>
      <c r="J1345" s="159" t="s">
        <v>221</v>
      </c>
      <c r="K1345" s="25" t="s">
        <v>234</v>
      </c>
      <c r="L1345" s="27"/>
      <c r="M1345" s="160" t="s">
        <v>244</v>
      </c>
      <c r="N1345" s="140">
        <v>0.19703211329621712</v>
      </c>
      <c r="O1345" s="140">
        <f t="shared" si="37"/>
        <v>197.03211329621712</v>
      </c>
      <c r="P1345" s="156" t="s">
        <v>346</v>
      </c>
      <c r="Q1345" s="156" t="s">
        <v>346</v>
      </c>
      <c r="R1345" s="201">
        <v>115</v>
      </c>
      <c r="S1345" s="201">
        <v>127</v>
      </c>
      <c r="T1345" s="201"/>
      <c r="U1345" s="201"/>
      <c r="V1345" s="201"/>
      <c r="W1345" s="157"/>
    </row>
    <row r="1346" spans="1:23">
      <c r="A1346" s="158">
        <v>8.57</v>
      </c>
      <c r="B1346" s="153">
        <v>130</v>
      </c>
      <c r="C1346" s="164">
        <v>1773307</v>
      </c>
      <c r="D1346" s="153"/>
      <c r="E1346" s="27"/>
      <c r="F1346" s="27"/>
      <c r="G1346" s="27"/>
      <c r="H1346" s="27"/>
      <c r="I1346" s="27"/>
      <c r="J1346" s="159" t="s">
        <v>222</v>
      </c>
      <c r="K1346" s="25" t="s">
        <v>234</v>
      </c>
      <c r="L1346" s="27"/>
      <c r="M1346" s="160" t="s">
        <v>245</v>
      </c>
      <c r="N1346" s="140">
        <v>0.41710051252378566</v>
      </c>
      <c r="O1346" s="140">
        <f t="shared" si="37"/>
        <v>417.10051252378565</v>
      </c>
      <c r="P1346" s="156" t="s">
        <v>346</v>
      </c>
      <c r="Q1346" s="156" t="s">
        <v>346</v>
      </c>
      <c r="R1346" s="201">
        <v>115</v>
      </c>
      <c r="S1346" s="201">
        <v>128</v>
      </c>
      <c r="T1346" s="201"/>
      <c r="U1346" s="201"/>
      <c r="V1346" s="201"/>
      <c r="W1346" s="157"/>
    </row>
    <row r="1347" spans="1:23">
      <c r="A1347" s="158">
        <v>8.57</v>
      </c>
      <c r="B1347" s="153">
        <v>55</v>
      </c>
      <c r="C1347" s="25">
        <v>14883542</v>
      </c>
      <c r="D1347" s="153"/>
      <c r="E1347" s="27"/>
      <c r="F1347" s="27"/>
      <c r="G1347" s="27"/>
      <c r="H1347" s="27"/>
      <c r="I1347" s="27"/>
      <c r="J1347" s="159" t="s">
        <v>81</v>
      </c>
      <c r="K1347" s="25" t="s">
        <v>107</v>
      </c>
      <c r="L1347" s="27"/>
      <c r="M1347" s="160" t="s">
        <v>132</v>
      </c>
      <c r="N1347" s="140">
        <v>3.5007660807571899</v>
      </c>
      <c r="O1347" s="140">
        <f t="shared" si="37"/>
        <v>3500.7660807571897</v>
      </c>
      <c r="P1347" s="156" t="s">
        <v>346</v>
      </c>
      <c r="Q1347" s="156" t="s">
        <v>346</v>
      </c>
      <c r="R1347" s="201">
        <v>69</v>
      </c>
      <c r="S1347" s="201">
        <v>83</v>
      </c>
      <c r="T1347" s="201">
        <v>97</v>
      </c>
      <c r="U1347" s="201">
        <v>111</v>
      </c>
      <c r="V1347" s="201">
        <v>168</v>
      </c>
      <c r="W1347" s="157"/>
    </row>
    <row r="1348" spans="1:23">
      <c r="A1348" s="158">
        <v>9.06</v>
      </c>
      <c r="B1348" s="153">
        <v>73</v>
      </c>
      <c r="C1348" s="25">
        <v>140743</v>
      </c>
      <c r="D1348" s="153"/>
      <c r="E1348" s="27"/>
      <c r="F1348" s="27"/>
      <c r="G1348" s="27"/>
      <c r="H1348" s="27"/>
      <c r="I1348" s="27"/>
      <c r="J1348" s="159" t="s">
        <v>83</v>
      </c>
      <c r="K1348" s="25" t="s">
        <v>109</v>
      </c>
      <c r="L1348" s="27"/>
      <c r="M1348" s="160" t="s">
        <v>134</v>
      </c>
      <c r="N1348" s="140">
        <v>3.3104238258877434E-2</v>
      </c>
      <c r="O1348" s="140">
        <f t="shared" si="37"/>
        <v>33.104238258877437</v>
      </c>
      <c r="P1348" s="27">
        <v>22.984999999999999</v>
      </c>
      <c r="Q1348" s="27">
        <v>22.984999999999999</v>
      </c>
      <c r="R1348" s="201">
        <v>207</v>
      </c>
      <c r="S1348" s="201">
        <v>325</v>
      </c>
      <c r="T1348" s="201">
        <v>341</v>
      </c>
      <c r="U1348" s="201">
        <v>429</v>
      </c>
      <c r="V1348" s="201"/>
      <c r="W1348" s="157"/>
    </row>
    <row r="1349" spans="1:23">
      <c r="A1349" s="158">
        <v>9.1300000000000008</v>
      </c>
      <c r="B1349" s="153">
        <v>91</v>
      </c>
      <c r="C1349" s="27">
        <v>189269</v>
      </c>
      <c r="D1349" s="153"/>
      <c r="E1349" s="27"/>
      <c r="F1349" s="27"/>
      <c r="G1349" s="27"/>
      <c r="H1349" s="27"/>
      <c r="I1349" s="27"/>
      <c r="J1349" s="159" t="s">
        <v>95</v>
      </c>
      <c r="K1349" s="25" t="s">
        <v>98</v>
      </c>
      <c r="L1349" s="27"/>
      <c r="M1349" s="160" t="s">
        <v>98</v>
      </c>
      <c r="N1349" s="140">
        <v>4.4518065346194652E-2</v>
      </c>
      <c r="O1349" s="140">
        <f t="shared" si="37"/>
        <v>44.518065346194653</v>
      </c>
      <c r="P1349" s="156" t="s">
        <v>346</v>
      </c>
      <c r="Q1349" s="156" t="s">
        <v>346</v>
      </c>
      <c r="R1349" s="199">
        <v>128</v>
      </c>
      <c r="S1349" s="199">
        <v>108</v>
      </c>
      <c r="T1349" s="199">
        <v>144</v>
      </c>
      <c r="U1349" s="199"/>
      <c r="V1349" s="199"/>
      <c r="W1349" s="157"/>
    </row>
    <row r="1350" spans="1:23">
      <c r="A1350" s="158">
        <v>9.3800000000000008</v>
      </c>
      <c r="B1350" s="153">
        <v>142</v>
      </c>
      <c r="C1350" s="27">
        <v>103490</v>
      </c>
      <c r="D1350" s="153"/>
      <c r="E1350" s="27"/>
      <c r="F1350" s="27"/>
      <c r="G1350" s="27"/>
      <c r="H1350" s="27"/>
      <c r="I1350" s="27"/>
      <c r="J1350" s="159" t="s">
        <v>95</v>
      </c>
      <c r="K1350" s="25" t="s">
        <v>98</v>
      </c>
      <c r="L1350" s="27"/>
      <c r="M1350" s="160" t="s">
        <v>98</v>
      </c>
      <c r="N1350" s="140">
        <v>2.4341939687311097E-2</v>
      </c>
      <c r="O1350" s="140">
        <f t="shared" si="37"/>
        <v>24.341939687311097</v>
      </c>
      <c r="P1350" s="156" t="s">
        <v>346</v>
      </c>
      <c r="Q1350" s="156" t="s">
        <v>346</v>
      </c>
      <c r="R1350" s="199">
        <v>93</v>
      </c>
      <c r="S1350" s="199">
        <v>144</v>
      </c>
      <c r="T1350" s="199"/>
      <c r="U1350" s="199"/>
      <c r="V1350" s="199"/>
      <c r="W1350" s="157"/>
    </row>
    <row r="1351" spans="1:23">
      <c r="A1351" s="158">
        <v>9.4600000000000009</v>
      </c>
      <c r="B1351" s="153">
        <v>142</v>
      </c>
      <c r="C1351" s="27">
        <v>296699</v>
      </c>
      <c r="D1351" s="153"/>
      <c r="E1351" s="27"/>
      <c r="F1351" s="27"/>
      <c r="G1351" s="27"/>
      <c r="H1351" s="27"/>
      <c r="I1351" s="27"/>
      <c r="J1351" s="159" t="s">
        <v>224</v>
      </c>
      <c r="K1351" s="25" t="s">
        <v>191</v>
      </c>
      <c r="L1351" s="27"/>
      <c r="M1351" s="160" t="s">
        <v>247</v>
      </c>
      <c r="N1351" s="140">
        <v>6.9786734595473146E-2</v>
      </c>
      <c r="O1351" s="140">
        <f t="shared" si="37"/>
        <v>69.786734595473149</v>
      </c>
      <c r="P1351" s="156" t="s">
        <v>346</v>
      </c>
      <c r="Q1351" s="156" t="s">
        <v>346</v>
      </c>
      <c r="R1351" s="199">
        <v>67</v>
      </c>
      <c r="S1351" s="199">
        <v>115</v>
      </c>
      <c r="T1351" s="199"/>
      <c r="U1351" s="199"/>
      <c r="V1351" s="199"/>
      <c r="W1351" s="157"/>
    </row>
    <row r="1352" spans="1:23">
      <c r="A1352" s="158">
        <v>9.49</v>
      </c>
      <c r="B1352" s="153">
        <v>142</v>
      </c>
      <c r="C1352" s="27">
        <v>154434</v>
      </c>
      <c r="D1352" s="153"/>
      <c r="E1352" s="27"/>
      <c r="F1352" s="27"/>
      <c r="G1352" s="27"/>
      <c r="H1352" s="27"/>
      <c r="I1352" s="27"/>
      <c r="J1352" s="159" t="s">
        <v>95</v>
      </c>
      <c r="K1352" s="25" t="s">
        <v>98</v>
      </c>
      <c r="L1352" s="27"/>
      <c r="M1352" s="160" t="s">
        <v>98</v>
      </c>
      <c r="N1352" s="140">
        <v>3.6324505881439775E-2</v>
      </c>
      <c r="O1352" s="140">
        <f t="shared" si="37"/>
        <v>36.324505881439777</v>
      </c>
      <c r="P1352" s="156" t="s">
        <v>346</v>
      </c>
      <c r="Q1352" s="156" t="s">
        <v>346</v>
      </c>
      <c r="R1352" s="199">
        <v>115</v>
      </c>
      <c r="S1352" s="199">
        <v>160</v>
      </c>
      <c r="T1352" s="199"/>
      <c r="U1352" s="199"/>
      <c r="V1352" s="199"/>
      <c r="W1352" s="157"/>
    </row>
    <row r="1353" spans="1:23">
      <c r="A1353" s="158">
        <v>9.5399999999999991</v>
      </c>
      <c r="B1353" s="153">
        <v>73</v>
      </c>
      <c r="C1353" s="27">
        <v>100087</v>
      </c>
      <c r="D1353" s="153"/>
      <c r="E1353" s="27"/>
      <c r="F1353" s="27"/>
      <c r="G1353" s="27"/>
      <c r="H1353" s="27"/>
      <c r="I1353" s="27"/>
      <c r="J1353" s="159" t="s">
        <v>182</v>
      </c>
      <c r="K1353" s="25" t="s">
        <v>190</v>
      </c>
      <c r="L1353" s="27"/>
      <c r="M1353" s="160" t="s">
        <v>197</v>
      </c>
      <c r="N1353" s="140">
        <v>2.3541518190007785E-2</v>
      </c>
      <c r="O1353" s="140">
        <f t="shared" si="37"/>
        <v>23.541518190007785</v>
      </c>
      <c r="P1353" s="156" t="s">
        <v>346</v>
      </c>
      <c r="Q1353" s="27">
        <v>0.50760000000000005</v>
      </c>
      <c r="R1353" s="199">
        <v>147</v>
      </c>
      <c r="S1353" s="199">
        <v>221</v>
      </c>
      <c r="T1353" s="199">
        <v>281</v>
      </c>
      <c r="U1353" s="199">
        <v>357</v>
      </c>
      <c r="V1353" s="199">
        <v>443</v>
      </c>
      <c r="W1353" s="157"/>
    </row>
    <row r="1354" spans="1:23">
      <c r="A1354" s="158">
        <v>9.6</v>
      </c>
      <c r="B1354" s="153">
        <v>142</v>
      </c>
      <c r="C1354" s="27">
        <v>220400</v>
      </c>
      <c r="D1354" s="153"/>
      <c r="E1354" s="27"/>
      <c r="F1354" s="27"/>
      <c r="G1354" s="27"/>
      <c r="H1354" s="27"/>
      <c r="I1354" s="27"/>
      <c r="J1354" s="159" t="s">
        <v>95</v>
      </c>
      <c r="K1354" s="25" t="s">
        <v>98</v>
      </c>
      <c r="L1354" s="27"/>
      <c r="M1354" s="160" t="s">
        <v>98</v>
      </c>
      <c r="N1354" s="140">
        <v>5.1840404938480682E-2</v>
      </c>
      <c r="O1354" s="140">
        <f t="shared" si="37"/>
        <v>51.840404938480681</v>
      </c>
      <c r="P1354" s="156" t="s">
        <v>346</v>
      </c>
      <c r="Q1354" s="156" t="s">
        <v>346</v>
      </c>
      <c r="R1354" s="199">
        <v>115</v>
      </c>
      <c r="S1354" s="199"/>
      <c r="T1354" s="199"/>
      <c r="U1354" s="199"/>
      <c r="V1354" s="199"/>
      <c r="W1354" s="157"/>
    </row>
    <row r="1355" spans="1:23">
      <c r="A1355" s="158">
        <v>9.75</v>
      </c>
      <c r="B1355" s="153">
        <v>142</v>
      </c>
      <c r="C1355" s="27">
        <v>110650</v>
      </c>
      <c r="D1355" s="153"/>
      <c r="E1355" s="27"/>
      <c r="F1355" s="27"/>
      <c r="G1355" s="27"/>
      <c r="H1355" s="27"/>
      <c r="I1355" s="27"/>
      <c r="J1355" s="159" t="s">
        <v>183</v>
      </c>
      <c r="K1355" s="25" t="s">
        <v>191</v>
      </c>
      <c r="L1355" s="27"/>
      <c r="M1355" s="160" t="s">
        <v>198</v>
      </c>
      <c r="N1355" s="140">
        <v>2.6026047216165551E-2</v>
      </c>
      <c r="O1355" s="140">
        <f t="shared" si="37"/>
        <v>26.026047216165551</v>
      </c>
      <c r="P1355" s="156" t="s">
        <v>346</v>
      </c>
      <c r="Q1355" s="156" t="s">
        <v>346</v>
      </c>
      <c r="R1355" s="199">
        <v>115</v>
      </c>
      <c r="S1355" s="199"/>
      <c r="T1355" s="199"/>
      <c r="U1355" s="199"/>
      <c r="V1355" s="199"/>
      <c r="W1355" s="157"/>
    </row>
    <row r="1356" spans="1:23">
      <c r="A1356" s="158">
        <v>10.210000000000001</v>
      </c>
      <c r="B1356" s="153">
        <v>154</v>
      </c>
      <c r="C1356" s="164">
        <v>10840</v>
      </c>
      <c r="D1356" s="153"/>
      <c r="E1356" s="27"/>
      <c r="F1356" s="27"/>
      <c r="G1356" s="27"/>
      <c r="H1356" s="27"/>
      <c r="I1356" s="27"/>
      <c r="J1356" s="159" t="s">
        <v>95</v>
      </c>
      <c r="K1356" s="25" t="s">
        <v>98</v>
      </c>
      <c r="L1356" s="27"/>
      <c r="M1356" s="160" t="s">
        <v>98</v>
      </c>
      <c r="N1356" s="140">
        <v>2.5496823481539503E-3</v>
      </c>
      <c r="O1356" s="140">
        <f t="shared" si="37"/>
        <v>2.5496823481539503</v>
      </c>
      <c r="P1356" s="156" t="s">
        <v>346</v>
      </c>
      <c r="Q1356" s="156" t="s">
        <v>346</v>
      </c>
      <c r="R1356" s="201">
        <v>81</v>
      </c>
      <c r="S1356" s="201">
        <v>115</v>
      </c>
      <c r="T1356" s="201"/>
      <c r="U1356" s="201"/>
      <c r="V1356" s="212"/>
      <c r="W1356" s="157"/>
    </row>
    <row r="1357" spans="1:23">
      <c r="A1357" s="158">
        <v>10.32</v>
      </c>
      <c r="B1357" s="153">
        <v>73</v>
      </c>
      <c r="C1357" s="25">
        <v>141797</v>
      </c>
      <c r="D1357" s="153"/>
      <c r="E1357" s="27"/>
      <c r="F1357" s="27"/>
      <c r="G1357" s="27"/>
      <c r="H1357" s="27"/>
      <c r="I1357" s="27"/>
      <c r="J1357" s="159" t="s">
        <v>184</v>
      </c>
      <c r="K1357" s="25" t="s">
        <v>192</v>
      </c>
      <c r="L1357" s="27"/>
      <c r="M1357" s="160" t="s">
        <v>199</v>
      </c>
      <c r="N1357" s="140">
        <v>3.335215017723115E-2</v>
      </c>
      <c r="O1357" s="140">
        <f t="shared" si="37"/>
        <v>33.352150177231152</v>
      </c>
      <c r="P1357" s="156" t="s">
        <v>346</v>
      </c>
      <c r="Q1357" s="27">
        <v>2.6755</v>
      </c>
      <c r="R1357" s="201">
        <v>147</v>
      </c>
      <c r="S1357" s="201">
        <v>281</v>
      </c>
      <c r="T1357" s="201">
        <v>415</v>
      </c>
      <c r="U1357" s="201">
        <v>503</v>
      </c>
      <c r="V1357" s="201"/>
      <c r="W1357" s="157"/>
    </row>
    <row r="1358" spans="1:23">
      <c r="A1358" s="158">
        <v>11.02</v>
      </c>
      <c r="B1358" s="153">
        <v>191</v>
      </c>
      <c r="C1358" s="25">
        <v>80949</v>
      </c>
      <c r="D1358" s="153"/>
      <c r="E1358" s="27"/>
      <c r="F1358" s="27"/>
      <c r="G1358" s="27"/>
      <c r="H1358" s="27"/>
      <c r="I1358" s="27"/>
      <c r="J1358" s="159" t="s">
        <v>155</v>
      </c>
      <c r="K1358" s="25" t="s">
        <v>166</v>
      </c>
      <c r="L1358" s="27"/>
      <c r="M1358" s="160" t="s">
        <v>178</v>
      </c>
      <c r="N1358" s="140">
        <v>1.9040058708552965E-2</v>
      </c>
      <c r="O1358" s="140">
        <f t="shared" si="37"/>
        <v>19.040058708552966</v>
      </c>
      <c r="P1358" s="156" t="s">
        <v>346</v>
      </c>
      <c r="Q1358" s="156" t="s">
        <v>346</v>
      </c>
      <c r="R1358" s="199">
        <v>57</v>
      </c>
      <c r="S1358" s="199">
        <v>206</v>
      </c>
      <c r="T1358" s="199"/>
      <c r="U1358" s="199"/>
      <c r="V1358" s="199"/>
      <c r="W1358" s="157"/>
    </row>
    <row r="1359" spans="1:23">
      <c r="A1359" s="158">
        <v>11.94</v>
      </c>
      <c r="B1359" s="153">
        <v>149</v>
      </c>
      <c r="C1359" s="25">
        <v>168702</v>
      </c>
      <c r="D1359" s="153"/>
      <c r="E1359" s="27"/>
      <c r="F1359" s="27"/>
      <c r="G1359" s="27"/>
      <c r="H1359" s="27"/>
      <c r="I1359" s="27"/>
      <c r="J1359" s="159" t="s">
        <v>88</v>
      </c>
      <c r="K1359" s="25" t="s">
        <v>114</v>
      </c>
      <c r="L1359" s="27"/>
      <c r="M1359" s="160" t="s">
        <v>139</v>
      </c>
      <c r="N1359" s="140">
        <v>3.9680489990615103E-2</v>
      </c>
      <c r="O1359" s="140">
        <f t="shared" si="37"/>
        <v>39.680489990615101</v>
      </c>
      <c r="P1359" s="27">
        <v>6240</v>
      </c>
      <c r="Q1359" s="27">
        <v>6240</v>
      </c>
      <c r="R1359" s="201">
        <v>56</v>
      </c>
      <c r="S1359" s="201">
        <v>76</v>
      </c>
      <c r="T1359" s="201">
        <v>104</v>
      </c>
      <c r="U1359" s="201">
        <v>222</v>
      </c>
      <c r="V1359" s="201"/>
      <c r="W1359" s="157"/>
    </row>
    <row r="1360" spans="1:23">
      <c r="A1360" s="158">
        <v>12.23</v>
      </c>
      <c r="B1360" s="153">
        <v>135</v>
      </c>
      <c r="C1360" s="27">
        <v>169071</v>
      </c>
      <c r="D1360" s="153"/>
      <c r="E1360" s="27"/>
      <c r="F1360" s="27"/>
      <c r="G1360" s="27"/>
      <c r="H1360" s="27"/>
      <c r="I1360" s="27"/>
      <c r="J1360" s="159" t="s">
        <v>95</v>
      </c>
      <c r="K1360" s="25" t="s">
        <v>98</v>
      </c>
      <c r="L1360" s="27"/>
      <c r="M1360" s="160" t="s">
        <v>98</v>
      </c>
      <c r="N1360" s="140">
        <v>3.976728268309377E-2</v>
      </c>
      <c r="O1360" s="140">
        <f t="shared" si="37"/>
        <v>39.767282683093768</v>
      </c>
      <c r="P1360" s="156" t="s">
        <v>346</v>
      </c>
      <c r="Q1360" s="156" t="s">
        <v>346</v>
      </c>
      <c r="R1360" s="199">
        <v>165</v>
      </c>
      <c r="S1360" s="199">
        <v>91</v>
      </c>
      <c r="T1360" s="199"/>
      <c r="U1360" s="199"/>
      <c r="V1360" s="199"/>
      <c r="W1360" s="157"/>
    </row>
    <row r="1361" spans="1:23">
      <c r="A1361" s="158">
        <v>12.37</v>
      </c>
      <c r="B1361" s="153">
        <v>186</v>
      </c>
      <c r="C1361" s="27">
        <v>161475</v>
      </c>
      <c r="D1361" s="153"/>
      <c r="E1361" s="27"/>
      <c r="F1361" s="27"/>
      <c r="G1361" s="27"/>
      <c r="H1361" s="27"/>
      <c r="I1361" s="27"/>
      <c r="J1361" s="159" t="s">
        <v>264</v>
      </c>
      <c r="K1361" s="25" t="s">
        <v>267</v>
      </c>
      <c r="L1361" s="27"/>
      <c r="M1361" s="160" t="s">
        <v>269</v>
      </c>
      <c r="N1361" s="140">
        <v>3.7980623354996225E-2</v>
      </c>
      <c r="O1361" s="140">
        <f t="shared" si="37"/>
        <v>37.980623354996226</v>
      </c>
      <c r="P1361" s="156" t="s">
        <v>346</v>
      </c>
      <c r="Q1361" s="156" t="s">
        <v>346</v>
      </c>
      <c r="R1361" s="199">
        <v>77</v>
      </c>
      <c r="S1361" s="199">
        <v>109</v>
      </c>
      <c r="T1361" s="199">
        <v>153</v>
      </c>
      <c r="U1361" s="199"/>
      <c r="V1361" s="199"/>
      <c r="W1361" s="157"/>
    </row>
    <row r="1362" spans="1:23">
      <c r="A1362" s="158">
        <v>14</v>
      </c>
      <c r="B1362" s="153">
        <v>63</v>
      </c>
      <c r="C1362" s="27">
        <v>8363139</v>
      </c>
      <c r="D1362" s="153"/>
      <c r="E1362" s="27"/>
      <c r="F1362" s="27"/>
      <c r="G1362" s="27"/>
      <c r="H1362" s="27"/>
      <c r="I1362" s="27"/>
      <c r="J1362" s="159" t="s">
        <v>265</v>
      </c>
      <c r="K1362" s="25" t="s">
        <v>268</v>
      </c>
      <c r="L1362" s="27"/>
      <c r="M1362" s="160" t="s">
        <v>270</v>
      </c>
      <c r="N1362" s="140">
        <v>1.9670985132341217</v>
      </c>
      <c r="O1362" s="140">
        <f t="shared" si="37"/>
        <v>1967.0985132341216</v>
      </c>
      <c r="P1362" s="27">
        <v>2700</v>
      </c>
      <c r="Q1362" s="156" t="s">
        <v>346</v>
      </c>
      <c r="R1362" s="199">
        <v>249</v>
      </c>
      <c r="S1362" s="199">
        <v>99</v>
      </c>
      <c r="T1362" s="199">
        <v>143</v>
      </c>
      <c r="U1362" s="199">
        <v>205</v>
      </c>
      <c r="V1362" s="199">
        <v>223</v>
      </c>
      <c r="W1362" s="157"/>
    </row>
    <row r="1363" spans="1:23">
      <c r="A1363" s="158">
        <v>15.1</v>
      </c>
      <c r="B1363" s="153">
        <v>188</v>
      </c>
      <c r="C1363" s="25">
        <v>425151</v>
      </c>
      <c r="D1363" s="153"/>
      <c r="E1363" s="27"/>
      <c r="F1363" s="27"/>
      <c r="G1363" s="27"/>
      <c r="H1363" s="27"/>
      <c r="I1363" s="27"/>
      <c r="J1363" s="159" t="s">
        <v>89</v>
      </c>
      <c r="K1363" s="25" t="s">
        <v>115</v>
      </c>
      <c r="L1363" s="27"/>
      <c r="M1363" s="160" t="s">
        <v>140</v>
      </c>
      <c r="N1363" s="140">
        <v>0.1</v>
      </c>
      <c r="O1363" s="140">
        <f t="shared" si="37"/>
        <v>100</v>
      </c>
      <c r="P1363" s="156" t="s">
        <v>346</v>
      </c>
      <c r="Q1363" s="156" t="s">
        <v>346</v>
      </c>
      <c r="R1363" s="203">
        <v>160</v>
      </c>
      <c r="S1363" s="203"/>
      <c r="T1363" s="203"/>
      <c r="U1363" s="203"/>
      <c r="V1363" s="203"/>
      <c r="W1363" s="157"/>
    </row>
    <row r="1364" spans="1:23">
      <c r="A1364" s="158">
        <v>15.46</v>
      </c>
      <c r="B1364" s="153">
        <v>149</v>
      </c>
      <c r="C1364" s="25">
        <v>40223</v>
      </c>
      <c r="D1364" s="153"/>
      <c r="E1364" s="27"/>
      <c r="F1364" s="27"/>
      <c r="G1364" s="27"/>
      <c r="H1364" s="27"/>
      <c r="I1364" s="27"/>
      <c r="J1364" s="159" t="s">
        <v>90</v>
      </c>
      <c r="K1364" s="25" t="s">
        <v>116</v>
      </c>
      <c r="L1364" s="27"/>
      <c r="M1364" s="160" t="s">
        <v>141</v>
      </c>
      <c r="N1364" s="140">
        <v>9.4608739012727247E-3</v>
      </c>
      <c r="O1364" s="140">
        <f t="shared" si="37"/>
        <v>9.4608739012727252</v>
      </c>
      <c r="P1364" s="156" t="s">
        <v>346</v>
      </c>
      <c r="Q1364" s="156" t="s">
        <v>346</v>
      </c>
      <c r="R1364" s="201">
        <v>104</v>
      </c>
      <c r="S1364" s="201">
        <v>223</v>
      </c>
      <c r="T1364" s="201">
        <v>267</v>
      </c>
      <c r="U1364" s="201"/>
      <c r="V1364" s="201"/>
      <c r="W1364" s="157"/>
    </row>
    <row r="1365" spans="1:23">
      <c r="A1365" s="158">
        <v>15.95</v>
      </c>
      <c r="B1365" s="153">
        <v>73</v>
      </c>
      <c r="C1365" s="27">
        <v>187391</v>
      </c>
      <c r="D1365" s="153"/>
      <c r="E1365" s="27"/>
      <c r="F1365" s="27"/>
      <c r="G1365" s="27"/>
      <c r="H1365" s="27"/>
      <c r="I1365" s="27"/>
      <c r="J1365" s="159" t="s">
        <v>95</v>
      </c>
      <c r="K1365" s="25" t="s">
        <v>98</v>
      </c>
      <c r="L1365" s="27"/>
      <c r="M1365" s="160" t="s">
        <v>98</v>
      </c>
      <c r="N1365" s="140">
        <v>4.4076339935693438E-2</v>
      </c>
      <c r="O1365" s="140">
        <f t="shared" si="37"/>
        <v>44.07633993569344</v>
      </c>
      <c r="P1365" s="156" t="s">
        <v>346</v>
      </c>
      <c r="Q1365" s="156" t="s">
        <v>346</v>
      </c>
      <c r="R1365" s="199">
        <v>207</v>
      </c>
      <c r="S1365" s="199">
        <v>147</v>
      </c>
      <c r="T1365" s="199">
        <v>281</v>
      </c>
      <c r="U1365" s="199">
        <v>356</v>
      </c>
      <c r="V1365" s="199"/>
      <c r="W1365" s="157"/>
    </row>
    <row r="1366" spans="1:23">
      <c r="A1366" s="158">
        <v>16.89</v>
      </c>
      <c r="B1366" s="153">
        <v>149</v>
      </c>
      <c r="C1366" s="27">
        <v>343298</v>
      </c>
      <c r="D1366" s="153"/>
      <c r="E1366" s="27"/>
      <c r="F1366" s="27"/>
      <c r="G1366" s="27"/>
      <c r="H1366" s="27"/>
      <c r="I1366" s="27"/>
      <c r="J1366" s="159" t="s">
        <v>481</v>
      </c>
      <c r="K1366" s="25" t="s">
        <v>117</v>
      </c>
      <c r="L1366" s="27"/>
      <c r="M1366" s="160" t="s">
        <v>142</v>
      </c>
      <c r="N1366" s="140">
        <v>8.0747310955401733E-2</v>
      </c>
      <c r="O1366" s="140">
        <f t="shared" si="37"/>
        <v>80.74731095540173</v>
      </c>
      <c r="P1366" s="27">
        <v>600</v>
      </c>
      <c r="Q1366" s="27">
        <v>600</v>
      </c>
      <c r="R1366" s="201">
        <v>56</v>
      </c>
      <c r="S1366" s="201">
        <v>76</v>
      </c>
      <c r="T1366" s="201">
        <v>104</v>
      </c>
      <c r="U1366" s="201">
        <v>223</v>
      </c>
      <c r="V1366" s="201"/>
      <c r="W1366" s="157"/>
    </row>
    <row r="1367" spans="1:23">
      <c r="A1367" s="158">
        <v>18.14</v>
      </c>
      <c r="B1367" s="153">
        <v>207</v>
      </c>
      <c r="C1367" s="27">
        <v>193202</v>
      </c>
      <c r="D1367" s="153"/>
      <c r="E1367" s="27"/>
      <c r="F1367" s="27"/>
      <c r="G1367" s="27"/>
      <c r="H1367" s="27"/>
      <c r="I1367" s="27"/>
      <c r="J1367" s="159" t="s">
        <v>95</v>
      </c>
      <c r="K1367" s="25" t="s">
        <v>98</v>
      </c>
      <c r="L1367" s="27"/>
      <c r="M1367" s="160" t="s">
        <v>98</v>
      </c>
      <c r="N1367" s="140">
        <v>4.5443148434320985E-2</v>
      </c>
      <c r="O1367" s="140">
        <f t="shared" si="37"/>
        <v>45.443148434320982</v>
      </c>
      <c r="P1367" s="156" t="s">
        <v>346</v>
      </c>
      <c r="Q1367" s="156" t="s">
        <v>346</v>
      </c>
      <c r="R1367" s="199">
        <v>73</v>
      </c>
      <c r="S1367" s="199">
        <v>281</v>
      </c>
      <c r="T1367" s="199">
        <v>355</v>
      </c>
      <c r="U1367" s="199"/>
      <c r="V1367" s="199"/>
      <c r="W1367" s="157"/>
    </row>
    <row r="1368" spans="1:23">
      <c r="A1368" s="158">
        <v>23.46</v>
      </c>
      <c r="B1368" s="153">
        <v>243</v>
      </c>
      <c r="C1368" s="163">
        <v>582984</v>
      </c>
      <c r="D1368" s="153"/>
      <c r="E1368" s="27"/>
      <c r="F1368" s="27"/>
      <c r="G1368" s="27"/>
      <c r="H1368" s="27"/>
      <c r="I1368" s="27"/>
      <c r="J1368" s="159" t="s">
        <v>3393</v>
      </c>
      <c r="K1368" s="25" t="s">
        <v>120</v>
      </c>
      <c r="L1368" s="27"/>
      <c r="M1368" s="160" t="s">
        <v>145</v>
      </c>
      <c r="N1368" s="140">
        <v>0.1</v>
      </c>
      <c r="O1368" s="140">
        <f t="shared" si="37"/>
        <v>100</v>
      </c>
      <c r="P1368" s="156" t="s">
        <v>346</v>
      </c>
      <c r="Q1368" s="156" t="s">
        <v>346</v>
      </c>
      <c r="R1368" s="201">
        <v>173</v>
      </c>
      <c r="S1368" s="201">
        <v>186</v>
      </c>
      <c r="T1368" s="201">
        <v>220</v>
      </c>
      <c r="U1368" s="201">
        <v>292</v>
      </c>
      <c r="V1368" s="201"/>
      <c r="W1368" s="157"/>
    </row>
    <row r="1369" spans="1:23">
      <c r="A1369" s="158">
        <v>24.41</v>
      </c>
      <c r="B1369" s="153">
        <v>73</v>
      </c>
      <c r="C1369" s="25">
        <v>29417</v>
      </c>
      <c r="D1369" s="153"/>
      <c r="E1369" s="27"/>
      <c r="F1369" s="27"/>
      <c r="G1369" s="27"/>
      <c r="H1369" s="27"/>
      <c r="I1369" s="27"/>
      <c r="J1369" s="159" t="s">
        <v>95</v>
      </c>
      <c r="K1369" s="25" t="s">
        <v>98</v>
      </c>
      <c r="L1369" s="27"/>
      <c r="M1369" s="160" t="s">
        <v>98</v>
      </c>
      <c r="N1369" s="140">
        <v>6.9191887117753459E-3</v>
      </c>
      <c r="O1369" s="140">
        <f t="shared" si="37"/>
        <v>6.9191887117753454</v>
      </c>
      <c r="P1369" s="156" t="s">
        <v>346</v>
      </c>
      <c r="Q1369" s="156" t="s">
        <v>346</v>
      </c>
      <c r="R1369" s="201">
        <v>147</v>
      </c>
      <c r="S1369" s="201">
        <v>207</v>
      </c>
      <c r="T1369" s="201">
        <v>281</v>
      </c>
      <c r="U1369" s="201">
        <v>355</v>
      </c>
      <c r="V1369" s="201"/>
      <c r="W1369" s="157"/>
    </row>
    <row r="1370" spans="1:23">
      <c r="A1370" s="158">
        <v>28.47</v>
      </c>
      <c r="B1370" s="153">
        <v>207</v>
      </c>
      <c r="C1370" s="27">
        <v>8095192</v>
      </c>
      <c r="D1370" s="153"/>
      <c r="E1370" s="27"/>
      <c r="F1370" s="27"/>
      <c r="G1370" s="27"/>
      <c r="H1370" s="27"/>
      <c r="I1370" s="27"/>
      <c r="J1370" s="159" t="s">
        <v>95</v>
      </c>
      <c r="K1370" s="25" t="s">
        <v>98</v>
      </c>
      <c r="L1370" s="27"/>
      <c r="M1370" s="160" t="s">
        <v>98</v>
      </c>
      <c r="N1370" s="140">
        <v>1.9040745523355231</v>
      </c>
      <c r="O1370" s="140">
        <f t="shared" si="37"/>
        <v>1904.0745523355231</v>
      </c>
      <c r="P1370" s="156" t="s">
        <v>346</v>
      </c>
      <c r="Q1370" s="156" t="s">
        <v>346</v>
      </c>
      <c r="R1370" s="199">
        <v>73</v>
      </c>
      <c r="S1370" s="199">
        <v>191</v>
      </c>
      <c r="T1370" s="199">
        <v>281</v>
      </c>
      <c r="U1370" s="199">
        <v>355</v>
      </c>
      <c r="V1370" s="199"/>
      <c r="W1370" s="157"/>
    </row>
    <row r="1371" spans="1:23" ht="13.8" thickBot="1">
      <c r="A1371" s="220" t="s">
        <v>279</v>
      </c>
      <c r="B1371" s="220"/>
      <c r="C1371" s="220"/>
      <c r="D1371" s="220"/>
      <c r="E1371" s="220"/>
      <c r="F1371" s="220"/>
      <c r="G1371" s="220"/>
      <c r="H1371" s="220"/>
      <c r="I1371" s="220"/>
      <c r="J1371" s="220"/>
      <c r="K1371" s="220"/>
      <c r="L1371" s="220"/>
      <c r="M1371" s="220"/>
      <c r="N1371" s="220"/>
      <c r="O1371" s="220"/>
      <c r="P1371" s="220"/>
      <c r="Q1371" s="220"/>
      <c r="R1371" s="220"/>
      <c r="S1371" s="220"/>
      <c r="T1371" s="220"/>
      <c r="U1371" s="220"/>
      <c r="V1371" s="220"/>
      <c r="W1371" s="220"/>
    </row>
    <row r="1372" spans="1:23">
      <c r="A1372" s="158">
        <v>5.97</v>
      </c>
      <c r="B1372" s="153">
        <v>207</v>
      </c>
      <c r="C1372" s="25">
        <v>1591907</v>
      </c>
      <c r="D1372" s="153"/>
      <c r="E1372" s="27"/>
      <c r="F1372" s="27"/>
      <c r="G1372" s="27"/>
      <c r="H1372" s="27"/>
      <c r="I1372" s="27"/>
      <c r="J1372" s="159" t="s">
        <v>95</v>
      </c>
      <c r="K1372" s="25" t="s">
        <v>98</v>
      </c>
      <c r="L1372" s="27"/>
      <c r="M1372" s="160" t="s">
        <v>98</v>
      </c>
      <c r="N1372" s="140">
        <v>0.58974808283629088</v>
      </c>
      <c r="O1372" s="140">
        <f t="shared" si="37"/>
        <v>589.74808283629091</v>
      </c>
      <c r="P1372" s="156" t="s">
        <v>346</v>
      </c>
      <c r="Q1372" s="156" t="s">
        <v>346</v>
      </c>
      <c r="R1372" s="198">
        <v>191</v>
      </c>
      <c r="S1372" s="198">
        <v>166</v>
      </c>
      <c r="T1372" s="198"/>
      <c r="U1372" s="198"/>
      <c r="V1372" s="198"/>
      <c r="W1372" s="157"/>
    </row>
    <row r="1373" spans="1:23">
      <c r="A1373" s="158">
        <v>6.07</v>
      </c>
      <c r="B1373" s="153">
        <v>91</v>
      </c>
      <c r="C1373" s="27">
        <v>109234</v>
      </c>
      <c r="D1373" s="153"/>
      <c r="E1373" s="27"/>
      <c r="F1373" s="27"/>
      <c r="G1373" s="27"/>
      <c r="H1373" s="27"/>
      <c r="I1373" s="27"/>
      <c r="J1373" s="159" t="s">
        <v>95</v>
      </c>
      <c r="K1373" s="25" t="s">
        <v>98</v>
      </c>
      <c r="L1373" s="27"/>
      <c r="M1373" s="160" t="s">
        <v>98</v>
      </c>
      <c r="N1373" s="140">
        <v>4.0467528618530729E-2</v>
      </c>
      <c r="O1373" s="140">
        <f t="shared" si="37"/>
        <v>40.467528618530729</v>
      </c>
      <c r="P1373" s="156" t="s">
        <v>346</v>
      </c>
      <c r="Q1373" s="156" t="s">
        <v>346</v>
      </c>
      <c r="R1373" s="199">
        <v>129</v>
      </c>
      <c r="S1373" s="199">
        <v>164</v>
      </c>
      <c r="T1373" s="199">
        <v>207</v>
      </c>
      <c r="U1373" s="199"/>
      <c r="V1373" s="199"/>
      <c r="W1373" s="157"/>
    </row>
    <row r="1374" spans="1:23">
      <c r="A1374" s="158">
        <v>6.51</v>
      </c>
      <c r="B1374" s="153">
        <v>133</v>
      </c>
      <c r="C1374" s="27">
        <v>94843</v>
      </c>
      <c r="D1374" s="153"/>
      <c r="E1374" s="27"/>
      <c r="F1374" s="27"/>
      <c r="G1374" s="27"/>
      <c r="H1374" s="27"/>
      <c r="I1374" s="27"/>
      <c r="J1374" s="159" t="s">
        <v>95</v>
      </c>
      <c r="K1374" s="25" t="s">
        <v>98</v>
      </c>
      <c r="L1374" s="27"/>
      <c r="M1374" s="160" t="s">
        <v>98</v>
      </c>
      <c r="N1374" s="140">
        <v>3.5136146408328087E-2</v>
      </c>
      <c r="O1374" s="140">
        <f t="shared" si="37"/>
        <v>35.136146408328088</v>
      </c>
      <c r="P1374" s="156" t="s">
        <v>346</v>
      </c>
      <c r="Q1374" s="156" t="s">
        <v>346</v>
      </c>
      <c r="R1374" s="199">
        <v>151</v>
      </c>
      <c r="S1374" s="199"/>
      <c r="T1374" s="199"/>
      <c r="U1374" s="199"/>
      <c r="V1374" s="199"/>
      <c r="W1374" s="157"/>
    </row>
    <row r="1375" spans="1:23">
      <c r="A1375" s="158">
        <v>6.75</v>
      </c>
      <c r="B1375" s="153">
        <v>55</v>
      </c>
      <c r="C1375" s="27">
        <v>928128</v>
      </c>
      <c r="D1375" s="153"/>
      <c r="E1375" s="27"/>
      <c r="F1375" s="27"/>
      <c r="G1375" s="27"/>
      <c r="H1375" s="27"/>
      <c r="I1375" s="27"/>
      <c r="J1375" s="159" t="s">
        <v>147</v>
      </c>
      <c r="K1375" s="25" t="s">
        <v>159</v>
      </c>
      <c r="L1375" s="27"/>
      <c r="M1375" s="160" t="s">
        <v>170</v>
      </c>
      <c r="N1375" s="140">
        <v>0.34384025488089509</v>
      </c>
      <c r="O1375" s="140">
        <f t="shared" si="37"/>
        <v>343.84025488089509</v>
      </c>
      <c r="P1375" s="156" t="s">
        <v>346</v>
      </c>
      <c r="Q1375" s="156" t="s">
        <v>346</v>
      </c>
      <c r="R1375" s="199">
        <v>100</v>
      </c>
      <c r="S1375" s="199">
        <v>82</v>
      </c>
      <c r="T1375" s="199"/>
      <c r="U1375" s="199"/>
      <c r="V1375" s="199"/>
      <c r="W1375" s="157"/>
    </row>
    <row r="1376" spans="1:23">
      <c r="A1376" s="158">
        <v>6.9</v>
      </c>
      <c r="B1376" s="153">
        <v>193</v>
      </c>
      <c r="C1376" s="164">
        <v>180572</v>
      </c>
      <c r="D1376" s="153"/>
      <c r="E1376" s="27"/>
      <c r="F1376" s="27"/>
      <c r="G1376" s="27"/>
      <c r="H1376" s="27"/>
      <c r="I1376" s="27"/>
      <c r="J1376" s="159" t="s">
        <v>95</v>
      </c>
      <c r="K1376" s="25" t="s">
        <v>98</v>
      </c>
      <c r="L1376" s="27"/>
      <c r="M1376" s="160" t="s">
        <v>98</v>
      </c>
      <c r="N1376" s="140">
        <v>6.6895861890119659E-2</v>
      </c>
      <c r="O1376" s="140">
        <f t="shared" ref="O1376:O1434" si="38">N1376*1000</f>
        <v>66.895861890119662</v>
      </c>
      <c r="P1376" s="156" t="s">
        <v>346</v>
      </c>
      <c r="Q1376" s="156" t="s">
        <v>346</v>
      </c>
      <c r="R1376" s="199">
        <v>209</v>
      </c>
      <c r="S1376" s="199"/>
      <c r="T1376" s="199"/>
      <c r="U1376" s="199"/>
      <c r="V1376" s="199"/>
      <c r="W1376" s="157"/>
    </row>
    <row r="1377" spans="1:23">
      <c r="A1377" s="162">
        <v>7.15</v>
      </c>
      <c r="B1377" s="153">
        <v>281</v>
      </c>
      <c r="C1377" s="164">
        <v>151797</v>
      </c>
      <c r="D1377" s="153"/>
      <c r="E1377" s="27"/>
      <c r="F1377" s="27"/>
      <c r="G1377" s="27"/>
      <c r="H1377" s="27"/>
      <c r="I1377" s="27"/>
      <c r="J1377" s="159" t="s">
        <v>273</v>
      </c>
      <c r="K1377" s="25" t="s">
        <v>275</v>
      </c>
      <c r="L1377" s="27"/>
      <c r="M1377" s="160" t="s">
        <v>276</v>
      </c>
      <c r="N1377" s="140">
        <v>5.6235690734634906E-2</v>
      </c>
      <c r="O1377" s="140">
        <f t="shared" si="38"/>
        <v>56.235690734634908</v>
      </c>
      <c r="P1377" s="27">
        <v>534</v>
      </c>
      <c r="Q1377" s="156" t="s">
        <v>346</v>
      </c>
      <c r="R1377" s="201">
        <v>249</v>
      </c>
      <c r="S1377" s="201">
        <v>265</v>
      </c>
      <c r="T1377" s="201"/>
      <c r="U1377" s="201"/>
      <c r="V1377" s="201"/>
      <c r="W1377" s="157"/>
    </row>
    <row r="1378" spans="1:23">
      <c r="A1378" s="158">
        <v>7.41</v>
      </c>
      <c r="B1378" s="153">
        <v>55</v>
      </c>
      <c r="C1378" s="27">
        <v>672057</v>
      </c>
      <c r="D1378" s="153"/>
      <c r="E1378" s="27"/>
      <c r="F1378" s="27"/>
      <c r="G1378" s="27"/>
      <c r="H1378" s="27"/>
      <c r="I1378" s="27"/>
      <c r="J1378" s="159" t="s">
        <v>217</v>
      </c>
      <c r="K1378" s="25" t="s">
        <v>231</v>
      </c>
      <c r="L1378" s="27"/>
      <c r="M1378" s="160" t="s">
        <v>240</v>
      </c>
      <c r="N1378" s="140">
        <v>0.24897454895713703</v>
      </c>
      <c r="O1378" s="140">
        <f t="shared" si="38"/>
        <v>248.97454895713702</v>
      </c>
      <c r="P1378" s="156" t="s">
        <v>346</v>
      </c>
      <c r="Q1378" s="156" t="s">
        <v>346</v>
      </c>
      <c r="R1378" s="199">
        <v>70</v>
      </c>
      <c r="S1378" s="199">
        <v>105</v>
      </c>
      <c r="T1378" s="199">
        <v>140</v>
      </c>
      <c r="U1378" s="199"/>
      <c r="V1378" s="199"/>
      <c r="W1378" s="157"/>
    </row>
    <row r="1379" spans="1:23">
      <c r="A1379" s="158">
        <v>7.42</v>
      </c>
      <c r="B1379" s="153">
        <v>57</v>
      </c>
      <c r="C1379" s="27">
        <v>672057</v>
      </c>
      <c r="D1379" s="153"/>
      <c r="E1379" s="27"/>
      <c r="F1379" s="27"/>
      <c r="G1379" s="27"/>
      <c r="H1379" s="27"/>
      <c r="I1379" s="27"/>
      <c r="J1379" s="159" t="s">
        <v>218</v>
      </c>
      <c r="K1379" s="25" t="s">
        <v>232</v>
      </c>
      <c r="L1379" s="27"/>
      <c r="M1379" s="160" t="s">
        <v>241</v>
      </c>
      <c r="N1379" s="140">
        <v>0.24897454895713703</v>
      </c>
      <c r="O1379" s="140">
        <f t="shared" si="38"/>
        <v>248.97454895713702</v>
      </c>
      <c r="P1379" s="156" t="s">
        <v>346</v>
      </c>
      <c r="Q1379" s="27">
        <v>28.457999999999998</v>
      </c>
      <c r="R1379" s="201">
        <v>71</v>
      </c>
      <c r="S1379" s="201">
        <v>85</v>
      </c>
      <c r="T1379" s="201">
        <v>99</v>
      </c>
      <c r="U1379" s="201">
        <v>113</v>
      </c>
      <c r="V1379" s="203">
        <v>140</v>
      </c>
      <c r="W1379" s="157"/>
    </row>
    <row r="1380" spans="1:23">
      <c r="A1380" s="158">
        <v>7.54</v>
      </c>
      <c r="B1380" s="153">
        <v>117</v>
      </c>
      <c r="C1380" s="27">
        <v>316487</v>
      </c>
      <c r="D1380" s="153"/>
      <c r="E1380" s="27"/>
      <c r="F1380" s="27"/>
      <c r="G1380" s="27"/>
      <c r="H1380" s="27"/>
      <c r="I1380" s="27"/>
      <c r="J1380" s="159" t="s">
        <v>219</v>
      </c>
      <c r="K1380" s="25" t="s">
        <v>210</v>
      </c>
      <c r="L1380" s="27"/>
      <c r="M1380" s="160" t="s">
        <v>242</v>
      </c>
      <c r="N1380" s="140">
        <v>0.11724780498647798</v>
      </c>
      <c r="O1380" s="140">
        <f t="shared" si="38"/>
        <v>117.24780498647797</v>
      </c>
      <c r="P1380" s="156" t="s">
        <v>346</v>
      </c>
      <c r="Q1380" s="156" t="s">
        <v>346</v>
      </c>
      <c r="R1380" s="199">
        <v>91</v>
      </c>
      <c r="S1380" s="199">
        <v>105</v>
      </c>
      <c r="T1380" s="199"/>
      <c r="U1380" s="199"/>
      <c r="V1380" s="199"/>
      <c r="W1380" s="157"/>
    </row>
    <row r="1381" spans="1:23">
      <c r="A1381" s="158">
        <v>7.79</v>
      </c>
      <c r="B1381" s="153">
        <v>267</v>
      </c>
      <c r="C1381" s="27">
        <v>290243</v>
      </c>
      <c r="D1381" s="153"/>
      <c r="E1381" s="27"/>
      <c r="F1381" s="27"/>
      <c r="G1381" s="27"/>
      <c r="H1381" s="27"/>
      <c r="I1381" s="27"/>
      <c r="J1381" s="159" t="s">
        <v>95</v>
      </c>
      <c r="K1381" s="25" t="s">
        <v>98</v>
      </c>
      <c r="L1381" s="27"/>
      <c r="M1381" s="160" t="s">
        <v>98</v>
      </c>
      <c r="N1381" s="140">
        <v>0.10752528433297522</v>
      </c>
      <c r="O1381" s="140">
        <f t="shared" si="38"/>
        <v>107.52528433297522</v>
      </c>
      <c r="P1381" s="156" t="s">
        <v>346</v>
      </c>
      <c r="Q1381" s="156" t="s">
        <v>346</v>
      </c>
      <c r="R1381" s="199">
        <v>126</v>
      </c>
      <c r="S1381" s="199">
        <v>193</v>
      </c>
      <c r="T1381" s="199">
        <v>283</v>
      </c>
      <c r="U1381" s="199"/>
      <c r="V1381" s="199"/>
      <c r="W1381" s="157"/>
    </row>
    <row r="1382" spans="1:23">
      <c r="A1382" s="158">
        <v>7.91</v>
      </c>
      <c r="B1382" s="153">
        <v>116</v>
      </c>
      <c r="C1382" s="25">
        <v>1096461</v>
      </c>
      <c r="D1382" s="153"/>
      <c r="E1382" s="27"/>
      <c r="F1382" s="27"/>
      <c r="G1382" s="27"/>
      <c r="H1382" s="27"/>
      <c r="I1382" s="27"/>
      <c r="J1382" s="159" t="s">
        <v>220</v>
      </c>
      <c r="K1382" s="25" t="s">
        <v>233</v>
      </c>
      <c r="L1382" s="27"/>
      <c r="M1382" s="160" t="s">
        <v>243</v>
      </c>
      <c r="N1382" s="140">
        <v>0.40620197829066795</v>
      </c>
      <c r="O1382" s="140">
        <f t="shared" si="38"/>
        <v>406.20197829066797</v>
      </c>
      <c r="P1382" s="156" t="s">
        <v>346</v>
      </c>
      <c r="Q1382" s="156" t="s">
        <v>346</v>
      </c>
      <c r="R1382" s="201">
        <v>91</v>
      </c>
      <c r="S1382" s="201">
        <v>63</v>
      </c>
      <c r="T1382" s="201"/>
      <c r="U1382" s="201"/>
      <c r="V1382" s="201"/>
      <c r="W1382" s="157"/>
    </row>
    <row r="1383" spans="1:23">
      <c r="A1383" s="158">
        <v>8.0500000000000007</v>
      </c>
      <c r="B1383" s="153">
        <v>73</v>
      </c>
      <c r="C1383" s="25">
        <v>278786</v>
      </c>
      <c r="D1383" s="153"/>
      <c r="E1383" s="27"/>
      <c r="F1383" s="27"/>
      <c r="G1383" s="27"/>
      <c r="H1383" s="27"/>
      <c r="I1383" s="27"/>
      <c r="J1383" s="159" t="s">
        <v>78</v>
      </c>
      <c r="K1383" s="25" t="s">
        <v>104</v>
      </c>
      <c r="L1383" s="27"/>
      <c r="M1383" s="160" t="s">
        <v>129</v>
      </c>
      <c r="N1383" s="140">
        <v>0.10328085059089394</v>
      </c>
      <c r="O1383" s="140">
        <f t="shared" si="38"/>
        <v>103.28085059089393</v>
      </c>
      <c r="P1383" s="156" t="s">
        <v>346</v>
      </c>
      <c r="Q1383" s="156" t="s">
        <v>346</v>
      </c>
      <c r="R1383" s="201">
        <v>267</v>
      </c>
      <c r="S1383" s="201">
        <v>355</v>
      </c>
      <c r="T1383" s="201"/>
      <c r="U1383" s="201"/>
      <c r="V1383" s="201"/>
      <c r="W1383" s="157"/>
    </row>
    <row r="1384" spans="1:23">
      <c r="A1384" s="158">
        <v>8.5299999999999994</v>
      </c>
      <c r="B1384" s="153">
        <v>130</v>
      </c>
      <c r="C1384" s="25">
        <v>242425</v>
      </c>
      <c r="D1384" s="153"/>
      <c r="E1384" s="27"/>
      <c r="F1384" s="27"/>
      <c r="G1384" s="27"/>
      <c r="H1384" s="27"/>
      <c r="I1384" s="27"/>
      <c r="J1384" s="159" t="s">
        <v>221</v>
      </c>
      <c r="K1384" s="25" t="s">
        <v>234</v>
      </c>
      <c r="L1384" s="27"/>
      <c r="M1384" s="160" t="s">
        <v>244</v>
      </c>
      <c r="N1384" s="140">
        <v>8.981032119438373E-2</v>
      </c>
      <c r="O1384" s="140">
        <f t="shared" si="38"/>
        <v>89.810321194383732</v>
      </c>
      <c r="P1384" s="156" t="s">
        <v>346</v>
      </c>
      <c r="Q1384" s="156" t="s">
        <v>346</v>
      </c>
      <c r="R1384" s="201">
        <v>115</v>
      </c>
      <c r="S1384" s="201">
        <v>127</v>
      </c>
      <c r="T1384" s="201"/>
      <c r="U1384" s="201"/>
      <c r="V1384" s="201"/>
      <c r="W1384" s="157"/>
    </row>
    <row r="1385" spans="1:23">
      <c r="A1385" s="158">
        <v>8.56</v>
      </c>
      <c r="B1385" s="153">
        <v>55</v>
      </c>
      <c r="C1385" s="25">
        <v>437432</v>
      </c>
      <c r="D1385" s="153"/>
      <c r="E1385" s="27"/>
      <c r="F1385" s="27"/>
      <c r="G1385" s="27"/>
      <c r="H1385" s="27"/>
      <c r="I1385" s="27"/>
      <c r="J1385" s="159" t="s">
        <v>81</v>
      </c>
      <c r="K1385" s="25" t="s">
        <v>107</v>
      </c>
      <c r="L1385" s="27"/>
      <c r="M1385" s="160" t="s">
        <v>132</v>
      </c>
      <c r="N1385" s="140">
        <v>0.16205386581706371</v>
      </c>
      <c r="O1385" s="140">
        <f t="shared" si="38"/>
        <v>162.05386581706372</v>
      </c>
      <c r="P1385" s="156" t="s">
        <v>346</v>
      </c>
      <c r="Q1385" s="156" t="s">
        <v>346</v>
      </c>
      <c r="R1385" s="201">
        <v>69</v>
      </c>
      <c r="S1385" s="201">
        <v>83</v>
      </c>
      <c r="T1385" s="201">
        <v>97</v>
      </c>
      <c r="U1385" s="201">
        <v>111</v>
      </c>
      <c r="V1385" s="201">
        <v>168</v>
      </c>
      <c r="W1385" s="157"/>
    </row>
    <row r="1386" spans="1:23">
      <c r="A1386" s="158">
        <v>8.57</v>
      </c>
      <c r="B1386" s="153">
        <v>130</v>
      </c>
      <c r="C1386" s="164">
        <v>565640</v>
      </c>
      <c r="D1386" s="153"/>
      <c r="E1386" s="27"/>
      <c r="F1386" s="27"/>
      <c r="G1386" s="27"/>
      <c r="H1386" s="27"/>
      <c r="I1386" s="27"/>
      <c r="J1386" s="159" t="s">
        <v>222</v>
      </c>
      <c r="K1386" s="25" t="s">
        <v>234</v>
      </c>
      <c r="L1386" s="27"/>
      <c r="M1386" s="160" t="s">
        <v>245</v>
      </c>
      <c r="N1386" s="140">
        <v>0.209550624235913</v>
      </c>
      <c r="O1386" s="140">
        <f t="shared" si="38"/>
        <v>209.55062423591301</v>
      </c>
      <c r="P1386" s="156" t="s">
        <v>346</v>
      </c>
      <c r="Q1386" s="156" t="s">
        <v>346</v>
      </c>
      <c r="R1386" s="201">
        <v>115</v>
      </c>
      <c r="S1386" s="201">
        <v>128</v>
      </c>
      <c r="T1386" s="201"/>
      <c r="U1386" s="201"/>
      <c r="V1386" s="201"/>
      <c r="W1386" s="157"/>
    </row>
    <row r="1387" spans="1:23">
      <c r="A1387" s="158">
        <v>9.06</v>
      </c>
      <c r="B1387" s="153">
        <v>73</v>
      </c>
      <c r="C1387" s="25">
        <v>142575</v>
      </c>
      <c r="D1387" s="153"/>
      <c r="E1387" s="27"/>
      <c r="F1387" s="27"/>
      <c r="G1387" s="27"/>
      <c r="H1387" s="27"/>
      <c r="I1387" s="27"/>
      <c r="J1387" s="159" t="s">
        <v>83</v>
      </c>
      <c r="K1387" s="25" t="s">
        <v>109</v>
      </c>
      <c r="L1387" s="27"/>
      <c r="M1387" s="160" t="s">
        <v>134</v>
      </c>
      <c r="N1387" s="140">
        <v>5.2819249435038719E-2</v>
      </c>
      <c r="O1387" s="140">
        <f t="shared" si="38"/>
        <v>52.819249435038721</v>
      </c>
      <c r="P1387" s="27">
        <v>22.984999999999999</v>
      </c>
      <c r="Q1387" s="27">
        <v>22.984999999999999</v>
      </c>
      <c r="R1387" s="201">
        <v>207</v>
      </c>
      <c r="S1387" s="201">
        <v>325</v>
      </c>
      <c r="T1387" s="201">
        <v>341</v>
      </c>
      <c r="U1387" s="201">
        <v>429</v>
      </c>
      <c r="V1387" s="201"/>
      <c r="W1387" s="157"/>
    </row>
    <row r="1388" spans="1:23">
      <c r="A1388" s="158">
        <v>9.32</v>
      </c>
      <c r="B1388" s="153">
        <v>129</v>
      </c>
      <c r="C1388" s="27">
        <v>91618</v>
      </c>
      <c r="D1388" s="153"/>
      <c r="E1388" s="27"/>
      <c r="F1388" s="27"/>
      <c r="G1388" s="27"/>
      <c r="H1388" s="27"/>
      <c r="I1388" s="27"/>
      <c r="J1388" s="159" t="s">
        <v>223</v>
      </c>
      <c r="K1388" s="25" t="s">
        <v>235</v>
      </c>
      <c r="L1388" s="27"/>
      <c r="M1388" s="160" t="s">
        <v>246</v>
      </c>
      <c r="N1388" s="140">
        <v>3.3941392212795914E-2</v>
      </c>
      <c r="O1388" s="140">
        <f t="shared" si="38"/>
        <v>33.941392212795911</v>
      </c>
      <c r="P1388" s="156" t="s">
        <v>346</v>
      </c>
      <c r="Q1388" s="156" t="s">
        <v>346</v>
      </c>
      <c r="R1388" s="199">
        <v>115</v>
      </c>
      <c r="S1388" s="199">
        <v>144</v>
      </c>
      <c r="T1388" s="199"/>
      <c r="U1388" s="199"/>
      <c r="V1388" s="199"/>
      <c r="W1388" s="157"/>
    </row>
    <row r="1389" spans="1:23">
      <c r="A1389" s="158">
        <v>9.48</v>
      </c>
      <c r="B1389" s="153">
        <v>142</v>
      </c>
      <c r="C1389" s="27">
        <v>71461</v>
      </c>
      <c r="D1389" s="153"/>
      <c r="E1389" s="27"/>
      <c r="F1389" s="27"/>
      <c r="G1389" s="27"/>
      <c r="H1389" s="27"/>
      <c r="I1389" s="27"/>
      <c r="J1389" s="159" t="s">
        <v>95</v>
      </c>
      <c r="K1389" s="25" t="s">
        <v>98</v>
      </c>
      <c r="L1389" s="27"/>
      <c r="M1389" s="160" t="s">
        <v>98</v>
      </c>
      <c r="N1389" s="140">
        <v>2.6473900640906902E-2</v>
      </c>
      <c r="O1389" s="140">
        <f t="shared" si="38"/>
        <v>26.473900640906901</v>
      </c>
      <c r="P1389" s="156" t="s">
        <v>346</v>
      </c>
      <c r="Q1389" s="156" t="s">
        <v>346</v>
      </c>
      <c r="R1389" s="199">
        <v>115</v>
      </c>
      <c r="S1389" s="199">
        <v>160</v>
      </c>
      <c r="T1389" s="199"/>
      <c r="U1389" s="199"/>
      <c r="V1389" s="199"/>
      <c r="W1389" s="157"/>
    </row>
    <row r="1390" spans="1:23">
      <c r="A1390" s="158">
        <v>9.93</v>
      </c>
      <c r="B1390" s="153">
        <v>55</v>
      </c>
      <c r="C1390" s="27">
        <v>228848</v>
      </c>
      <c r="D1390" s="153"/>
      <c r="E1390" s="27"/>
      <c r="F1390" s="27"/>
      <c r="G1390" s="27"/>
      <c r="H1390" s="27"/>
      <c r="I1390" s="27"/>
      <c r="J1390" s="159" t="s">
        <v>225</v>
      </c>
      <c r="K1390" s="25" t="s">
        <v>194</v>
      </c>
      <c r="L1390" s="27"/>
      <c r="M1390" s="160" t="s">
        <v>248</v>
      </c>
      <c r="N1390" s="140">
        <v>8.4780498647797575E-2</v>
      </c>
      <c r="O1390" s="140">
        <f t="shared" si="38"/>
        <v>84.780498647797572</v>
      </c>
      <c r="P1390" s="156" t="s">
        <v>346</v>
      </c>
      <c r="Q1390" s="156" t="s">
        <v>346</v>
      </c>
      <c r="R1390" s="199">
        <v>83</v>
      </c>
      <c r="S1390" s="199">
        <v>97</v>
      </c>
      <c r="T1390" s="199">
        <v>111</v>
      </c>
      <c r="U1390" s="199">
        <v>145</v>
      </c>
      <c r="V1390" s="199">
        <v>196</v>
      </c>
      <c r="W1390" s="157"/>
    </row>
    <row r="1391" spans="1:23">
      <c r="A1391" s="158">
        <v>10.32</v>
      </c>
      <c r="B1391" s="153">
        <v>73</v>
      </c>
      <c r="C1391" s="25">
        <v>10639</v>
      </c>
      <c r="D1391" s="153"/>
      <c r="E1391" s="27"/>
      <c r="F1391" s="27"/>
      <c r="G1391" s="27"/>
      <c r="H1391" s="27"/>
      <c r="I1391" s="27"/>
      <c r="J1391" s="159" t="s">
        <v>184</v>
      </c>
      <c r="K1391" s="25" t="s">
        <v>192</v>
      </c>
      <c r="L1391" s="27"/>
      <c r="M1391" s="160" t="s">
        <v>199</v>
      </c>
      <c r="N1391" s="140">
        <v>3.9413922127959104E-3</v>
      </c>
      <c r="O1391" s="140">
        <f t="shared" si="38"/>
        <v>3.9413922127959102</v>
      </c>
      <c r="P1391" s="156" t="s">
        <v>346</v>
      </c>
      <c r="Q1391" s="27">
        <v>2.6755</v>
      </c>
      <c r="R1391" s="201">
        <v>147</v>
      </c>
      <c r="S1391" s="201">
        <v>281</v>
      </c>
      <c r="T1391" s="201">
        <v>415</v>
      </c>
      <c r="U1391" s="201">
        <v>503</v>
      </c>
      <c r="V1391" s="201"/>
      <c r="W1391" s="157"/>
    </row>
    <row r="1392" spans="1:23">
      <c r="A1392" s="158">
        <v>11.02</v>
      </c>
      <c r="B1392" s="153">
        <v>191</v>
      </c>
      <c r="C1392" s="25">
        <v>52281</v>
      </c>
      <c r="D1392" s="153"/>
      <c r="E1392" s="27"/>
      <c r="F1392" s="27"/>
      <c r="G1392" s="27"/>
      <c r="H1392" s="27"/>
      <c r="I1392" s="27"/>
      <c r="J1392" s="159" t="s">
        <v>155</v>
      </c>
      <c r="K1392" s="25" t="s">
        <v>166</v>
      </c>
      <c r="L1392" s="27"/>
      <c r="M1392" s="160" t="s">
        <v>178</v>
      </c>
      <c r="N1392" s="140">
        <v>1.936835475864113E-2</v>
      </c>
      <c r="O1392" s="140">
        <f t="shared" si="38"/>
        <v>19.368354758641129</v>
      </c>
      <c r="P1392" s="156" t="s">
        <v>346</v>
      </c>
      <c r="Q1392" s="156" t="s">
        <v>346</v>
      </c>
      <c r="R1392" s="199">
        <v>57</v>
      </c>
      <c r="S1392" s="199">
        <v>206</v>
      </c>
      <c r="T1392" s="199"/>
      <c r="U1392" s="199"/>
      <c r="V1392" s="199"/>
      <c r="W1392" s="157"/>
    </row>
    <row r="1393" spans="1:23">
      <c r="A1393" s="158">
        <v>11.59</v>
      </c>
      <c r="B1393" s="153">
        <v>250</v>
      </c>
      <c r="C1393" s="27">
        <v>51390</v>
      </c>
      <c r="D1393" s="153"/>
      <c r="E1393" s="27"/>
      <c r="F1393" s="27"/>
      <c r="G1393" s="27"/>
      <c r="H1393" s="27"/>
      <c r="I1393" s="27"/>
      <c r="J1393" s="159" t="s">
        <v>95</v>
      </c>
      <c r="K1393" s="25" t="s">
        <v>98</v>
      </c>
      <c r="L1393" s="27"/>
      <c r="M1393" s="160" t="s">
        <v>98</v>
      </c>
      <c r="N1393" s="140">
        <v>1.9038269180898751E-2</v>
      </c>
      <c r="O1393" s="140">
        <f t="shared" si="38"/>
        <v>19.038269180898752</v>
      </c>
      <c r="P1393" s="156" t="s">
        <v>346</v>
      </c>
      <c r="Q1393" s="156" t="s">
        <v>346</v>
      </c>
      <c r="R1393" s="199">
        <v>67</v>
      </c>
      <c r="S1393" s="199">
        <v>215</v>
      </c>
      <c r="T1393" s="199"/>
      <c r="U1393" s="199"/>
      <c r="V1393" s="199"/>
      <c r="W1393" s="157"/>
    </row>
    <row r="1394" spans="1:23">
      <c r="A1394" s="158">
        <v>11.94</v>
      </c>
      <c r="B1394" s="153">
        <v>149</v>
      </c>
      <c r="C1394" s="27">
        <v>30889</v>
      </c>
      <c r="D1394" s="153"/>
      <c r="E1394" s="27"/>
      <c r="F1394" s="27"/>
      <c r="G1394" s="27"/>
      <c r="H1394" s="27"/>
      <c r="I1394" s="27"/>
      <c r="J1394" s="159" t="s">
        <v>88</v>
      </c>
      <c r="K1394" s="25" t="s">
        <v>114</v>
      </c>
      <c r="L1394" s="27"/>
      <c r="M1394" s="160" t="s">
        <v>139</v>
      </c>
      <c r="N1394" s="140">
        <v>1.1443337161486312E-2</v>
      </c>
      <c r="O1394" s="140">
        <f t="shared" si="38"/>
        <v>11.443337161486312</v>
      </c>
      <c r="P1394" s="27">
        <v>6240</v>
      </c>
      <c r="Q1394" s="27">
        <v>6240</v>
      </c>
      <c r="R1394" s="201">
        <v>56</v>
      </c>
      <c r="S1394" s="201">
        <v>76</v>
      </c>
      <c r="T1394" s="201">
        <v>104</v>
      </c>
      <c r="U1394" s="201">
        <v>222</v>
      </c>
      <c r="V1394" s="201"/>
      <c r="W1394" s="157"/>
    </row>
    <row r="1395" spans="1:23">
      <c r="A1395" s="158">
        <v>12.23</v>
      </c>
      <c r="B1395" s="153">
        <v>135</v>
      </c>
      <c r="C1395" s="27">
        <v>148726</v>
      </c>
      <c r="D1395" s="153"/>
      <c r="E1395" s="27"/>
      <c r="F1395" s="27"/>
      <c r="G1395" s="27"/>
      <c r="H1395" s="27"/>
      <c r="I1395" s="27"/>
      <c r="J1395" s="159" t="s">
        <v>95</v>
      </c>
      <c r="K1395" s="25" t="s">
        <v>98</v>
      </c>
      <c r="L1395" s="27"/>
      <c r="M1395" s="160" t="s">
        <v>98</v>
      </c>
      <c r="N1395" s="140">
        <v>5.5097988367354502E-2</v>
      </c>
      <c r="O1395" s="140">
        <f t="shared" si="38"/>
        <v>55.097988367354503</v>
      </c>
      <c r="P1395" s="156" t="s">
        <v>346</v>
      </c>
      <c r="Q1395" s="156" t="s">
        <v>346</v>
      </c>
      <c r="R1395" s="199">
        <v>165</v>
      </c>
      <c r="S1395" s="199">
        <v>91</v>
      </c>
      <c r="T1395" s="199"/>
      <c r="U1395" s="199"/>
      <c r="V1395" s="199"/>
      <c r="W1395" s="157"/>
    </row>
    <row r="1396" spans="1:23">
      <c r="A1396" s="158">
        <v>12.36</v>
      </c>
      <c r="B1396" s="153">
        <v>186</v>
      </c>
      <c r="C1396" s="27">
        <v>123907</v>
      </c>
      <c r="D1396" s="153"/>
      <c r="E1396" s="27"/>
      <c r="F1396" s="27"/>
      <c r="G1396" s="27"/>
      <c r="H1396" s="27"/>
      <c r="I1396" s="27"/>
      <c r="J1396" s="159" t="s">
        <v>264</v>
      </c>
      <c r="K1396" s="25" t="s">
        <v>267</v>
      </c>
      <c r="L1396" s="27"/>
      <c r="M1396" s="160" t="s">
        <v>269</v>
      </c>
      <c r="N1396" s="140">
        <v>4.5903382358389214E-2</v>
      </c>
      <c r="O1396" s="140">
        <f t="shared" si="38"/>
        <v>45.903382358389216</v>
      </c>
      <c r="P1396" s="156" t="s">
        <v>346</v>
      </c>
      <c r="Q1396" s="156" t="s">
        <v>346</v>
      </c>
      <c r="R1396" s="199">
        <v>77</v>
      </c>
      <c r="S1396" s="199">
        <v>109</v>
      </c>
      <c r="T1396" s="199">
        <v>153</v>
      </c>
      <c r="U1396" s="199"/>
      <c r="V1396" s="199"/>
      <c r="W1396" s="157"/>
    </row>
    <row r="1397" spans="1:23">
      <c r="A1397" s="162">
        <v>13.36</v>
      </c>
      <c r="B1397" s="153">
        <v>135</v>
      </c>
      <c r="C1397" s="27">
        <v>153357</v>
      </c>
      <c r="D1397" s="153"/>
      <c r="E1397" s="27"/>
      <c r="F1397" s="27"/>
      <c r="G1397" s="27"/>
      <c r="H1397" s="27"/>
      <c r="I1397" s="27"/>
      <c r="J1397" s="159" t="s">
        <v>95</v>
      </c>
      <c r="K1397" s="25" t="s">
        <v>98</v>
      </c>
      <c r="L1397" s="27"/>
      <c r="M1397" s="160" t="s">
        <v>98</v>
      </c>
      <c r="N1397" s="140">
        <v>5.6813618345496988E-2</v>
      </c>
      <c r="O1397" s="140">
        <f t="shared" si="38"/>
        <v>56.813618345496991</v>
      </c>
      <c r="P1397" s="156" t="s">
        <v>346</v>
      </c>
      <c r="Q1397" s="156" t="s">
        <v>346</v>
      </c>
      <c r="R1397" s="199">
        <v>83</v>
      </c>
      <c r="S1397" s="199">
        <v>107</v>
      </c>
      <c r="T1397" s="199">
        <v>220</v>
      </c>
      <c r="U1397" s="199"/>
      <c r="V1397" s="199"/>
      <c r="W1397" s="157"/>
    </row>
    <row r="1398" spans="1:23">
      <c r="A1398" s="158">
        <v>13.91</v>
      </c>
      <c r="B1398" s="153">
        <v>286</v>
      </c>
      <c r="C1398" s="27">
        <v>43903</v>
      </c>
      <c r="D1398" s="153"/>
      <c r="E1398" s="27"/>
      <c r="F1398" s="27"/>
      <c r="G1398" s="27"/>
      <c r="H1398" s="27"/>
      <c r="I1398" s="27"/>
      <c r="J1398" s="159" t="s">
        <v>95</v>
      </c>
      <c r="K1398" s="25" t="s">
        <v>98</v>
      </c>
      <c r="L1398" s="27"/>
      <c r="M1398" s="160" t="s">
        <v>98</v>
      </c>
      <c r="N1398" s="140">
        <v>1.626458711517801E-2</v>
      </c>
      <c r="O1398" s="140">
        <f t="shared" si="38"/>
        <v>16.26458711517801</v>
      </c>
      <c r="P1398" s="156" t="s">
        <v>346</v>
      </c>
      <c r="Q1398" s="156" t="s">
        <v>346</v>
      </c>
      <c r="R1398" s="199">
        <v>81</v>
      </c>
      <c r="S1398" s="199">
        <v>121</v>
      </c>
      <c r="T1398" s="199">
        <v>142</v>
      </c>
      <c r="U1398" s="199">
        <v>248</v>
      </c>
      <c r="V1398" s="199"/>
      <c r="W1398" s="157"/>
    </row>
    <row r="1399" spans="1:23" ht="13.8">
      <c r="A1399" s="158">
        <v>13.99</v>
      </c>
      <c r="B1399" s="153">
        <v>63</v>
      </c>
      <c r="C1399" s="27">
        <v>10685916</v>
      </c>
      <c r="D1399" s="153"/>
      <c r="E1399" s="27"/>
      <c r="F1399" s="27"/>
      <c r="G1399" s="27"/>
      <c r="H1399" s="27"/>
      <c r="I1399" s="27"/>
      <c r="J1399" s="181" t="s">
        <v>3626</v>
      </c>
      <c r="K1399" s="25" t="s">
        <v>268</v>
      </c>
      <c r="L1399" s="27"/>
      <c r="M1399" s="160" t="s">
        <v>270</v>
      </c>
      <c r="N1399" s="140">
        <v>3.95877301522617</v>
      </c>
      <c r="O1399" s="140">
        <f t="shared" si="38"/>
        <v>3958.7730152261702</v>
      </c>
      <c r="P1399" s="27">
        <v>2700</v>
      </c>
      <c r="Q1399" s="156" t="s">
        <v>346</v>
      </c>
      <c r="R1399" s="199">
        <v>249</v>
      </c>
      <c r="S1399" s="199">
        <v>99</v>
      </c>
      <c r="T1399" s="199">
        <v>143</v>
      </c>
      <c r="U1399" s="199">
        <v>205</v>
      </c>
      <c r="V1399" s="199">
        <v>223</v>
      </c>
      <c r="W1399" s="157"/>
    </row>
    <row r="1400" spans="1:23">
      <c r="A1400" s="158">
        <v>15.1</v>
      </c>
      <c r="B1400" s="153">
        <v>188</v>
      </c>
      <c r="C1400" s="27">
        <v>269930</v>
      </c>
      <c r="D1400" s="153"/>
      <c r="E1400" s="27"/>
      <c r="F1400" s="27"/>
      <c r="G1400" s="27"/>
      <c r="H1400" s="27"/>
      <c r="I1400" s="27"/>
      <c r="J1400" s="159" t="s">
        <v>89</v>
      </c>
      <c r="K1400" s="25" t="s">
        <v>115</v>
      </c>
      <c r="L1400" s="27"/>
      <c r="M1400" s="160" t="s">
        <v>140</v>
      </c>
      <c r="N1400" s="140">
        <v>0.1</v>
      </c>
      <c r="O1400" s="140">
        <f t="shared" si="38"/>
        <v>100</v>
      </c>
      <c r="P1400" s="156" t="s">
        <v>346</v>
      </c>
      <c r="Q1400" s="156" t="s">
        <v>346</v>
      </c>
      <c r="R1400" s="203">
        <v>160</v>
      </c>
      <c r="S1400" s="203"/>
      <c r="T1400" s="203"/>
      <c r="U1400" s="203"/>
      <c r="V1400" s="203"/>
      <c r="W1400" s="157"/>
    </row>
    <row r="1401" spans="1:23">
      <c r="A1401" s="158">
        <v>15.46</v>
      </c>
      <c r="B1401" s="153">
        <v>149</v>
      </c>
      <c r="C1401" s="27">
        <v>145164</v>
      </c>
      <c r="D1401" s="153"/>
      <c r="E1401" s="27"/>
      <c r="F1401" s="27"/>
      <c r="G1401" s="27"/>
      <c r="H1401" s="27"/>
      <c r="I1401" s="27"/>
      <c r="J1401" s="159" t="s">
        <v>90</v>
      </c>
      <c r="K1401" s="25" t="s">
        <v>116</v>
      </c>
      <c r="L1401" s="27"/>
      <c r="M1401" s="160" t="s">
        <v>141</v>
      </c>
      <c r="N1401" s="140">
        <v>5.3778386989219433E-2</v>
      </c>
      <c r="O1401" s="140">
        <f t="shared" si="38"/>
        <v>53.778386989219435</v>
      </c>
      <c r="P1401" s="156" t="s">
        <v>346</v>
      </c>
      <c r="Q1401" s="156" t="s">
        <v>346</v>
      </c>
      <c r="R1401" s="201">
        <v>104</v>
      </c>
      <c r="S1401" s="201">
        <v>223</v>
      </c>
      <c r="T1401" s="201">
        <v>267</v>
      </c>
      <c r="U1401" s="201"/>
      <c r="V1401" s="201"/>
      <c r="W1401" s="157"/>
    </row>
    <row r="1402" spans="1:23">
      <c r="A1402" s="158">
        <v>15.63</v>
      </c>
      <c r="B1402" s="153">
        <v>55</v>
      </c>
      <c r="C1402" s="27">
        <v>370697</v>
      </c>
      <c r="D1402" s="153"/>
      <c r="E1402" s="27"/>
      <c r="F1402" s="27"/>
      <c r="G1402" s="27"/>
      <c r="H1402" s="27"/>
      <c r="I1402" s="27"/>
      <c r="J1402" s="159" t="s">
        <v>280</v>
      </c>
      <c r="K1402" s="25" t="s">
        <v>196</v>
      </c>
      <c r="L1402" s="27"/>
      <c r="M1402" s="160" t="s">
        <v>281</v>
      </c>
      <c r="N1402" s="140">
        <v>0.13733078946393509</v>
      </c>
      <c r="O1402" s="140">
        <f t="shared" si="38"/>
        <v>137.3307894639351</v>
      </c>
      <c r="P1402" s="156" t="s">
        <v>346</v>
      </c>
      <c r="Q1402" s="156" t="s">
        <v>346</v>
      </c>
      <c r="R1402" s="199">
        <v>83</v>
      </c>
      <c r="S1402" s="199">
        <v>107</v>
      </c>
      <c r="T1402" s="199">
        <v>224</v>
      </c>
      <c r="U1402" s="199"/>
      <c r="V1402" s="199"/>
      <c r="W1402" s="157"/>
    </row>
    <row r="1403" spans="1:23">
      <c r="A1403" s="158">
        <v>15.96</v>
      </c>
      <c r="B1403" s="153">
        <v>73</v>
      </c>
      <c r="C1403" s="27">
        <v>118672</v>
      </c>
      <c r="D1403" s="153"/>
      <c r="E1403" s="27"/>
      <c r="F1403" s="27"/>
      <c r="G1403" s="27"/>
      <c r="H1403" s="27"/>
      <c r="I1403" s="27"/>
      <c r="J1403" s="159" t="s">
        <v>95</v>
      </c>
      <c r="K1403" s="25" t="s">
        <v>98</v>
      </c>
      <c r="L1403" s="27"/>
      <c r="M1403" s="160" t="s">
        <v>98</v>
      </c>
      <c r="N1403" s="140">
        <v>4.3963990664246291E-2</v>
      </c>
      <c r="O1403" s="140">
        <f t="shared" si="38"/>
        <v>43.963990664246289</v>
      </c>
      <c r="P1403" s="156" t="s">
        <v>346</v>
      </c>
      <c r="Q1403" s="156" t="s">
        <v>346</v>
      </c>
      <c r="R1403" s="199">
        <v>207</v>
      </c>
      <c r="S1403" s="199">
        <v>147</v>
      </c>
      <c r="T1403" s="199">
        <v>281</v>
      </c>
      <c r="U1403" s="199">
        <v>356</v>
      </c>
      <c r="V1403" s="199"/>
      <c r="W1403" s="157"/>
    </row>
    <row r="1404" spans="1:23">
      <c r="A1404" s="158">
        <v>16.690000000000001</v>
      </c>
      <c r="B1404" s="153">
        <v>55</v>
      </c>
      <c r="C1404" s="27">
        <v>425272</v>
      </c>
      <c r="D1404" s="153"/>
      <c r="E1404" s="27"/>
      <c r="F1404" s="27"/>
      <c r="G1404" s="27"/>
      <c r="H1404" s="27"/>
      <c r="I1404" s="27"/>
      <c r="J1404" s="159" t="s">
        <v>95</v>
      </c>
      <c r="K1404" s="25" t="s">
        <v>98</v>
      </c>
      <c r="L1404" s="27"/>
      <c r="M1404" s="160" t="s">
        <v>98</v>
      </c>
      <c r="N1404" s="140">
        <v>0.15754899418367727</v>
      </c>
      <c r="O1404" s="140">
        <f t="shared" si="38"/>
        <v>157.54899418367725</v>
      </c>
      <c r="P1404" s="156" t="s">
        <v>346</v>
      </c>
      <c r="Q1404" s="156" t="s">
        <v>346</v>
      </c>
      <c r="R1404" s="199">
        <v>70</v>
      </c>
      <c r="S1404" s="199">
        <v>95</v>
      </c>
      <c r="T1404" s="199">
        <v>155</v>
      </c>
      <c r="U1404" s="199">
        <v>213</v>
      </c>
      <c r="V1404" s="199"/>
      <c r="W1404" s="157"/>
    </row>
    <row r="1405" spans="1:23">
      <c r="A1405" s="158">
        <v>16.89</v>
      </c>
      <c r="B1405" s="153">
        <v>149</v>
      </c>
      <c r="C1405" s="27">
        <v>1366316</v>
      </c>
      <c r="D1405" s="153"/>
      <c r="E1405" s="27"/>
      <c r="F1405" s="27"/>
      <c r="G1405" s="27"/>
      <c r="H1405" s="27"/>
      <c r="I1405" s="27"/>
      <c r="J1405" s="159" t="s">
        <v>481</v>
      </c>
      <c r="K1405" s="25" t="s">
        <v>117</v>
      </c>
      <c r="L1405" s="27"/>
      <c r="M1405" s="160" t="s">
        <v>142</v>
      </c>
      <c r="N1405" s="140">
        <v>0.50617419330937652</v>
      </c>
      <c r="O1405" s="140">
        <f t="shared" si="38"/>
        <v>506.17419330937651</v>
      </c>
      <c r="P1405" s="27">
        <v>600</v>
      </c>
      <c r="Q1405" s="27">
        <v>600</v>
      </c>
      <c r="R1405" s="201">
        <v>56</v>
      </c>
      <c r="S1405" s="201">
        <v>76</v>
      </c>
      <c r="T1405" s="201">
        <v>104</v>
      </c>
      <c r="U1405" s="201">
        <v>223</v>
      </c>
      <c r="V1405" s="201"/>
      <c r="W1405" s="157"/>
    </row>
    <row r="1406" spans="1:23">
      <c r="A1406" s="158">
        <v>18.77</v>
      </c>
      <c r="B1406" s="153">
        <v>55</v>
      </c>
      <c r="C1406" s="25">
        <v>378358</v>
      </c>
      <c r="D1406" s="153"/>
      <c r="E1406" s="27"/>
      <c r="F1406" s="27"/>
      <c r="G1406" s="27"/>
      <c r="H1406" s="27"/>
      <c r="I1406" s="27"/>
      <c r="J1406" s="159" t="s">
        <v>92</v>
      </c>
      <c r="K1406" s="25" t="s">
        <v>118</v>
      </c>
      <c r="L1406" s="27"/>
      <c r="M1406" s="160" t="s">
        <v>143</v>
      </c>
      <c r="N1406" s="140">
        <v>0.140168932686252</v>
      </c>
      <c r="O1406" s="140">
        <f t="shared" si="38"/>
        <v>140.16893268625199</v>
      </c>
      <c r="P1406" s="156" t="s">
        <v>346</v>
      </c>
      <c r="Q1406" s="156" t="s">
        <v>346</v>
      </c>
      <c r="R1406" s="201">
        <v>83</v>
      </c>
      <c r="S1406" s="201">
        <v>111</v>
      </c>
      <c r="T1406" s="201">
        <v>154</v>
      </c>
      <c r="U1406" s="201">
        <v>224</v>
      </c>
      <c r="V1406" s="201">
        <v>252</v>
      </c>
      <c r="W1406" s="157"/>
    </row>
    <row r="1407" spans="1:23">
      <c r="A1407" s="158">
        <v>19.36</v>
      </c>
      <c r="B1407" s="153">
        <v>184</v>
      </c>
      <c r="C1407" s="27">
        <v>94499</v>
      </c>
      <c r="D1407" s="153"/>
      <c r="E1407" s="27"/>
      <c r="F1407" s="27"/>
      <c r="G1407" s="27"/>
      <c r="H1407" s="27"/>
      <c r="I1407" s="27"/>
      <c r="J1407" s="159" t="s">
        <v>95</v>
      </c>
      <c r="K1407" s="25" t="s">
        <v>98</v>
      </c>
      <c r="L1407" s="27"/>
      <c r="M1407" s="160" t="s">
        <v>98</v>
      </c>
      <c r="N1407" s="140">
        <v>3.5008705960804652E-2</v>
      </c>
      <c r="O1407" s="140">
        <f t="shared" si="38"/>
        <v>35.008705960804654</v>
      </c>
      <c r="P1407" s="156" t="s">
        <v>346</v>
      </c>
      <c r="Q1407" s="156" t="s">
        <v>346</v>
      </c>
      <c r="R1407" s="199">
        <v>57</v>
      </c>
      <c r="S1407" s="199">
        <v>91</v>
      </c>
      <c r="T1407" s="199"/>
      <c r="U1407" s="199"/>
      <c r="V1407" s="199"/>
      <c r="W1407" s="157"/>
    </row>
    <row r="1408" spans="1:23">
      <c r="A1408" s="158">
        <v>23.5</v>
      </c>
      <c r="B1408" s="153">
        <v>243</v>
      </c>
      <c r="C1408" s="163">
        <v>524005</v>
      </c>
      <c r="D1408" s="153"/>
      <c r="E1408" s="27"/>
      <c r="F1408" s="27"/>
      <c r="G1408" s="27"/>
      <c r="H1408" s="27"/>
      <c r="I1408" s="27"/>
      <c r="J1408" s="159" t="s">
        <v>3393</v>
      </c>
      <c r="K1408" s="25" t="s">
        <v>120</v>
      </c>
      <c r="L1408" s="27"/>
      <c r="M1408" s="160" t="s">
        <v>145</v>
      </c>
      <c r="N1408" s="140">
        <v>0.1</v>
      </c>
      <c r="O1408" s="140">
        <f t="shared" si="38"/>
        <v>100</v>
      </c>
      <c r="P1408" s="156" t="s">
        <v>346</v>
      </c>
      <c r="Q1408" s="156" t="s">
        <v>346</v>
      </c>
      <c r="R1408" s="201">
        <v>173</v>
      </c>
      <c r="S1408" s="201">
        <v>186</v>
      </c>
      <c r="T1408" s="201">
        <v>220</v>
      </c>
      <c r="U1408" s="201">
        <v>292</v>
      </c>
      <c r="V1408" s="201"/>
      <c r="W1408" s="157"/>
    </row>
    <row r="1409" spans="1:23" ht="13.8" thickBot="1">
      <c r="A1409" s="192" t="s">
        <v>207</v>
      </c>
      <c r="B1409" s="193"/>
      <c r="C1409" s="193"/>
      <c r="D1409" s="193"/>
      <c r="E1409" s="193"/>
      <c r="F1409" s="193"/>
      <c r="G1409" s="193"/>
      <c r="H1409" s="193"/>
      <c r="I1409" s="193"/>
      <c r="J1409" s="193"/>
      <c r="K1409" s="193"/>
      <c r="L1409" s="193"/>
      <c r="M1409" s="193"/>
      <c r="N1409" s="193"/>
      <c r="O1409" s="194"/>
      <c r="P1409" s="213"/>
      <c r="Q1409" s="214"/>
      <c r="R1409" s="214"/>
      <c r="S1409" s="214"/>
      <c r="T1409" s="214"/>
      <c r="U1409" s="214"/>
      <c r="V1409" s="214"/>
      <c r="W1409" s="215"/>
    </row>
    <row r="1410" spans="1:23">
      <c r="A1410" s="158">
        <v>5.97</v>
      </c>
      <c r="B1410" s="153">
        <v>207</v>
      </c>
      <c r="C1410" s="153">
        <v>1072326</v>
      </c>
      <c r="D1410" s="153"/>
      <c r="E1410" s="27"/>
      <c r="F1410" s="27"/>
      <c r="G1410" s="27"/>
      <c r="H1410" s="27"/>
      <c r="I1410" s="27"/>
      <c r="J1410" s="159" t="s">
        <v>71</v>
      </c>
      <c r="K1410" s="25" t="s">
        <v>96</v>
      </c>
      <c r="L1410" s="27"/>
      <c r="M1410" s="160" t="s">
        <v>122</v>
      </c>
      <c r="N1410" s="140">
        <v>0.35041730116922754</v>
      </c>
      <c r="O1410" s="140">
        <f t="shared" si="38"/>
        <v>350.41730116922753</v>
      </c>
      <c r="P1410" s="156" t="s">
        <v>346</v>
      </c>
      <c r="Q1410" s="156" t="s">
        <v>346</v>
      </c>
      <c r="R1410" s="198">
        <v>191</v>
      </c>
      <c r="S1410" s="198">
        <v>166</v>
      </c>
      <c r="T1410" s="198"/>
      <c r="U1410" s="198"/>
      <c r="V1410" s="161"/>
      <c r="W1410" s="157"/>
    </row>
    <row r="1411" spans="1:23">
      <c r="A1411" s="158">
        <v>6.9</v>
      </c>
      <c r="B1411" s="153">
        <v>193</v>
      </c>
      <c r="C1411" s="153">
        <v>114317</v>
      </c>
      <c r="D1411" s="153"/>
      <c r="E1411" s="27"/>
      <c r="F1411" s="27"/>
      <c r="G1411" s="27"/>
      <c r="H1411" s="27"/>
      <c r="I1411" s="27"/>
      <c r="J1411" s="159" t="s">
        <v>95</v>
      </c>
      <c r="K1411" s="25" t="s">
        <v>98</v>
      </c>
      <c r="L1411" s="27"/>
      <c r="M1411" s="160" t="s">
        <v>98</v>
      </c>
      <c r="N1411" s="140">
        <v>3.7356787597953037E-2</v>
      </c>
      <c r="O1411" s="140">
        <f t="shared" si="38"/>
        <v>37.356787597953037</v>
      </c>
      <c r="P1411" s="156" t="s">
        <v>346</v>
      </c>
      <c r="Q1411" s="156" t="s">
        <v>346</v>
      </c>
      <c r="R1411" s="199">
        <v>209</v>
      </c>
      <c r="S1411" s="199">
        <v>105</v>
      </c>
      <c r="T1411" s="199"/>
      <c r="U1411" s="199"/>
      <c r="V1411" s="161"/>
      <c r="W1411" s="157"/>
    </row>
    <row r="1412" spans="1:23">
      <c r="A1412" s="158">
        <v>7.15</v>
      </c>
      <c r="B1412" s="153">
        <v>281</v>
      </c>
      <c r="C1412" s="153">
        <v>344911</v>
      </c>
      <c r="D1412" s="153"/>
      <c r="E1412" s="27"/>
      <c r="F1412" s="27"/>
      <c r="G1412" s="27"/>
      <c r="H1412" s="27"/>
      <c r="I1412" s="27"/>
      <c r="J1412" s="159" t="s">
        <v>95</v>
      </c>
      <c r="K1412" s="25" t="s">
        <v>98</v>
      </c>
      <c r="L1412" s="27"/>
      <c r="M1412" s="160" t="s">
        <v>98</v>
      </c>
      <c r="N1412" s="140">
        <v>0.11271085636604861</v>
      </c>
      <c r="O1412" s="140">
        <f t="shared" si="38"/>
        <v>112.7108563660486</v>
      </c>
      <c r="P1412" s="156" t="s">
        <v>346</v>
      </c>
      <c r="Q1412" s="156" t="s">
        <v>346</v>
      </c>
      <c r="R1412" s="199">
        <v>265</v>
      </c>
      <c r="S1412" s="199">
        <v>133</v>
      </c>
      <c r="T1412" s="199"/>
      <c r="U1412" s="199"/>
      <c r="V1412" s="161"/>
      <c r="W1412" s="157"/>
    </row>
    <row r="1413" spans="1:23">
      <c r="A1413" s="162">
        <v>7.28</v>
      </c>
      <c r="B1413" s="153">
        <v>94</v>
      </c>
      <c r="C1413" s="153">
        <v>879661</v>
      </c>
      <c r="D1413" s="153"/>
      <c r="E1413" s="27"/>
      <c r="F1413" s="27"/>
      <c r="G1413" s="27"/>
      <c r="H1413" s="27"/>
      <c r="I1413" s="27"/>
      <c r="J1413" s="159" t="s">
        <v>74</v>
      </c>
      <c r="K1413" s="25" t="s">
        <v>100</v>
      </c>
      <c r="L1413" s="27"/>
      <c r="M1413" s="160" t="s">
        <v>125</v>
      </c>
      <c r="N1413" s="140">
        <v>0.28745776337030332</v>
      </c>
      <c r="O1413" s="140">
        <f t="shared" si="38"/>
        <v>287.45776337030333</v>
      </c>
      <c r="P1413" s="156" t="s">
        <v>346</v>
      </c>
      <c r="Q1413" s="156" t="s">
        <v>346</v>
      </c>
      <c r="R1413" s="199">
        <v>66</v>
      </c>
      <c r="S1413" s="199"/>
      <c r="T1413" s="199"/>
      <c r="U1413" s="199"/>
      <c r="V1413" s="161"/>
      <c r="W1413" s="157"/>
    </row>
    <row r="1414" spans="1:23">
      <c r="A1414" s="158">
        <v>7.41</v>
      </c>
      <c r="B1414" s="153">
        <v>118</v>
      </c>
      <c r="C1414" s="153">
        <v>328720</v>
      </c>
      <c r="D1414" s="153"/>
      <c r="E1414" s="27"/>
      <c r="F1414" s="27"/>
      <c r="G1414" s="27"/>
      <c r="H1414" s="27"/>
      <c r="I1414" s="27"/>
      <c r="J1414" s="159" t="s">
        <v>208</v>
      </c>
      <c r="K1414" s="25" t="s">
        <v>210</v>
      </c>
      <c r="L1414" s="27"/>
      <c r="M1414" s="160" t="s">
        <v>212</v>
      </c>
      <c r="N1414" s="140">
        <v>0.10741992196435457</v>
      </c>
      <c r="O1414" s="140">
        <f t="shared" si="38"/>
        <v>107.41992196435457</v>
      </c>
      <c r="P1414" s="156" t="s">
        <v>346</v>
      </c>
      <c r="Q1414" s="156" t="s">
        <v>346</v>
      </c>
      <c r="R1414" s="199">
        <v>51</v>
      </c>
      <c r="S1414" s="199">
        <v>78</v>
      </c>
      <c r="T1414" s="199">
        <v>102</v>
      </c>
      <c r="U1414" s="199"/>
      <c r="V1414" s="161"/>
      <c r="W1414" s="157"/>
    </row>
    <row r="1415" spans="1:23">
      <c r="A1415" s="158">
        <v>7.78</v>
      </c>
      <c r="B1415" s="153">
        <v>107</v>
      </c>
      <c r="C1415" s="153">
        <v>57742</v>
      </c>
      <c r="D1415" s="153"/>
      <c r="E1415" s="27"/>
      <c r="F1415" s="27"/>
      <c r="G1415" s="27"/>
      <c r="H1415" s="27"/>
      <c r="I1415" s="27"/>
      <c r="J1415" s="159" t="s">
        <v>77</v>
      </c>
      <c r="K1415" s="25" t="s">
        <v>103</v>
      </c>
      <c r="L1415" s="27"/>
      <c r="M1415" s="160" t="s">
        <v>128</v>
      </c>
      <c r="N1415" s="140">
        <v>1.8869071349676813E-2</v>
      </c>
      <c r="O1415" s="140">
        <f t="shared" si="38"/>
        <v>18.869071349676812</v>
      </c>
      <c r="P1415" s="156" t="s">
        <v>346</v>
      </c>
      <c r="Q1415" s="156" t="s">
        <v>346</v>
      </c>
      <c r="R1415" s="199">
        <v>77</v>
      </c>
      <c r="S1415" s="199">
        <v>50</v>
      </c>
      <c r="T1415" s="199"/>
      <c r="U1415" s="199"/>
      <c r="V1415" s="161"/>
      <c r="W1415" s="157"/>
    </row>
    <row r="1416" spans="1:23">
      <c r="A1416" s="158">
        <v>8.06</v>
      </c>
      <c r="B1416" s="153">
        <v>73</v>
      </c>
      <c r="C1416" s="153">
        <v>120191</v>
      </c>
      <c r="D1416" s="153"/>
      <c r="E1416" s="27"/>
      <c r="F1416" s="27"/>
      <c r="G1416" s="27"/>
      <c r="H1416" s="27"/>
      <c r="I1416" s="27"/>
      <c r="J1416" s="159" t="s">
        <v>78</v>
      </c>
      <c r="K1416" s="25" t="s">
        <v>104</v>
      </c>
      <c r="L1416" s="27"/>
      <c r="M1416" s="160" t="s">
        <v>129</v>
      </c>
      <c r="N1416" s="140">
        <v>3.9276307619912819E-2</v>
      </c>
      <c r="O1416" s="140">
        <f t="shared" si="38"/>
        <v>39.276307619912821</v>
      </c>
      <c r="P1416" s="156" t="s">
        <v>346</v>
      </c>
      <c r="Q1416" s="156" t="s">
        <v>346</v>
      </c>
      <c r="R1416" s="201">
        <v>267</v>
      </c>
      <c r="S1416" s="201">
        <v>355</v>
      </c>
      <c r="T1416" s="201"/>
      <c r="U1416" s="201"/>
      <c r="V1416" s="161"/>
      <c r="W1416" s="157"/>
    </row>
    <row r="1417" spans="1:23">
      <c r="A1417" s="158">
        <v>8.1300000000000008</v>
      </c>
      <c r="B1417" s="153">
        <v>137</v>
      </c>
      <c r="C1417" s="153">
        <v>309314</v>
      </c>
      <c r="D1417" s="153"/>
      <c r="E1417" s="27"/>
      <c r="F1417" s="27"/>
      <c r="G1417" s="27"/>
      <c r="H1417" s="27"/>
      <c r="I1417" s="27"/>
      <c r="J1417" s="159" t="s">
        <v>79</v>
      </c>
      <c r="K1417" s="25" t="s">
        <v>105</v>
      </c>
      <c r="L1417" s="27"/>
      <c r="M1417" s="160" t="s">
        <v>130</v>
      </c>
      <c r="N1417" s="140">
        <v>0.10107838203480886</v>
      </c>
      <c r="O1417" s="140">
        <f t="shared" si="38"/>
        <v>101.07838203480885</v>
      </c>
      <c r="P1417" s="156" t="s">
        <v>346</v>
      </c>
      <c r="Q1417" s="156" t="s">
        <v>346</v>
      </c>
      <c r="R1417" s="201">
        <v>78</v>
      </c>
      <c r="S1417" s="201">
        <v>115</v>
      </c>
      <c r="T1417" s="201">
        <v>155</v>
      </c>
      <c r="U1417" s="201"/>
      <c r="V1417" s="161"/>
      <c r="W1417" s="157"/>
    </row>
    <row r="1418" spans="1:23">
      <c r="A1418" s="158">
        <v>8.86</v>
      </c>
      <c r="B1418" s="153">
        <v>94</v>
      </c>
      <c r="C1418" s="153">
        <v>112021</v>
      </c>
      <c r="D1418" s="153"/>
      <c r="E1418" s="27"/>
      <c r="F1418" s="27"/>
      <c r="G1418" s="27"/>
      <c r="H1418" s="27"/>
      <c r="I1418" s="27"/>
      <c r="J1418" s="159" t="s">
        <v>95</v>
      </c>
      <c r="K1418" s="25" t="s">
        <v>98</v>
      </c>
      <c r="L1418" s="27"/>
      <c r="M1418" s="160" t="s">
        <v>98</v>
      </c>
      <c r="N1418" s="140">
        <v>3.6606495127673902E-2</v>
      </c>
      <c r="O1418" s="140">
        <f t="shared" si="38"/>
        <v>36.606495127673902</v>
      </c>
      <c r="P1418" s="156" t="s">
        <v>346</v>
      </c>
      <c r="Q1418" s="156" t="s">
        <v>346</v>
      </c>
      <c r="R1418" s="199">
        <v>77</v>
      </c>
      <c r="S1418" s="199">
        <v>138</v>
      </c>
      <c r="T1418" s="199"/>
      <c r="U1418" s="199"/>
      <c r="V1418" s="161"/>
      <c r="W1418" s="157"/>
    </row>
    <row r="1419" spans="1:23">
      <c r="A1419" s="158">
        <v>8.91</v>
      </c>
      <c r="B1419" s="153">
        <v>60</v>
      </c>
      <c r="C1419" s="153">
        <v>70416</v>
      </c>
      <c r="D1419" s="153"/>
      <c r="E1419" s="27"/>
      <c r="F1419" s="27"/>
      <c r="G1419" s="27"/>
      <c r="H1419" s="27"/>
      <c r="I1419" s="27"/>
      <c r="J1419" s="159" t="s">
        <v>95</v>
      </c>
      <c r="K1419" s="25" t="s">
        <v>98</v>
      </c>
      <c r="L1419" s="27"/>
      <c r="M1419" s="160" t="s">
        <v>98</v>
      </c>
      <c r="N1419" s="140">
        <v>2.3010711928212437E-2</v>
      </c>
      <c r="O1419" s="140">
        <f t="shared" si="38"/>
        <v>23.010711928212437</v>
      </c>
      <c r="P1419" s="156" t="s">
        <v>346</v>
      </c>
      <c r="Q1419" s="156" t="s">
        <v>346</v>
      </c>
      <c r="R1419" s="199">
        <v>73</v>
      </c>
      <c r="S1419" s="199">
        <v>115</v>
      </c>
      <c r="T1419" s="199">
        <v>129</v>
      </c>
      <c r="U1419" s="199">
        <v>158</v>
      </c>
      <c r="V1419" s="161"/>
      <c r="W1419" s="157"/>
    </row>
    <row r="1420" spans="1:23">
      <c r="A1420" s="158">
        <v>9.02</v>
      </c>
      <c r="B1420" s="153">
        <v>104</v>
      </c>
      <c r="C1420" s="153">
        <v>111823</v>
      </c>
      <c r="D1420" s="153"/>
      <c r="E1420" s="27"/>
      <c r="F1420" s="27"/>
      <c r="G1420" s="27"/>
      <c r="H1420" s="27"/>
      <c r="I1420" s="27"/>
      <c r="J1420" s="159" t="s">
        <v>95</v>
      </c>
      <c r="K1420" s="25" t="s">
        <v>98</v>
      </c>
      <c r="L1420" s="27"/>
      <c r="M1420" s="160" t="s">
        <v>98</v>
      </c>
      <c r="N1420" s="140">
        <v>3.6541792205585365E-2</v>
      </c>
      <c r="O1420" s="140">
        <f t="shared" si="38"/>
        <v>36.541792205585367</v>
      </c>
      <c r="P1420" s="156" t="s">
        <v>346</v>
      </c>
      <c r="Q1420" s="156" t="s">
        <v>346</v>
      </c>
      <c r="R1420" s="199">
        <v>67</v>
      </c>
      <c r="S1420" s="199">
        <v>132</v>
      </c>
      <c r="T1420" s="199"/>
      <c r="U1420" s="199"/>
      <c r="V1420" s="161"/>
      <c r="W1420" s="157"/>
    </row>
    <row r="1421" spans="1:23">
      <c r="A1421" s="158">
        <v>9.2799999999999994</v>
      </c>
      <c r="B1421" s="153">
        <v>58</v>
      </c>
      <c r="C1421" s="153">
        <v>198667</v>
      </c>
      <c r="D1421" s="153"/>
      <c r="E1421" s="27"/>
      <c r="F1421" s="27"/>
      <c r="G1421" s="27"/>
      <c r="H1421" s="27"/>
      <c r="I1421" s="27"/>
      <c r="J1421" s="159" t="s">
        <v>84</v>
      </c>
      <c r="K1421" s="25" t="s">
        <v>110</v>
      </c>
      <c r="L1421" s="27"/>
      <c r="M1421" s="160" t="s">
        <v>135</v>
      </c>
      <c r="N1421" s="140">
        <v>6.4920885972537201E-2</v>
      </c>
      <c r="O1421" s="140">
        <f t="shared" si="38"/>
        <v>64.920885972537206</v>
      </c>
      <c r="P1421" s="156" t="s">
        <v>346</v>
      </c>
      <c r="Q1421" s="27">
        <v>5200</v>
      </c>
      <c r="R1421" s="199">
        <v>134</v>
      </c>
      <c r="S1421" s="199"/>
      <c r="T1421" s="199"/>
      <c r="U1421" s="199"/>
      <c r="V1421" s="161"/>
      <c r="W1421" s="157"/>
    </row>
    <row r="1422" spans="1:23">
      <c r="A1422" s="158">
        <v>9.6300000000000008</v>
      </c>
      <c r="B1422" s="153">
        <v>104</v>
      </c>
      <c r="C1422" s="153">
        <v>90279</v>
      </c>
      <c r="D1422" s="153"/>
      <c r="E1422" s="27"/>
      <c r="F1422" s="27"/>
      <c r="G1422" s="27"/>
      <c r="H1422" s="27"/>
      <c r="I1422" s="27"/>
      <c r="J1422" s="159" t="s">
        <v>153</v>
      </c>
      <c r="K1422" s="25" t="s">
        <v>164</v>
      </c>
      <c r="L1422" s="27"/>
      <c r="M1422" s="160" t="s">
        <v>176</v>
      </c>
      <c r="N1422" s="140">
        <v>2.9501591430457431E-2</v>
      </c>
      <c r="O1422" s="140">
        <f t="shared" si="38"/>
        <v>29.501591430457431</v>
      </c>
      <c r="P1422" s="156" t="s">
        <v>346</v>
      </c>
      <c r="Q1422" s="156" t="s">
        <v>346</v>
      </c>
      <c r="R1422" s="199">
        <v>76</v>
      </c>
      <c r="S1422" s="199">
        <v>148</v>
      </c>
      <c r="T1422" s="199"/>
      <c r="U1422" s="199"/>
      <c r="V1422" s="161"/>
      <c r="W1422" s="157"/>
    </row>
    <row r="1423" spans="1:23">
      <c r="A1423" s="162">
        <v>9.75</v>
      </c>
      <c r="B1423" s="153">
        <v>142</v>
      </c>
      <c r="C1423" s="153">
        <v>52905</v>
      </c>
      <c r="D1423" s="153"/>
      <c r="E1423" s="27"/>
      <c r="F1423" s="27"/>
      <c r="G1423" s="27"/>
      <c r="H1423" s="27"/>
      <c r="I1423" s="27"/>
      <c r="J1423" s="159" t="s">
        <v>183</v>
      </c>
      <c r="K1423" s="25" t="s">
        <v>191</v>
      </c>
      <c r="L1423" s="27"/>
      <c r="M1423" s="160" t="s">
        <v>198</v>
      </c>
      <c r="N1423" s="140">
        <v>1.7288424712594851E-2</v>
      </c>
      <c r="O1423" s="140">
        <f t="shared" si="38"/>
        <v>17.28842471259485</v>
      </c>
      <c r="P1423" s="156" t="s">
        <v>346</v>
      </c>
      <c r="Q1423" s="156" t="s">
        <v>346</v>
      </c>
      <c r="R1423" s="199">
        <v>115</v>
      </c>
      <c r="S1423" s="199"/>
      <c r="T1423" s="199"/>
      <c r="U1423" s="199"/>
      <c r="V1423" s="161"/>
      <c r="W1423" s="157"/>
    </row>
    <row r="1424" spans="1:23">
      <c r="A1424" s="162">
        <v>10.51</v>
      </c>
      <c r="B1424" s="153">
        <v>147</v>
      </c>
      <c r="C1424" s="153">
        <v>14171</v>
      </c>
      <c r="D1424" s="153"/>
      <c r="E1424" s="27"/>
      <c r="F1424" s="27"/>
      <c r="G1424" s="27"/>
      <c r="H1424" s="27"/>
      <c r="I1424" s="27"/>
      <c r="J1424" s="159" t="s">
        <v>87</v>
      </c>
      <c r="K1424" s="25" t="s">
        <v>113</v>
      </c>
      <c r="L1424" s="27"/>
      <c r="M1424" s="160" t="s">
        <v>138</v>
      </c>
      <c r="N1424" s="140">
        <v>4.630833883417099E-3</v>
      </c>
      <c r="O1424" s="140">
        <f t="shared" si="38"/>
        <v>4.6308338834170995</v>
      </c>
      <c r="P1424" s="156" t="s">
        <v>346</v>
      </c>
      <c r="Q1424" s="156" t="s">
        <v>346</v>
      </c>
      <c r="R1424" s="199">
        <v>91</v>
      </c>
      <c r="S1424" s="199">
        <v>119</v>
      </c>
      <c r="T1424" s="199">
        <v>162</v>
      </c>
      <c r="U1424" s="199"/>
      <c r="V1424" s="161"/>
      <c r="W1424" s="157"/>
    </row>
    <row r="1425" spans="1:23">
      <c r="A1425" s="162">
        <v>10.84</v>
      </c>
      <c r="B1425" s="153">
        <v>73</v>
      </c>
      <c r="C1425" s="153">
        <v>82649</v>
      </c>
      <c r="D1425" s="153"/>
      <c r="E1425" s="27"/>
      <c r="F1425" s="27"/>
      <c r="G1425" s="27"/>
      <c r="H1425" s="27"/>
      <c r="I1425" s="27"/>
      <c r="J1425" s="159" t="s">
        <v>95</v>
      </c>
      <c r="K1425" s="25" t="s">
        <v>98</v>
      </c>
      <c r="L1425" s="27"/>
      <c r="M1425" s="160" t="s">
        <v>98</v>
      </c>
      <c r="N1425" s="140">
        <v>2.7008241453005417E-2</v>
      </c>
      <c r="O1425" s="140">
        <f t="shared" si="38"/>
        <v>27.008241453005418</v>
      </c>
      <c r="P1425" s="156" t="s">
        <v>346</v>
      </c>
      <c r="Q1425" s="156" t="s">
        <v>346</v>
      </c>
      <c r="R1425" s="199">
        <v>221</v>
      </c>
      <c r="S1425" s="199">
        <v>355</v>
      </c>
      <c r="T1425" s="199">
        <v>606</v>
      </c>
      <c r="U1425" s="199"/>
      <c r="V1425" s="161"/>
      <c r="W1425" s="157"/>
    </row>
    <row r="1426" spans="1:23">
      <c r="A1426" s="158">
        <v>11.03</v>
      </c>
      <c r="B1426" s="153">
        <v>191</v>
      </c>
      <c r="C1426" s="153">
        <v>116282</v>
      </c>
      <c r="D1426" s="153"/>
      <c r="E1426" s="27"/>
      <c r="F1426" s="27"/>
      <c r="G1426" s="27"/>
      <c r="H1426" s="27"/>
      <c r="I1426" s="27"/>
      <c r="J1426" s="159" t="s">
        <v>155</v>
      </c>
      <c r="K1426" s="25" t="s">
        <v>166</v>
      </c>
      <c r="L1426" s="27"/>
      <c r="M1426" s="160" t="s">
        <v>178</v>
      </c>
      <c r="N1426" s="140">
        <v>3.7998915082316502E-2</v>
      </c>
      <c r="O1426" s="140">
        <f t="shared" si="38"/>
        <v>37.998915082316501</v>
      </c>
      <c r="P1426" s="156" t="s">
        <v>346</v>
      </c>
      <c r="Q1426" s="156" t="s">
        <v>346</v>
      </c>
      <c r="R1426" s="199">
        <v>57</v>
      </c>
      <c r="S1426" s="199">
        <v>206</v>
      </c>
      <c r="T1426" s="199"/>
      <c r="U1426" s="199"/>
      <c r="V1426" s="161"/>
      <c r="W1426" s="157"/>
    </row>
    <row r="1427" spans="1:23">
      <c r="A1427" s="158">
        <v>11.35</v>
      </c>
      <c r="B1427" s="153">
        <v>153</v>
      </c>
      <c r="C1427" s="153">
        <v>12708</v>
      </c>
      <c r="D1427" s="153"/>
      <c r="E1427" s="27"/>
      <c r="F1427" s="27"/>
      <c r="G1427" s="27"/>
      <c r="H1427" s="27"/>
      <c r="I1427" s="27"/>
      <c r="J1427" s="159" t="s">
        <v>185</v>
      </c>
      <c r="K1427" s="25" t="s">
        <v>193</v>
      </c>
      <c r="L1427" s="27"/>
      <c r="M1427" s="160" t="s">
        <v>200</v>
      </c>
      <c r="N1427" s="140">
        <v>4.1527511813185015E-3</v>
      </c>
      <c r="O1427" s="140">
        <f t="shared" si="38"/>
        <v>4.1527511813185018</v>
      </c>
      <c r="P1427" s="156" t="s">
        <v>346</v>
      </c>
      <c r="Q1427" s="27">
        <v>100</v>
      </c>
      <c r="R1427" s="199">
        <v>73</v>
      </c>
      <c r="S1427" s="199"/>
      <c r="T1427" s="199"/>
      <c r="U1427" s="199"/>
      <c r="V1427" s="161"/>
      <c r="W1427" s="157"/>
    </row>
    <row r="1428" spans="1:23">
      <c r="A1428" s="158">
        <v>11.95</v>
      </c>
      <c r="B1428" s="153">
        <v>149</v>
      </c>
      <c r="C1428" s="153">
        <v>109594</v>
      </c>
      <c r="D1428" s="153"/>
      <c r="E1428" s="27"/>
      <c r="F1428" s="27"/>
      <c r="G1428" s="27"/>
      <c r="H1428" s="27"/>
      <c r="I1428" s="27"/>
      <c r="J1428" s="159" t="s">
        <v>88</v>
      </c>
      <c r="K1428" s="25" t="s">
        <v>114</v>
      </c>
      <c r="L1428" s="27"/>
      <c r="M1428" s="160" t="s">
        <v>139</v>
      </c>
      <c r="N1428" s="140">
        <v>3.5813394158437199E-2</v>
      </c>
      <c r="O1428" s="140">
        <f t="shared" si="38"/>
        <v>35.813394158437198</v>
      </c>
      <c r="P1428" s="27">
        <v>6240</v>
      </c>
      <c r="Q1428" s="27">
        <v>6240</v>
      </c>
      <c r="R1428" s="201">
        <v>56</v>
      </c>
      <c r="S1428" s="201">
        <v>76</v>
      </c>
      <c r="T1428" s="201">
        <v>104</v>
      </c>
      <c r="U1428" s="201">
        <v>222</v>
      </c>
      <c r="V1428" s="161"/>
      <c r="W1428" s="157"/>
    </row>
    <row r="1429" spans="1:23">
      <c r="A1429" s="158">
        <v>15.11</v>
      </c>
      <c r="B1429" s="153">
        <v>188</v>
      </c>
      <c r="C1429" s="153">
        <v>306014</v>
      </c>
      <c r="D1429" s="153"/>
      <c r="E1429" s="27"/>
      <c r="F1429" s="27"/>
      <c r="G1429" s="27"/>
      <c r="H1429" s="27"/>
      <c r="I1429" s="27"/>
      <c r="J1429" s="159" t="s">
        <v>89</v>
      </c>
      <c r="K1429" s="25" t="s">
        <v>115</v>
      </c>
      <c r="L1429" s="27"/>
      <c r="M1429" s="160" t="s">
        <v>140</v>
      </c>
      <c r="N1429" s="140">
        <v>0.1</v>
      </c>
      <c r="O1429" s="140">
        <f t="shared" si="38"/>
        <v>100</v>
      </c>
      <c r="P1429" s="156" t="s">
        <v>346</v>
      </c>
      <c r="Q1429" s="156" t="s">
        <v>346</v>
      </c>
      <c r="R1429" s="203">
        <v>160</v>
      </c>
      <c r="S1429" s="203"/>
      <c r="T1429" s="203"/>
      <c r="U1429" s="203"/>
      <c r="V1429" s="161"/>
      <c r="W1429" s="157"/>
    </row>
    <row r="1430" spans="1:23">
      <c r="A1430" s="158">
        <v>15.47</v>
      </c>
      <c r="B1430" s="153">
        <v>149</v>
      </c>
      <c r="C1430" s="153">
        <v>210260</v>
      </c>
      <c r="D1430" s="153"/>
      <c r="E1430" s="27"/>
      <c r="F1430" s="27"/>
      <c r="G1430" s="27"/>
      <c r="H1430" s="27"/>
      <c r="I1430" s="27"/>
      <c r="J1430" s="159" t="s">
        <v>90</v>
      </c>
      <c r="K1430" s="25" t="s">
        <v>116</v>
      </c>
      <c r="L1430" s="27"/>
      <c r="M1430" s="160" t="s">
        <v>141</v>
      </c>
      <c r="N1430" s="140">
        <v>6.8709274739064227E-2</v>
      </c>
      <c r="O1430" s="140">
        <f t="shared" si="38"/>
        <v>68.709274739064227</v>
      </c>
      <c r="P1430" s="156" t="s">
        <v>346</v>
      </c>
      <c r="Q1430" s="156" t="s">
        <v>346</v>
      </c>
      <c r="R1430" s="201">
        <v>104</v>
      </c>
      <c r="S1430" s="201">
        <v>223</v>
      </c>
      <c r="T1430" s="201">
        <v>267</v>
      </c>
      <c r="U1430" s="201"/>
      <c r="V1430" s="161"/>
      <c r="W1430" s="157"/>
    </row>
    <row r="1431" spans="1:23">
      <c r="A1431" s="158">
        <v>16.899999999999999</v>
      </c>
      <c r="B1431" s="153">
        <v>149</v>
      </c>
      <c r="C1431" s="153">
        <v>629623</v>
      </c>
      <c r="D1431" s="153"/>
      <c r="E1431" s="27"/>
      <c r="F1431" s="27"/>
      <c r="G1431" s="27"/>
      <c r="H1431" s="27"/>
      <c r="I1431" s="27"/>
      <c r="J1431" s="159" t="s">
        <v>481</v>
      </c>
      <c r="K1431" s="25" t="s">
        <v>117</v>
      </c>
      <c r="L1431" s="27"/>
      <c r="M1431" s="160" t="s">
        <v>142</v>
      </c>
      <c r="N1431" s="140">
        <v>0.20574973694013998</v>
      </c>
      <c r="O1431" s="140">
        <f t="shared" si="38"/>
        <v>205.74973694014</v>
      </c>
      <c r="P1431" s="27">
        <v>600</v>
      </c>
      <c r="Q1431" s="27">
        <v>600</v>
      </c>
      <c r="R1431" s="201">
        <v>56</v>
      </c>
      <c r="S1431" s="201">
        <v>76</v>
      </c>
      <c r="T1431" s="201">
        <v>104</v>
      </c>
      <c r="U1431" s="201">
        <v>223</v>
      </c>
      <c r="V1431" s="161"/>
      <c r="W1431" s="157"/>
    </row>
    <row r="1432" spans="1:23">
      <c r="A1432" s="158">
        <v>20.84</v>
      </c>
      <c r="B1432" s="153">
        <v>123</v>
      </c>
      <c r="C1432" s="153">
        <v>46174</v>
      </c>
      <c r="D1432" s="153"/>
      <c r="E1432" s="27"/>
      <c r="F1432" s="27"/>
      <c r="G1432" s="27"/>
      <c r="H1432" s="27"/>
      <c r="I1432" s="27"/>
      <c r="J1432" s="159" t="s">
        <v>189</v>
      </c>
      <c r="K1432" s="25" t="s">
        <v>107</v>
      </c>
      <c r="L1432" s="27"/>
      <c r="M1432" s="160" t="s">
        <v>204</v>
      </c>
      <c r="N1432" s="140">
        <v>1.5088852144019555E-2</v>
      </c>
      <c r="O1432" s="140">
        <f t="shared" si="38"/>
        <v>15.088852144019555</v>
      </c>
      <c r="P1432" s="156" t="s">
        <v>346</v>
      </c>
      <c r="Q1432" s="156" t="s">
        <v>346</v>
      </c>
      <c r="R1432" s="199">
        <v>55</v>
      </c>
      <c r="S1432" s="199">
        <v>105</v>
      </c>
      <c r="T1432" s="199">
        <v>168</v>
      </c>
      <c r="U1432" s="199"/>
      <c r="V1432" s="161"/>
      <c r="W1432" s="157"/>
    </row>
    <row r="1433" spans="1:23">
      <c r="A1433" s="158">
        <v>22.1</v>
      </c>
      <c r="B1433" s="153">
        <v>55</v>
      </c>
      <c r="C1433" s="153">
        <v>789764</v>
      </c>
      <c r="D1433" s="153"/>
      <c r="E1433" s="27"/>
      <c r="F1433" s="27"/>
      <c r="G1433" s="27"/>
      <c r="H1433" s="27"/>
      <c r="I1433" s="27"/>
      <c r="J1433" s="159" t="s">
        <v>209</v>
      </c>
      <c r="K1433" s="25" t="s">
        <v>211</v>
      </c>
      <c r="L1433" s="27"/>
      <c r="M1433" s="160" t="s">
        <v>213</v>
      </c>
      <c r="N1433" s="140">
        <v>0.2580810028299359</v>
      </c>
      <c r="O1433" s="140">
        <f t="shared" si="38"/>
        <v>258.08100282993593</v>
      </c>
      <c r="P1433" s="156" t="s">
        <v>346</v>
      </c>
      <c r="Q1433" s="156" t="s">
        <v>346</v>
      </c>
      <c r="R1433" s="201">
        <v>83</v>
      </c>
      <c r="S1433" s="201">
        <v>111</v>
      </c>
      <c r="T1433" s="201">
        <v>252</v>
      </c>
      <c r="U1433" s="201"/>
      <c r="V1433" s="161"/>
      <c r="W1433" s="157"/>
    </row>
    <row r="1434" spans="1:23">
      <c r="A1434" s="158">
        <v>23.51</v>
      </c>
      <c r="B1434" s="153">
        <v>243</v>
      </c>
      <c r="C1434" s="153">
        <v>651765</v>
      </c>
      <c r="D1434" s="153"/>
      <c r="E1434" s="27"/>
      <c r="F1434" s="27"/>
      <c r="G1434" s="27"/>
      <c r="H1434" s="27"/>
      <c r="I1434" s="27"/>
      <c r="J1434" s="159" t="s">
        <v>3393</v>
      </c>
      <c r="K1434" s="25" t="s">
        <v>120</v>
      </c>
      <c r="L1434" s="27"/>
      <c r="M1434" s="160" t="s">
        <v>145</v>
      </c>
      <c r="N1434" s="140">
        <v>0.1</v>
      </c>
      <c r="O1434" s="140">
        <f t="shared" si="38"/>
        <v>100</v>
      </c>
      <c r="P1434" s="156" t="s">
        <v>346</v>
      </c>
      <c r="Q1434" s="156" t="s">
        <v>346</v>
      </c>
      <c r="R1434" s="201">
        <v>173</v>
      </c>
      <c r="S1434" s="201">
        <v>186</v>
      </c>
      <c r="T1434" s="201">
        <v>220</v>
      </c>
      <c r="U1434" s="201">
        <v>292</v>
      </c>
      <c r="V1434" s="161"/>
      <c r="W1434" s="157"/>
    </row>
    <row r="1435" spans="1:23" ht="13.8" thickBot="1">
      <c r="A1435" s="158">
        <v>24.09</v>
      </c>
      <c r="B1435" s="153">
        <v>78</v>
      </c>
      <c r="C1435" s="153">
        <v>57097</v>
      </c>
      <c r="D1435" s="153"/>
      <c r="E1435" s="27"/>
      <c r="F1435" s="27"/>
      <c r="G1435" s="27"/>
      <c r="H1435" s="27"/>
      <c r="I1435" s="27"/>
      <c r="J1435" s="159" t="s">
        <v>157</v>
      </c>
      <c r="K1435" s="25" t="s">
        <v>168</v>
      </c>
      <c r="L1435" s="27"/>
      <c r="M1435" s="160" t="s">
        <v>180</v>
      </c>
      <c r="N1435" s="140">
        <v>1.8658296679236897E-2</v>
      </c>
      <c r="O1435" s="140">
        <f t="shared" ref="O1435" si="39">N1435*1000</f>
        <v>18.658296679236898</v>
      </c>
      <c r="P1435" s="27">
        <v>30</v>
      </c>
      <c r="Q1435" s="27">
        <v>360</v>
      </c>
      <c r="R1435" s="205">
        <v>77</v>
      </c>
      <c r="S1435" s="205">
        <v>94</v>
      </c>
      <c r="T1435" s="205">
        <v>154</v>
      </c>
      <c r="U1435" s="205"/>
      <c r="V1435" s="161"/>
      <c r="W1435" s="157"/>
    </row>
    <row r="1436" spans="1:23">
      <c r="A1436" s="192" t="s">
        <v>214</v>
      </c>
      <c r="B1436" s="193"/>
      <c r="C1436" s="193"/>
      <c r="D1436" s="193"/>
      <c r="E1436" s="193"/>
      <c r="F1436" s="193"/>
      <c r="G1436" s="193"/>
      <c r="H1436" s="193"/>
      <c r="I1436" s="193"/>
      <c r="J1436" s="193"/>
      <c r="K1436" s="193"/>
      <c r="L1436" s="193"/>
      <c r="M1436" s="193"/>
      <c r="N1436" s="193"/>
      <c r="O1436" s="194"/>
      <c r="P1436" s="208"/>
      <c r="Q1436" s="209"/>
      <c r="R1436" s="209"/>
      <c r="S1436" s="209"/>
      <c r="T1436" s="209"/>
      <c r="U1436" s="209"/>
      <c r="V1436" s="209"/>
      <c r="W1436" s="210"/>
    </row>
    <row r="1437" spans="1:23">
      <c r="A1437" s="158">
        <v>5.98</v>
      </c>
      <c r="B1437" s="153">
        <v>91</v>
      </c>
      <c r="C1437" s="153">
        <v>9671343</v>
      </c>
      <c r="D1437" s="153"/>
      <c r="E1437" s="27"/>
      <c r="F1437" s="27"/>
      <c r="G1437" s="27"/>
      <c r="H1437" s="27"/>
      <c r="I1437" s="27"/>
      <c r="J1437" s="159" t="s">
        <v>95</v>
      </c>
      <c r="K1437" s="25" t="s">
        <v>98</v>
      </c>
      <c r="L1437" s="27"/>
      <c r="M1437" s="160" t="s">
        <v>98</v>
      </c>
      <c r="N1437" s="140">
        <v>2.8650907399617251</v>
      </c>
      <c r="O1437" s="140">
        <f t="shared" ref="O1437:O1497" si="40">N1437*1000</f>
        <v>2865.0907399617249</v>
      </c>
      <c r="P1437" s="156" t="s">
        <v>346</v>
      </c>
      <c r="Q1437" s="156" t="s">
        <v>346</v>
      </c>
      <c r="R1437" s="202">
        <v>56</v>
      </c>
      <c r="S1437" s="202">
        <v>207</v>
      </c>
      <c r="T1437" s="202"/>
      <c r="U1437" s="202"/>
      <c r="V1437" s="202"/>
      <c r="W1437" s="157"/>
    </row>
    <row r="1438" spans="1:23">
      <c r="A1438" s="158">
        <v>6.1</v>
      </c>
      <c r="B1438" s="153">
        <v>91</v>
      </c>
      <c r="C1438" s="153">
        <v>2608180</v>
      </c>
      <c r="D1438" s="153"/>
      <c r="E1438" s="27"/>
      <c r="F1438" s="27"/>
      <c r="G1438" s="27"/>
      <c r="H1438" s="27"/>
      <c r="I1438" s="27"/>
      <c r="J1438" s="159" t="s">
        <v>215</v>
      </c>
      <c r="K1438" s="25" t="s">
        <v>229</v>
      </c>
      <c r="L1438" s="27"/>
      <c r="M1438" s="160" t="s">
        <v>238</v>
      </c>
      <c r="N1438" s="140">
        <v>0.77266129080039581</v>
      </c>
      <c r="O1438" s="140">
        <f t="shared" si="40"/>
        <v>772.66129080039582</v>
      </c>
      <c r="P1438" s="27">
        <v>4300</v>
      </c>
      <c r="Q1438" s="156" t="s">
        <v>346</v>
      </c>
      <c r="R1438" s="199">
        <v>65</v>
      </c>
      <c r="S1438" s="199"/>
      <c r="T1438" s="199"/>
      <c r="U1438" s="199"/>
      <c r="V1438" s="199"/>
      <c r="W1438" s="157"/>
    </row>
    <row r="1439" spans="1:23">
      <c r="A1439" s="158">
        <v>6.77</v>
      </c>
      <c r="B1439" s="153">
        <v>55</v>
      </c>
      <c r="C1439" s="153">
        <v>2314985</v>
      </c>
      <c r="D1439" s="153"/>
      <c r="E1439" s="27"/>
      <c r="F1439" s="27"/>
      <c r="G1439" s="27"/>
      <c r="H1439" s="27"/>
      <c r="I1439" s="27"/>
      <c r="J1439" s="159" t="s">
        <v>216</v>
      </c>
      <c r="K1439" s="25" t="s">
        <v>230</v>
      </c>
      <c r="L1439" s="27"/>
      <c r="M1439" s="160" t="s">
        <v>239</v>
      </c>
      <c r="N1439" s="140">
        <v>0.68580362485854285</v>
      </c>
      <c r="O1439" s="140">
        <f t="shared" si="40"/>
        <v>685.80362485854289</v>
      </c>
      <c r="P1439" s="156" t="s">
        <v>346</v>
      </c>
      <c r="Q1439" s="156" t="s">
        <v>346</v>
      </c>
      <c r="R1439" s="199">
        <v>70</v>
      </c>
      <c r="S1439" s="199">
        <v>97</v>
      </c>
      <c r="T1439" s="199">
        <v>126</v>
      </c>
      <c r="U1439" s="199"/>
      <c r="V1439" s="199"/>
      <c r="W1439" s="157"/>
    </row>
    <row r="1440" spans="1:23">
      <c r="A1440" s="158">
        <v>6.9</v>
      </c>
      <c r="B1440" s="153">
        <v>193</v>
      </c>
      <c r="C1440" s="153">
        <v>173054</v>
      </c>
      <c r="D1440" s="153"/>
      <c r="E1440" s="27"/>
      <c r="F1440" s="27"/>
      <c r="G1440" s="27"/>
      <c r="H1440" s="27"/>
      <c r="I1440" s="27"/>
      <c r="J1440" s="159" t="s">
        <v>95</v>
      </c>
      <c r="K1440" s="25" t="s">
        <v>98</v>
      </c>
      <c r="L1440" s="27"/>
      <c r="M1440" s="160" t="s">
        <v>98</v>
      </c>
      <c r="N1440" s="140">
        <v>5.1266449025056442E-2</v>
      </c>
      <c r="O1440" s="140">
        <f t="shared" si="40"/>
        <v>51.266449025056438</v>
      </c>
      <c r="P1440" s="156" t="s">
        <v>346</v>
      </c>
      <c r="Q1440" s="156" t="s">
        <v>346</v>
      </c>
      <c r="R1440" s="199">
        <v>209</v>
      </c>
      <c r="S1440" s="199"/>
      <c r="T1440" s="199"/>
      <c r="U1440" s="199"/>
      <c r="V1440" s="199"/>
      <c r="W1440" s="157"/>
    </row>
    <row r="1441" spans="1:23">
      <c r="A1441" s="158">
        <v>7.12</v>
      </c>
      <c r="B1441" s="153">
        <v>60</v>
      </c>
      <c r="C1441" s="153">
        <v>109216</v>
      </c>
      <c r="D1441" s="153"/>
      <c r="E1441" s="27"/>
      <c r="F1441" s="27"/>
      <c r="G1441" s="27"/>
      <c r="H1441" s="27"/>
      <c r="I1441" s="27"/>
      <c r="J1441" s="159" t="s">
        <v>73</v>
      </c>
      <c r="K1441" s="25" t="s">
        <v>99</v>
      </c>
      <c r="L1441" s="27"/>
      <c r="M1441" s="160" t="s">
        <v>124</v>
      </c>
      <c r="N1441" s="140">
        <v>3.2354736074985631E-2</v>
      </c>
      <c r="O1441" s="140">
        <f t="shared" si="40"/>
        <v>32.354736074985631</v>
      </c>
      <c r="P1441" s="156" t="s">
        <v>346</v>
      </c>
      <c r="Q1441" s="156" t="s">
        <v>346</v>
      </c>
      <c r="R1441" s="200">
        <v>87</v>
      </c>
      <c r="S1441" s="199">
        <v>116</v>
      </c>
      <c r="T1441" s="199"/>
      <c r="U1441" s="199"/>
      <c r="V1441" s="199"/>
      <c r="W1441" s="157"/>
    </row>
    <row r="1442" spans="1:23">
      <c r="A1442" s="158">
        <v>7.21</v>
      </c>
      <c r="B1442" s="153">
        <v>117</v>
      </c>
      <c r="C1442" s="153">
        <v>443526</v>
      </c>
      <c r="D1442" s="153"/>
      <c r="E1442" s="27"/>
      <c r="F1442" s="27"/>
      <c r="G1442" s="27"/>
      <c r="H1442" s="27"/>
      <c r="I1442" s="27"/>
      <c r="J1442" s="159" t="s">
        <v>95</v>
      </c>
      <c r="K1442" s="25" t="s">
        <v>98</v>
      </c>
      <c r="L1442" s="27"/>
      <c r="M1442" s="160" t="s">
        <v>98</v>
      </c>
      <c r="N1442" s="140">
        <v>0.13139253106132873</v>
      </c>
      <c r="O1442" s="140">
        <f t="shared" si="40"/>
        <v>131.39253106132873</v>
      </c>
      <c r="P1442" s="156" t="s">
        <v>346</v>
      </c>
      <c r="Q1442" s="156" t="s">
        <v>346</v>
      </c>
      <c r="R1442" s="201">
        <v>67</v>
      </c>
      <c r="S1442" s="201">
        <v>98</v>
      </c>
      <c r="T1442" s="201"/>
      <c r="U1442" s="201"/>
      <c r="V1442" s="201"/>
      <c r="W1442" s="157"/>
    </row>
    <row r="1443" spans="1:23">
      <c r="A1443" s="158">
        <v>7.28</v>
      </c>
      <c r="B1443" s="153">
        <v>94</v>
      </c>
      <c r="C1443" s="153">
        <v>695603</v>
      </c>
      <c r="D1443" s="153"/>
      <c r="E1443" s="27"/>
      <c r="F1443" s="27"/>
      <c r="G1443" s="27"/>
      <c r="H1443" s="27"/>
      <c r="I1443" s="27"/>
      <c r="J1443" s="159" t="s">
        <v>74</v>
      </c>
      <c r="K1443" s="25" t="s">
        <v>100</v>
      </c>
      <c r="L1443" s="27"/>
      <c r="M1443" s="160" t="s">
        <v>125</v>
      </c>
      <c r="N1443" s="140">
        <v>0.20606917922253365</v>
      </c>
      <c r="O1443" s="140">
        <f t="shared" si="40"/>
        <v>206.06917922253365</v>
      </c>
      <c r="P1443" s="156" t="s">
        <v>346</v>
      </c>
      <c r="Q1443" s="156" t="s">
        <v>346</v>
      </c>
      <c r="R1443" s="199">
        <v>66</v>
      </c>
      <c r="S1443" s="199">
        <v>120</v>
      </c>
      <c r="T1443" s="199"/>
      <c r="U1443" s="199"/>
      <c r="V1443" s="199"/>
      <c r="W1443" s="157"/>
    </row>
    <row r="1444" spans="1:23">
      <c r="A1444" s="158">
        <v>7.34</v>
      </c>
      <c r="B1444" s="153">
        <v>60</v>
      </c>
      <c r="C1444" s="153">
        <v>579041</v>
      </c>
      <c r="D1444" s="153"/>
      <c r="E1444" s="27"/>
      <c r="F1444" s="27"/>
      <c r="G1444" s="27"/>
      <c r="H1444" s="27"/>
      <c r="I1444" s="27"/>
      <c r="J1444" s="159" t="s">
        <v>95</v>
      </c>
      <c r="K1444" s="25" t="s">
        <v>98</v>
      </c>
      <c r="L1444" s="27"/>
      <c r="M1444" s="160" t="s">
        <v>98</v>
      </c>
      <c r="N1444" s="140">
        <v>0.17153822454215276</v>
      </c>
      <c r="O1444" s="140">
        <f t="shared" si="40"/>
        <v>171.53822454215276</v>
      </c>
      <c r="P1444" s="156" t="s">
        <v>346</v>
      </c>
      <c r="Q1444" s="156" t="s">
        <v>346</v>
      </c>
      <c r="R1444" s="199">
        <v>105</v>
      </c>
      <c r="S1444" s="199">
        <v>79</v>
      </c>
      <c r="T1444" s="199"/>
      <c r="U1444" s="199"/>
      <c r="V1444" s="199"/>
      <c r="W1444" s="157"/>
    </row>
    <row r="1445" spans="1:23">
      <c r="A1445" s="158">
        <v>7.41</v>
      </c>
      <c r="B1445" s="153">
        <v>55</v>
      </c>
      <c r="C1445" s="153">
        <v>1678135</v>
      </c>
      <c r="D1445" s="153"/>
      <c r="E1445" s="27"/>
      <c r="F1445" s="27"/>
      <c r="G1445" s="27"/>
      <c r="H1445" s="27"/>
      <c r="I1445" s="27"/>
      <c r="J1445" s="159" t="s">
        <v>217</v>
      </c>
      <c r="K1445" s="25" t="s">
        <v>231</v>
      </c>
      <c r="L1445" s="27"/>
      <c r="M1445" s="160" t="s">
        <v>240</v>
      </c>
      <c r="N1445" s="140">
        <v>0.4971397507983813</v>
      </c>
      <c r="O1445" s="140">
        <f t="shared" si="40"/>
        <v>497.13975079838127</v>
      </c>
      <c r="P1445" s="156" t="s">
        <v>346</v>
      </c>
      <c r="Q1445" s="156" t="s">
        <v>346</v>
      </c>
      <c r="R1445" s="199">
        <v>70</v>
      </c>
      <c r="S1445" s="199">
        <v>97</v>
      </c>
      <c r="T1445" s="199">
        <v>140</v>
      </c>
      <c r="U1445" s="199"/>
      <c r="V1445" s="199"/>
      <c r="W1445" s="157"/>
    </row>
    <row r="1446" spans="1:23">
      <c r="A1446" s="158">
        <v>7.46</v>
      </c>
      <c r="B1446" s="153">
        <v>57</v>
      </c>
      <c r="C1446" s="153">
        <v>505183</v>
      </c>
      <c r="D1446" s="153"/>
      <c r="E1446" s="27"/>
      <c r="F1446" s="27"/>
      <c r="G1446" s="27"/>
      <c r="H1446" s="27"/>
      <c r="I1446" s="27"/>
      <c r="J1446" s="159" t="s">
        <v>218</v>
      </c>
      <c r="K1446" s="25" t="s">
        <v>232</v>
      </c>
      <c r="L1446" s="27"/>
      <c r="M1446" s="160" t="s">
        <v>241</v>
      </c>
      <c r="N1446" s="140">
        <v>0.14965813282458126</v>
      </c>
      <c r="O1446" s="140">
        <f t="shared" si="40"/>
        <v>149.65813282458126</v>
      </c>
      <c r="P1446" s="156" t="s">
        <v>346</v>
      </c>
      <c r="Q1446" s="27">
        <v>28.457999999999998</v>
      </c>
      <c r="R1446" s="201">
        <v>71</v>
      </c>
      <c r="S1446" s="201">
        <v>85</v>
      </c>
      <c r="T1446" s="201">
        <v>99</v>
      </c>
      <c r="U1446" s="201">
        <v>113</v>
      </c>
      <c r="V1446" s="203">
        <v>140</v>
      </c>
      <c r="W1446" s="157"/>
    </row>
    <row r="1447" spans="1:23">
      <c r="A1447" s="158">
        <v>7.55</v>
      </c>
      <c r="B1447" s="153">
        <v>117</v>
      </c>
      <c r="C1447" s="153">
        <v>1866906</v>
      </c>
      <c r="D1447" s="153"/>
      <c r="E1447" s="27"/>
      <c r="F1447" s="27"/>
      <c r="G1447" s="27"/>
      <c r="H1447" s="27"/>
      <c r="I1447" s="27"/>
      <c r="J1447" s="159" t="s">
        <v>219</v>
      </c>
      <c r="K1447" s="25" t="s">
        <v>210</v>
      </c>
      <c r="L1447" s="27"/>
      <c r="M1447" s="160" t="s">
        <v>242</v>
      </c>
      <c r="N1447" s="140">
        <v>0.55306228855485573</v>
      </c>
      <c r="O1447" s="140">
        <f t="shared" si="40"/>
        <v>553.06228855485574</v>
      </c>
      <c r="P1447" s="156" t="s">
        <v>346</v>
      </c>
      <c r="Q1447" s="156" t="s">
        <v>346</v>
      </c>
      <c r="R1447" s="199">
        <v>91</v>
      </c>
      <c r="S1447" s="199">
        <v>105</v>
      </c>
      <c r="T1447" s="199"/>
      <c r="U1447" s="199"/>
      <c r="V1447" s="199"/>
      <c r="W1447" s="157"/>
    </row>
    <row r="1448" spans="1:23">
      <c r="A1448" s="158">
        <v>7.74</v>
      </c>
      <c r="B1448" s="153">
        <v>117</v>
      </c>
      <c r="C1448" s="153">
        <v>500914</v>
      </c>
      <c r="D1448" s="153"/>
      <c r="E1448" s="27"/>
      <c r="F1448" s="27"/>
      <c r="G1448" s="27"/>
      <c r="H1448" s="27"/>
      <c r="I1448" s="27"/>
      <c r="J1448" s="159" t="s">
        <v>95</v>
      </c>
      <c r="K1448" s="25" t="s">
        <v>98</v>
      </c>
      <c r="L1448" s="27"/>
      <c r="M1448" s="160" t="s">
        <v>98</v>
      </c>
      <c r="N1448" s="140">
        <v>0.14839346127184069</v>
      </c>
      <c r="O1448" s="140">
        <f t="shared" si="40"/>
        <v>148.39346127184069</v>
      </c>
      <c r="P1448" s="156" t="s">
        <v>346</v>
      </c>
      <c r="Q1448" s="156" t="s">
        <v>346</v>
      </c>
      <c r="R1448" s="199">
        <v>80</v>
      </c>
      <c r="S1448" s="199">
        <v>55</v>
      </c>
      <c r="T1448" s="199">
        <v>133</v>
      </c>
      <c r="U1448" s="199"/>
      <c r="V1448" s="199"/>
      <c r="W1448" s="157"/>
    </row>
    <row r="1449" spans="1:23">
      <c r="A1449" s="158">
        <v>7.84</v>
      </c>
      <c r="B1449" s="153">
        <v>117</v>
      </c>
      <c r="C1449" s="153">
        <v>1185465</v>
      </c>
      <c r="D1449" s="153"/>
      <c r="E1449" s="27"/>
      <c r="F1449" s="27"/>
      <c r="G1449" s="27"/>
      <c r="H1449" s="27"/>
      <c r="I1449" s="27"/>
      <c r="J1449" s="159" t="s">
        <v>95</v>
      </c>
      <c r="K1449" s="25" t="s">
        <v>98</v>
      </c>
      <c r="L1449" s="27"/>
      <c r="M1449" s="160" t="s">
        <v>98</v>
      </c>
      <c r="N1449" s="140">
        <v>0.3511885364885442</v>
      </c>
      <c r="O1449" s="140">
        <f t="shared" si="40"/>
        <v>351.18853648854417</v>
      </c>
      <c r="P1449" s="156" t="s">
        <v>346</v>
      </c>
      <c r="Q1449" s="156" t="s">
        <v>346</v>
      </c>
      <c r="R1449" s="199">
        <v>91</v>
      </c>
      <c r="S1449" s="199">
        <v>132</v>
      </c>
      <c r="T1449" s="199"/>
      <c r="U1449" s="199"/>
      <c r="V1449" s="199"/>
      <c r="W1449" s="157"/>
    </row>
    <row r="1450" spans="1:23">
      <c r="A1450" s="158">
        <v>7.91</v>
      </c>
      <c r="B1450" s="153">
        <v>116</v>
      </c>
      <c r="C1450" s="153">
        <v>3424702</v>
      </c>
      <c r="D1450" s="153"/>
      <c r="E1450" s="27"/>
      <c r="F1450" s="27"/>
      <c r="G1450" s="27"/>
      <c r="H1450" s="27"/>
      <c r="I1450" s="27"/>
      <c r="J1450" s="159" t="s">
        <v>220</v>
      </c>
      <c r="K1450" s="25" t="s">
        <v>233</v>
      </c>
      <c r="L1450" s="27"/>
      <c r="M1450" s="160" t="s">
        <v>243</v>
      </c>
      <c r="N1450" s="140">
        <v>1.014552165850017</v>
      </c>
      <c r="O1450" s="140">
        <f t="shared" si="40"/>
        <v>1014.552165850017</v>
      </c>
      <c r="P1450" s="156" t="s">
        <v>346</v>
      </c>
      <c r="Q1450" s="156" t="s">
        <v>346</v>
      </c>
      <c r="R1450" s="201">
        <v>91</v>
      </c>
      <c r="S1450" s="201">
        <v>63</v>
      </c>
      <c r="T1450" s="201"/>
      <c r="U1450" s="201"/>
      <c r="V1450" s="201"/>
      <c r="W1450" s="157"/>
    </row>
    <row r="1451" spans="1:23">
      <c r="A1451" s="158">
        <v>7.99</v>
      </c>
      <c r="B1451" s="153">
        <v>55</v>
      </c>
      <c r="C1451" s="153">
        <v>695390</v>
      </c>
      <c r="D1451" s="153"/>
      <c r="E1451" s="27"/>
      <c r="F1451" s="27"/>
      <c r="G1451" s="27"/>
      <c r="H1451" s="27"/>
      <c r="I1451" s="27"/>
      <c r="J1451" s="159" t="s">
        <v>95</v>
      </c>
      <c r="K1451" s="25" t="s">
        <v>98</v>
      </c>
      <c r="L1451" s="27"/>
      <c r="M1451" s="160" t="s">
        <v>98</v>
      </c>
      <c r="N1451" s="140">
        <v>0.2060060789553203</v>
      </c>
      <c r="O1451" s="140">
        <f t="shared" si="40"/>
        <v>206.00607895532031</v>
      </c>
      <c r="P1451" s="156" t="s">
        <v>346</v>
      </c>
      <c r="Q1451" s="156" t="s">
        <v>346</v>
      </c>
      <c r="R1451" s="199">
        <v>70</v>
      </c>
      <c r="S1451" s="199">
        <v>97</v>
      </c>
      <c r="T1451" s="199">
        <v>154</v>
      </c>
      <c r="U1451" s="199"/>
      <c r="V1451" s="199"/>
      <c r="W1451" s="157"/>
    </row>
    <row r="1452" spans="1:23">
      <c r="A1452" s="158">
        <v>8.0500000000000007</v>
      </c>
      <c r="B1452" s="153">
        <v>73</v>
      </c>
      <c r="C1452" s="153">
        <v>192464</v>
      </c>
      <c r="D1452" s="153"/>
      <c r="E1452" s="27"/>
      <c r="F1452" s="27"/>
      <c r="G1452" s="27"/>
      <c r="H1452" s="27"/>
      <c r="I1452" s="27"/>
      <c r="J1452" s="159" t="s">
        <v>78</v>
      </c>
      <c r="K1452" s="25" t="s">
        <v>104</v>
      </c>
      <c r="L1452" s="27"/>
      <c r="M1452" s="160" t="s">
        <v>129</v>
      </c>
      <c r="N1452" s="140">
        <v>6.2893854529531321E-2</v>
      </c>
      <c r="O1452" s="140">
        <f t="shared" si="40"/>
        <v>62.893854529531318</v>
      </c>
      <c r="P1452" s="156" t="s">
        <v>346</v>
      </c>
      <c r="Q1452" s="156" t="s">
        <v>346</v>
      </c>
      <c r="R1452" s="201">
        <v>267</v>
      </c>
      <c r="S1452" s="201">
        <v>355</v>
      </c>
      <c r="T1452" s="201"/>
      <c r="U1452" s="201"/>
      <c r="V1452" s="201"/>
      <c r="W1452" s="157"/>
    </row>
    <row r="1453" spans="1:23">
      <c r="A1453" s="158">
        <v>8.1300000000000008</v>
      </c>
      <c r="B1453" s="153">
        <v>137</v>
      </c>
      <c r="C1453" s="153">
        <v>33135</v>
      </c>
      <c r="D1453" s="153"/>
      <c r="E1453" s="27"/>
      <c r="F1453" s="27"/>
      <c r="G1453" s="27"/>
      <c r="H1453" s="27"/>
      <c r="I1453" s="27"/>
      <c r="J1453" s="159" t="s">
        <v>79</v>
      </c>
      <c r="K1453" s="25" t="s">
        <v>105</v>
      </c>
      <c r="L1453" s="27"/>
      <c r="M1453" s="160" t="s">
        <v>130</v>
      </c>
      <c r="N1453" s="140">
        <v>1.0827935976785377E-2</v>
      </c>
      <c r="O1453" s="140">
        <f t="shared" si="40"/>
        <v>10.827935976785376</v>
      </c>
      <c r="P1453" s="156" t="s">
        <v>346</v>
      </c>
      <c r="Q1453" s="156" t="s">
        <v>346</v>
      </c>
      <c r="R1453" s="201">
        <v>78</v>
      </c>
      <c r="S1453" s="201">
        <v>115</v>
      </c>
      <c r="T1453" s="201">
        <v>155</v>
      </c>
      <c r="U1453" s="201"/>
      <c r="V1453" s="201"/>
      <c r="W1453" s="157"/>
    </row>
    <row r="1454" spans="1:23">
      <c r="A1454" s="158">
        <v>8.1300000000000008</v>
      </c>
      <c r="B1454" s="153">
        <v>117</v>
      </c>
      <c r="C1454" s="153">
        <v>904679</v>
      </c>
      <c r="D1454" s="153"/>
      <c r="E1454" s="27"/>
      <c r="F1454" s="27"/>
      <c r="G1454" s="27"/>
      <c r="H1454" s="27"/>
      <c r="I1454" s="27"/>
      <c r="J1454" s="159" t="s">
        <v>95</v>
      </c>
      <c r="K1454" s="25" t="s">
        <v>98</v>
      </c>
      <c r="L1454" s="27"/>
      <c r="M1454" s="160" t="s">
        <v>98</v>
      </c>
      <c r="N1454" s="140">
        <v>0.26800697954129366</v>
      </c>
      <c r="O1454" s="140">
        <f t="shared" si="40"/>
        <v>268.00697954129367</v>
      </c>
      <c r="P1454" s="156" t="s">
        <v>346</v>
      </c>
      <c r="Q1454" s="156" t="s">
        <v>346</v>
      </c>
      <c r="R1454" s="199">
        <v>132</v>
      </c>
      <c r="S1454" s="199">
        <v>91</v>
      </c>
      <c r="T1454" s="199">
        <v>148</v>
      </c>
      <c r="U1454" s="199"/>
      <c r="V1454" s="199"/>
      <c r="W1454" s="157"/>
    </row>
    <row r="1455" spans="1:23">
      <c r="A1455" s="158">
        <v>8.31</v>
      </c>
      <c r="B1455" s="153">
        <v>60</v>
      </c>
      <c r="C1455" s="153">
        <v>73257</v>
      </c>
      <c r="D1455" s="153"/>
      <c r="E1455" s="27"/>
      <c r="F1455" s="27"/>
      <c r="G1455" s="27"/>
      <c r="H1455" s="27"/>
      <c r="I1455" s="27"/>
      <c r="J1455" s="159" t="s">
        <v>80</v>
      </c>
      <c r="K1455" s="25" t="s">
        <v>106</v>
      </c>
      <c r="L1455" s="27"/>
      <c r="M1455" s="160" t="s">
        <v>131</v>
      </c>
      <c r="N1455" s="140">
        <v>2.1702048240598654E-2</v>
      </c>
      <c r="O1455" s="140">
        <f t="shared" si="40"/>
        <v>21.702048240598653</v>
      </c>
      <c r="P1455" s="156" t="s">
        <v>346</v>
      </c>
      <c r="Q1455" s="156" t="s">
        <v>346</v>
      </c>
      <c r="R1455" s="199">
        <v>55</v>
      </c>
      <c r="S1455" s="199">
        <v>73</v>
      </c>
      <c r="T1455" s="199">
        <v>101</v>
      </c>
      <c r="U1455" s="199">
        <v>115</v>
      </c>
      <c r="V1455" s="199">
        <v>144</v>
      </c>
      <c r="W1455" s="157"/>
    </row>
    <row r="1456" spans="1:23">
      <c r="A1456" s="158">
        <v>8.34</v>
      </c>
      <c r="B1456" s="153">
        <v>105</v>
      </c>
      <c r="C1456" s="153">
        <v>312963</v>
      </c>
      <c r="D1456" s="153"/>
      <c r="E1456" s="27"/>
      <c r="F1456" s="27"/>
      <c r="G1456" s="27"/>
      <c r="H1456" s="27"/>
      <c r="I1456" s="27"/>
      <c r="J1456" s="159" t="s">
        <v>149</v>
      </c>
      <c r="K1456" s="25" t="s">
        <v>160</v>
      </c>
      <c r="L1456" s="27"/>
      <c r="M1456" s="160" t="s">
        <v>172</v>
      </c>
      <c r="N1456" s="140">
        <v>9.2713844731868306E-2</v>
      </c>
      <c r="O1456" s="140">
        <f t="shared" si="40"/>
        <v>92.713844731868306</v>
      </c>
      <c r="P1456" s="156" t="s">
        <v>346</v>
      </c>
      <c r="Q1456" s="156" t="s">
        <v>346</v>
      </c>
      <c r="R1456" s="199">
        <v>122</v>
      </c>
      <c r="S1456" s="199">
        <v>77</v>
      </c>
      <c r="T1456" s="199"/>
      <c r="U1456" s="199"/>
      <c r="V1456" s="199"/>
      <c r="W1456" s="157"/>
    </row>
    <row r="1457" spans="1:23">
      <c r="A1457" s="158">
        <v>8.4</v>
      </c>
      <c r="B1457" s="153">
        <v>68</v>
      </c>
      <c r="C1457" s="153">
        <v>137312</v>
      </c>
      <c r="D1457" s="153"/>
      <c r="E1457" s="27"/>
      <c r="F1457" s="27"/>
      <c r="G1457" s="27"/>
      <c r="H1457" s="27"/>
      <c r="I1457" s="27"/>
      <c r="J1457" s="159" t="s">
        <v>150</v>
      </c>
      <c r="K1457" s="25" t="s">
        <v>161</v>
      </c>
      <c r="L1457" s="27"/>
      <c r="M1457" s="160" t="s">
        <v>173</v>
      </c>
      <c r="N1457" s="140">
        <v>4.0678046439426713E-2</v>
      </c>
      <c r="O1457" s="140">
        <f t="shared" si="40"/>
        <v>40.678046439426716</v>
      </c>
      <c r="P1457" s="27">
        <v>245915</v>
      </c>
      <c r="Q1457" s="156" t="s">
        <v>346</v>
      </c>
      <c r="R1457" s="199">
        <v>96</v>
      </c>
      <c r="S1457" s="199">
        <v>152</v>
      </c>
      <c r="T1457" s="199">
        <v>124</v>
      </c>
      <c r="U1457" s="199"/>
      <c r="V1457" s="199"/>
      <c r="W1457" s="157"/>
    </row>
    <row r="1458" spans="1:23">
      <c r="A1458" s="158">
        <v>8.44</v>
      </c>
      <c r="B1458" s="153">
        <v>105</v>
      </c>
      <c r="C1458" s="153">
        <v>144038</v>
      </c>
      <c r="D1458" s="153"/>
      <c r="E1458" s="27"/>
      <c r="F1458" s="27"/>
      <c r="G1458" s="27"/>
      <c r="H1458" s="27"/>
      <c r="I1458" s="27"/>
      <c r="J1458" s="159" t="s">
        <v>95</v>
      </c>
      <c r="K1458" s="25" t="s">
        <v>98</v>
      </c>
      <c r="L1458" s="27"/>
      <c r="M1458" s="160" t="s">
        <v>98</v>
      </c>
      <c r="N1458" s="140">
        <v>4.2670592905515503E-2</v>
      </c>
      <c r="O1458" s="140">
        <f t="shared" si="40"/>
        <v>42.670592905515505</v>
      </c>
      <c r="P1458" s="156" t="s">
        <v>346</v>
      </c>
      <c r="Q1458" s="156" t="s">
        <v>346</v>
      </c>
      <c r="R1458" s="199">
        <v>55</v>
      </c>
      <c r="S1458" s="199">
        <v>79</v>
      </c>
      <c r="T1458" s="199"/>
      <c r="U1458" s="199"/>
      <c r="V1458" s="199"/>
      <c r="W1458" s="157"/>
    </row>
    <row r="1459" spans="1:23">
      <c r="A1459" s="158">
        <v>8.5399999999999991</v>
      </c>
      <c r="B1459" s="153">
        <v>130</v>
      </c>
      <c r="C1459" s="153">
        <v>1120091</v>
      </c>
      <c r="D1459" s="153"/>
      <c r="E1459" s="27"/>
      <c r="F1459" s="27"/>
      <c r="G1459" s="27"/>
      <c r="H1459" s="27"/>
      <c r="I1459" s="27"/>
      <c r="J1459" s="159" t="s">
        <v>221</v>
      </c>
      <c r="K1459" s="25" t="s">
        <v>234</v>
      </c>
      <c r="L1459" s="27"/>
      <c r="M1459" s="160" t="s">
        <v>244</v>
      </c>
      <c r="N1459" s="140">
        <v>0.33182179062561101</v>
      </c>
      <c r="O1459" s="140">
        <f t="shared" si="40"/>
        <v>331.82179062561102</v>
      </c>
      <c r="P1459" s="156" t="s">
        <v>346</v>
      </c>
      <c r="Q1459" s="156" t="s">
        <v>346</v>
      </c>
      <c r="R1459" s="201">
        <v>115</v>
      </c>
      <c r="S1459" s="201">
        <v>127</v>
      </c>
      <c r="T1459" s="201"/>
      <c r="U1459" s="201"/>
      <c r="V1459" s="201"/>
      <c r="W1459" s="157"/>
    </row>
    <row r="1460" spans="1:23">
      <c r="A1460" s="158">
        <v>8.56</v>
      </c>
      <c r="B1460" s="153">
        <v>55</v>
      </c>
      <c r="C1460" s="153">
        <v>398767</v>
      </c>
      <c r="D1460" s="153"/>
      <c r="E1460" s="27"/>
      <c r="F1460" s="27"/>
      <c r="G1460" s="27"/>
      <c r="H1460" s="27"/>
      <c r="I1460" s="27"/>
      <c r="J1460" s="159" t="s">
        <v>81</v>
      </c>
      <c r="K1460" s="25" t="s">
        <v>107</v>
      </c>
      <c r="L1460" s="27"/>
      <c r="M1460" s="160" t="s">
        <v>132</v>
      </c>
      <c r="N1460" s="140">
        <v>0.11813288383033434</v>
      </c>
      <c r="O1460" s="140">
        <f t="shared" si="40"/>
        <v>118.13288383033434</v>
      </c>
      <c r="P1460" s="156" t="s">
        <v>346</v>
      </c>
      <c r="Q1460" s="156" t="s">
        <v>346</v>
      </c>
      <c r="R1460" s="201">
        <v>69</v>
      </c>
      <c r="S1460" s="201">
        <v>83</v>
      </c>
      <c r="T1460" s="201">
        <v>97</v>
      </c>
      <c r="U1460" s="201">
        <v>111</v>
      </c>
      <c r="V1460" s="201">
        <v>168</v>
      </c>
      <c r="W1460" s="157"/>
    </row>
    <row r="1461" spans="1:23">
      <c r="A1461" s="158">
        <v>8.57</v>
      </c>
      <c r="B1461" s="153">
        <v>130</v>
      </c>
      <c r="C1461" s="153">
        <v>2236574</v>
      </c>
      <c r="D1461" s="153"/>
      <c r="E1461" s="27"/>
      <c r="F1461" s="27"/>
      <c r="G1461" s="27"/>
      <c r="H1461" s="27"/>
      <c r="I1461" s="27"/>
      <c r="J1461" s="159" t="s">
        <v>222</v>
      </c>
      <c r="K1461" s="25" t="s">
        <v>234</v>
      </c>
      <c r="L1461" s="27"/>
      <c r="M1461" s="160" t="s">
        <v>245</v>
      </c>
      <c r="N1461" s="140">
        <v>0.66257472789861305</v>
      </c>
      <c r="O1461" s="140">
        <f t="shared" si="40"/>
        <v>662.57472789861299</v>
      </c>
      <c r="P1461" s="156" t="s">
        <v>346</v>
      </c>
      <c r="Q1461" s="156" t="s">
        <v>346</v>
      </c>
      <c r="R1461" s="201">
        <v>115</v>
      </c>
      <c r="S1461" s="201">
        <v>128</v>
      </c>
      <c r="T1461" s="201"/>
      <c r="U1461" s="201"/>
      <c r="V1461" s="201"/>
      <c r="W1461" s="157"/>
    </row>
    <row r="1462" spans="1:23">
      <c r="A1462" s="158">
        <v>8.84</v>
      </c>
      <c r="B1462" s="153">
        <v>128</v>
      </c>
      <c r="C1462" s="153">
        <v>560967</v>
      </c>
      <c r="D1462" s="153"/>
      <c r="E1462" s="27"/>
      <c r="F1462" s="27"/>
      <c r="G1462" s="27"/>
      <c r="H1462" s="27"/>
      <c r="I1462" s="27"/>
      <c r="J1462" s="159" t="s">
        <v>95</v>
      </c>
      <c r="K1462" s="25" t="s">
        <v>98</v>
      </c>
      <c r="L1462" s="27"/>
      <c r="M1462" s="160" t="s">
        <v>98</v>
      </c>
      <c r="N1462" s="140">
        <v>0.16618388543598434</v>
      </c>
      <c r="O1462" s="140">
        <f t="shared" si="40"/>
        <v>166.18388543598434</v>
      </c>
      <c r="P1462" s="156" t="s">
        <v>346</v>
      </c>
      <c r="Q1462" s="156" t="s">
        <v>346</v>
      </c>
      <c r="R1462" s="199">
        <v>67</v>
      </c>
      <c r="S1462" s="199">
        <v>144</v>
      </c>
      <c r="T1462" s="199"/>
      <c r="U1462" s="199"/>
      <c r="V1462" s="199"/>
      <c r="W1462" s="157"/>
    </row>
    <row r="1463" spans="1:23">
      <c r="A1463" s="158">
        <v>8.9</v>
      </c>
      <c r="B1463" s="153">
        <v>60</v>
      </c>
      <c r="C1463" s="153">
        <v>109042</v>
      </c>
      <c r="D1463" s="153"/>
      <c r="E1463" s="27"/>
      <c r="F1463" s="27"/>
      <c r="G1463" s="27"/>
      <c r="H1463" s="27"/>
      <c r="I1463" s="27"/>
      <c r="J1463" s="159" t="s">
        <v>82</v>
      </c>
      <c r="K1463" s="25" t="s">
        <v>108</v>
      </c>
      <c r="L1463" s="27"/>
      <c r="M1463" s="160" t="s">
        <v>133</v>
      </c>
      <c r="N1463" s="140">
        <v>3.2303189377825441E-2</v>
      </c>
      <c r="O1463" s="140">
        <f t="shared" si="40"/>
        <v>32.30318937782544</v>
      </c>
      <c r="P1463" s="156" t="s">
        <v>346</v>
      </c>
      <c r="Q1463" s="27">
        <v>500</v>
      </c>
      <c r="R1463" s="199">
        <v>73</v>
      </c>
      <c r="S1463" s="199">
        <v>115</v>
      </c>
      <c r="T1463" s="199">
        <v>129</v>
      </c>
      <c r="U1463" s="199">
        <v>158</v>
      </c>
      <c r="V1463" s="199"/>
      <c r="W1463" s="157"/>
    </row>
    <row r="1464" spans="1:23">
      <c r="A1464" s="158">
        <v>9.06</v>
      </c>
      <c r="B1464" s="153">
        <v>73</v>
      </c>
      <c r="C1464" s="153">
        <v>82282</v>
      </c>
      <c r="D1464" s="153"/>
      <c r="E1464" s="27"/>
      <c r="F1464" s="27"/>
      <c r="G1464" s="27"/>
      <c r="H1464" s="27"/>
      <c r="I1464" s="27"/>
      <c r="J1464" s="159" t="s">
        <v>83</v>
      </c>
      <c r="K1464" s="25" t="s">
        <v>109</v>
      </c>
      <c r="L1464" s="27"/>
      <c r="M1464" s="160" t="s">
        <v>134</v>
      </c>
      <c r="N1464" s="140">
        <v>2.4375662849051127E-2</v>
      </c>
      <c r="O1464" s="140">
        <f t="shared" si="40"/>
        <v>24.375662849051128</v>
      </c>
      <c r="P1464" s="27">
        <v>22.984999999999999</v>
      </c>
      <c r="Q1464" s="27">
        <v>22.984999999999999</v>
      </c>
      <c r="R1464" s="201">
        <v>207</v>
      </c>
      <c r="S1464" s="201">
        <v>325</v>
      </c>
      <c r="T1464" s="201">
        <v>341</v>
      </c>
      <c r="U1464" s="201">
        <v>429</v>
      </c>
      <c r="V1464" s="201"/>
      <c r="W1464" s="157"/>
    </row>
    <row r="1465" spans="1:23">
      <c r="A1465" s="158">
        <v>9.17</v>
      </c>
      <c r="B1465" s="153">
        <v>55</v>
      </c>
      <c r="C1465" s="153">
        <v>326671</v>
      </c>
      <c r="D1465" s="153"/>
      <c r="E1465" s="27"/>
      <c r="F1465" s="27"/>
      <c r="G1465" s="27"/>
      <c r="H1465" s="27"/>
      <c r="I1465" s="27"/>
      <c r="J1465" s="159" t="s">
        <v>152</v>
      </c>
      <c r="K1465" s="25" t="s">
        <v>163</v>
      </c>
      <c r="L1465" s="27"/>
      <c r="M1465" s="160" t="s">
        <v>175</v>
      </c>
      <c r="N1465" s="140">
        <v>9.677477648285629E-2</v>
      </c>
      <c r="O1465" s="140">
        <f t="shared" si="40"/>
        <v>96.774776482856296</v>
      </c>
      <c r="P1465" s="156" t="s">
        <v>346</v>
      </c>
      <c r="Q1465" s="27">
        <v>1013.2</v>
      </c>
      <c r="R1465" s="199">
        <v>85</v>
      </c>
      <c r="S1465" s="199">
        <v>113</v>
      </c>
      <c r="T1465" s="199"/>
      <c r="U1465" s="199"/>
      <c r="V1465" s="199"/>
      <c r="W1465" s="157"/>
    </row>
    <row r="1466" spans="1:23">
      <c r="A1466" s="158">
        <v>9.2799999999999994</v>
      </c>
      <c r="B1466" s="153">
        <v>129</v>
      </c>
      <c r="C1466" s="153">
        <v>1080814</v>
      </c>
      <c r="D1466" s="153"/>
      <c r="E1466" s="27"/>
      <c r="F1466" s="27"/>
      <c r="G1466" s="27"/>
      <c r="H1466" s="27"/>
      <c r="I1466" s="27"/>
      <c r="J1466" s="159" t="s">
        <v>95</v>
      </c>
      <c r="K1466" s="25" t="s">
        <v>98</v>
      </c>
      <c r="L1466" s="27"/>
      <c r="M1466" s="160" t="s">
        <v>98</v>
      </c>
      <c r="N1466" s="140">
        <v>0.32018616060054866</v>
      </c>
      <c r="O1466" s="140">
        <f t="shared" si="40"/>
        <v>320.18616060054865</v>
      </c>
      <c r="P1466" s="156" t="s">
        <v>346</v>
      </c>
      <c r="Q1466" s="156" t="s">
        <v>346</v>
      </c>
      <c r="R1466" s="216">
        <v>58</v>
      </c>
      <c r="S1466" s="201">
        <v>144</v>
      </c>
      <c r="T1466" s="201"/>
      <c r="U1466" s="201"/>
      <c r="V1466" s="201"/>
      <c r="W1466" s="157"/>
    </row>
    <row r="1467" spans="1:23">
      <c r="A1467" s="158">
        <v>9.33</v>
      </c>
      <c r="B1467" s="153">
        <v>129</v>
      </c>
      <c r="C1467" s="153">
        <v>444347</v>
      </c>
      <c r="D1467" s="153"/>
      <c r="E1467" s="27"/>
      <c r="F1467" s="27"/>
      <c r="G1467" s="27"/>
      <c r="H1467" s="27"/>
      <c r="I1467" s="27"/>
      <c r="J1467" s="159" t="s">
        <v>223</v>
      </c>
      <c r="K1467" s="25" t="s">
        <v>235</v>
      </c>
      <c r="L1467" s="27"/>
      <c r="M1467" s="160" t="s">
        <v>246</v>
      </c>
      <c r="N1467" s="140">
        <v>0.13163574852321677</v>
      </c>
      <c r="O1467" s="140">
        <f t="shared" si="40"/>
        <v>131.63574852321676</v>
      </c>
      <c r="P1467" s="156" t="s">
        <v>346</v>
      </c>
      <c r="Q1467" s="156" t="s">
        <v>346</v>
      </c>
      <c r="R1467" s="199">
        <v>115</v>
      </c>
      <c r="S1467" s="199">
        <v>144</v>
      </c>
      <c r="T1467" s="199"/>
      <c r="U1467" s="199"/>
      <c r="V1467" s="199"/>
      <c r="W1467" s="157"/>
    </row>
    <row r="1468" spans="1:23">
      <c r="A1468" s="158">
        <v>9.3699999999999992</v>
      </c>
      <c r="B1468" s="153">
        <v>142</v>
      </c>
      <c r="C1468" s="153">
        <v>170026</v>
      </c>
      <c r="D1468" s="153"/>
      <c r="E1468" s="27"/>
      <c r="F1468" s="27"/>
      <c r="G1468" s="27"/>
      <c r="H1468" s="27"/>
      <c r="I1468" s="27"/>
      <c r="J1468" s="159" t="s">
        <v>95</v>
      </c>
      <c r="K1468" s="25" t="s">
        <v>98</v>
      </c>
      <c r="L1468" s="27"/>
      <c r="M1468" s="160" t="s">
        <v>98</v>
      </c>
      <c r="N1468" s="140">
        <v>5.0369417996314704E-2</v>
      </c>
      <c r="O1468" s="140">
        <f t="shared" si="40"/>
        <v>50.369417996314702</v>
      </c>
      <c r="P1468" s="156" t="s">
        <v>346</v>
      </c>
      <c r="Q1468" s="156" t="s">
        <v>346</v>
      </c>
      <c r="R1468" s="199">
        <v>93</v>
      </c>
      <c r="S1468" s="199">
        <v>144</v>
      </c>
      <c r="T1468" s="199"/>
      <c r="U1468" s="199"/>
      <c r="V1468" s="199"/>
      <c r="W1468" s="157"/>
    </row>
    <row r="1469" spans="1:23">
      <c r="A1469" s="158">
        <v>9.4499999999999993</v>
      </c>
      <c r="B1469" s="153">
        <v>142</v>
      </c>
      <c r="C1469" s="153">
        <v>389420</v>
      </c>
      <c r="D1469" s="153"/>
      <c r="E1469" s="27"/>
      <c r="F1469" s="27"/>
      <c r="G1469" s="27"/>
      <c r="H1469" s="27"/>
      <c r="I1469" s="27"/>
      <c r="J1469" s="159" t="s">
        <v>224</v>
      </c>
      <c r="K1469" s="25" t="s">
        <v>191</v>
      </c>
      <c r="L1469" s="27"/>
      <c r="M1469" s="160" t="s">
        <v>247</v>
      </c>
      <c r="N1469" s="140">
        <v>0.11536387820759693</v>
      </c>
      <c r="O1469" s="140">
        <f t="shared" si="40"/>
        <v>115.36387820759693</v>
      </c>
      <c r="P1469" s="156" t="s">
        <v>346</v>
      </c>
      <c r="Q1469" s="156" t="s">
        <v>346</v>
      </c>
      <c r="R1469" s="199">
        <v>67</v>
      </c>
      <c r="S1469" s="199">
        <v>115</v>
      </c>
      <c r="T1469" s="199"/>
      <c r="U1469" s="199"/>
      <c r="V1469" s="199"/>
      <c r="W1469" s="157"/>
    </row>
    <row r="1470" spans="1:23">
      <c r="A1470" s="158">
        <v>9.48</v>
      </c>
      <c r="B1470" s="153">
        <v>142</v>
      </c>
      <c r="C1470" s="153">
        <v>211143</v>
      </c>
      <c r="D1470" s="153"/>
      <c r="E1470" s="27"/>
      <c r="F1470" s="27"/>
      <c r="G1470" s="27"/>
      <c r="H1470" s="27"/>
      <c r="I1470" s="27"/>
      <c r="J1470" s="159" t="s">
        <v>95</v>
      </c>
      <c r="K1470" s="25" t="s">
        <v>98</v>
      </c>
      <c r="L1470" s="27"/>
      <c r="M1470" s="160" t="s">
        <v>98</v>
      </c>
      <c r="N1470" s="140">
        <v>6.2550139531576801E-2</v>
      </c>
      <c r="O1470" s="140">
        <f t="shared" si="40"/>
        <v>62.550139531576804</v>
      </c>
      <c r="P1470" s="156" t="s">
        <v>346</v>
      </c>
      <c r="Q1470" s="156" t="s">
        <v>346</v>
      </c>
      <c r="R1470" s="199">
        <v>115</v>
      </c>
      <c r="S1470" s="199">
        <v>160</v>
      </c>
      <c r="T1470" s="199"/>
      <c r="U1470" s="199"/>
      <c r="V1470" s="199"/>
      <c r="W1470" s="157"/>
    </row>
    <row r="1471" spans="1:23">
      <c r="A1471" s="158">
        <v>9.61</v>
      </c>
      <c r="B1471" s="153">
        <v>142</v>
      </c>
      <c r="C1471" s="153">
        <v>365502</v>
      </c>
      <c r="D1471" s="153"/>
      <c r="E1471" s="27"/>
      <c r="F1471" s="27"/>
      <c r="G1471" s="27"/>
      <c r="H1471" s="27"/>
      <c r="I1471" s="27"/>
      <c r="J1471" s="159" t="s">
        <v>95</v>
      </c>
      <c r="K1471" s="25" t="s">
        <v>98</v>
      </c>
      <c r="L1471" s="27"/>
      <c r="M1471" s="160" t="s">
        <v>98</v>
      </c>
      <c r="N1471" s="140">
        <v>0.10827828106577241</v>
      </c>
      <c r="O1471" s="140">
        <f t="shared" si="40"/>
        <v>108.2782810657724</v>
      </c>
      <c r="P1471" s="156" t="s">
        <v>346</v>
      </c>
      <c r="Q1471" s="156" t="s">
        <v>346</v>
      </c>
      <c r="R1471" s="199">
        <v>115</v>
      </c>
      <c r="S1471" s="199"/>
      <c r="T1471" s="199"/>
      <c r="U1471" s="199"/>
      <c r="V1471" s="199"/>
      <c r="W1471" s="157"/>
    </row>
    <row r="1472" spans="1:23">
      <c r="A1472" s="158">
        <v>9.75</v>
      </c>
      <c r="B1472" s="153">
        <v>142</v>
      </c>
      <c r="C1472" s="153">
        <v>198696</v>
      </c>
      <c r="D1472" s="153"/>
      <c r="E1472" s="27"/>
      <c r="F1472" s="27"/>
      <c r="G1472" s="27"/>
      <c r="H1472" s="27"/>
      <c r="I1472" s="27"/>
      <c r="J1472" s="159" t="s">
        <v>183</v>
      </c>
      <c r="K1472" s="25" t="s">
        <v>191</v>
      </c>
      <c r="L1472" s="27"/>
      <c r="M1472" s="160" t="s">
        <v>198</v>
      </c>
      <c r="N1472" s="140">
        <v>5.8862773212307221E-2</v>
      </c>
      <c r="O1472" s="140">
        <f t="shared" si="40"/>
        <v>58.862773212307218</v>
      </c>
      <c r="P1472" s="156" t="s">
        <v>346</v>
      </c>
      <c r="Q1472" s="156" t="s">
        <v>346</v>
      </c>
      <c r="R1472" s="199">
        <v>115</v>
      </c>
      <c r="S1472" s="199"/>
      <c r="T1472" s="199"/>
      <c r="U1472" s="199"/>
      <c r="V1472" s="199"/>
      <c r="W1472" s="157"/>
    </row>
    <row r="1473" spans="1:23">
      <c r="A1473" s="158">
        <v>9.93</v>
      </c>
      <c r="B1473" s="153">
        <v>55</v>
      </c>
      <c r="C1473" s="153">
        <v>392507</v>
      </c>
      <c r="D1473" s="153"/>
      <c r="E1473" s="27"/>
      <c r="F1473" s="27"/>
      <c r="G1473" s="27"/>
      <c r="H1473" s="27"/>
      <c r="I1473" s="27"/>
      <c r="J1473" s="159" t="s">
        <v>225</v>
      </c>
      <c r="K1473" s="25" t="s">
        <v>194</v>
      </c>
      <c r="L1473" s="27"/>
      <c r="M1473" s="160" t="s">
        <v>248</v>
      </c>
      <c r="N1473" s="140">
        <v>0.11627838771411135</v>
      </c>
      <c r="O1473" s="140">
        <f t="shared" si="40"/>
        <v>116.27838771411135</v>
      </c>
      <c r="P1473" s="156" t="s">
        <v>346</v>
      </c>
      <c r="Q1473" s="156" t="s">
        <v>346</v>
      </c>
      <c r="R1473" s="199">
        <v>83</v>
      </c>
      <c r="S1473" s="199">
        <v>97</v>
      </c>
      <c r="T1473" s="199">
        <v>111</v>
      </c>
      <c r="U1473" s="199">
        <v>145</v>
      </c>
      <c r="V1473" s="199">
        <v>196</v>
      </c>
      <c r="W1473" s="157"/>
    </row>
    <row r="1474" spans="1:23">
      <c r="A1474" s="158">
        <v>10.210000000000001</v>
      </c>
      <c r="B1474" s="153">
        <v>152</v>
      </c>
      <c r="C1474" s="153">
        <v>34527</v>
      </c>
      <c r="D1474" s="153"/>
      <c r="E1474" s="27"/>
      <c r="F1474" s="27"/>
      <c r="G1474" s="27"/>
      <c r="H1474" s="27"/>
      <c r="I1474" s="27"/>
      <c r="J1474" s="159" t="s">
        <v>154</v>
      </c>
      <c r="K1474" s="25" t="s">
        <v>165</v>
      </c>
      <c r="L1474" s="27"/>
      <c r="M1474" s="160" t="s">
        <v>177</v>
      </c>
      <c r="N1474" s="140">
        <v>1.0228464441666321E-2</v>
      </c>
      <c r="O1474" s="140">
        <f t="shared" si="40"/>
        <v>10.228464441666322</v>
      </c>
      <c r="P1474" s="156" t="s">
        <v>346</v>
      </c>
      <c r="Q1474" s="156" t="s">
        <v>346</v>
      </c>
      <c r="R1474" s="199">
        <v>77</v>
      </c>
      <c r="S1474" s="199">
        <v>109</v>
      </c>
      <c r="T1474" s="199">
        <v>122</v>
      </c>
      <c r="U1474" s="199"/>
      <c r="V1474" s="199"/>
      <c r="W1474" s="157"/>
    </row>
    <row r="1475" spans="1:23">
      <c r="A1475" s="158">
        <v>10.23</v>
      </c>
      <c r="B1475" s="153">
        <v>156</v>
      </c>
      <c r="C1475" s="153">
        <v>129453</v>
      </c>
      <c r="D1475" s="153"/>
      <c r="E1475" s="27"/>
      <c r="F1475" s="27"/>
      <c r="G1475" s="27"/>
      <c r="H1475" s="27"/>
      <c r="I1475" s="27"/>
      <c r="J1475" s="159" t="s">
        <v>226</v>
      </c>
      <c r="K1475" s="25" t="s">
        <v>236</v>
      </c>
      <c r="L1475" s="27"/>
      <c r="M1475" s="160" t="s">
        <v>249</v>
      </c>
      <c r="N1475" s="140">
        <v>3.834985395102472E-2</v>
      </c>
      <c r="O1475" s="140">
        <f t="shared" si="40"/>
        <v>38.34985395102472</v>
      </c>
      <c r="P1475" s="156" t="s">
        <v>346</v>
      </c>
      <c r="Q1475" s="27">
        <v>2064.6999999999998</v>
      </c>
      <c r="R1475" s="199">
        <v>141</v>
      </c>
      <c r="S1475" s="199"/>
      <c r="T1475" s="199"/>
      <c r="U1475" s="199"/>
      <c r="V1475" s="199"/>
      <c r="W1475" s="157"/>
    </row>
    <row r="1476" spans="1:23">
      <c r="A1476" s="158">
        <v>10.3</v>
      </c>
      <c r="B1476" s="153">
        <v>156</v>
      </c>
      <c r="C1476" s="153">
        <v>130675</v>
      </c>
      <c r="D1476" s="153"/>
      <c r="E1476" s="27"/>
      <c r="F1476" s="27"/>
      <c r="G1476" s="27"/>
      <c r="H1476" s="27"/>
      <c r="I1476" s="27"/>
      <c r="J1476" s="159" t="s">
        <v>95</v>
      </c>
      <c r="K1476" s="25" t="s">
        <v>98</v>
      </c>
      <c r="L1476" s="27"/>
      <c r="M1476" s="160" t="s">
        <v>98</v>
      </c>
      <c r="N1476" s="140">
        <v>3.8711865812689969E-2</v>
      </c>
      <c r="O1476" s="140">
        <f t="shared" si="40"/>
        <v>38.711865812689972</v>
      </c>
      <c r="P1476" s="156" t="s">
        <v>346</v>
      </c>
      <c r="Q1476" s="156" t="s">
        <v>346</v>
      </c>
      <c r="R1476" s="199">
        <v>94</v>
      </c>
      <c r="S1476" s="199">
        <v>141</v>
      </c>
      <c r="T1476" s="199"/>
      <c r="U1476" s="199"/>
      <c r="V1476" s="199"/>
      <c r="W1476" s="157"/>
    </row>
    <row r="1477" spans="1:23">
      <c r="A1477" s="158">
        <v>10.32</v>
      </c>
      <c r="B1477" s="153">
        <v>73</v>
      </c>
      <c r="C1477" s="153">
        <v>33927</v>
      </c>
      <c r="D1477" s="153"/>
      <c r="E1477" s="27"/>
      <c r="F1477" s="27"/>
      <c r="G1477" s="27"/>
      <c r="H1477" s="27"/>
      <c r="I1477" s="27"/>
      <c r="J1477" s="159" t="s">
        <v>184</v>
      </c>
      <c r="K1477" s="25" t="s">
        <v>192</v>
      </c>
      <c r="L1477" s="27"/>
      <c r="M1477" s="160" t="s">
        <v>199</v>
      </c>
      <c r="N1477" s="140">
        <v>1.0050717210079455E-2</v>
      </c>
      <c r="O1477" s="140">
        <f t="shared" si="40"/>
        <v>10.050717210079455</v>
      </c>
      <c r="P1477" s="156" t="s">
        <v>346</v>
      </c>
      <c r="Q1477" s="27">
        <v>2.6755</v>
      </c>
      <c r="R1477" s="201">
        <v>147</v>
      </c>
      <c r="S1477" s="201">
        <v>281</v>
      </c>
      <c r="T1477" s="201">
        <v>415</v>
      </c>
      <c r="U1477" s="201">
        <v>503</v>
      </c>
      <c r="V1477" s="201"/>
      <c r="W1477" s="157"/>
    </row>
    <row r="1478" spans="1:23">
      <c r="A1478" s="158">
        <v>10.4</v>
      </c>
      <c r="B1478" s="153">
        <v>156</v>
      </c>
      <c r="C1478" s="153">
        <v>172022</v>
      </c>
      <c r="D1478" s="153"/>
      <c r="E1478" s="27"/>
      <c r="F1478" s="27"/>
      <c r="G1478" s="27"/>
      <c r="H1478" s="27"/>
      <c r="I1478" s="27"/>
      <c r="J1478" s="159" t="s">
        <v>227</v>
      </c>
      <c r="K1478" s="25" t="s">
        <v>236</v>
      </c>
      <c r="L1478" s="27"/>
      <c r="M1478" s="160" t="s">
        <v>250</v>
      </c>
      <c r="N1478" s="140">
        <v>5.096072378672703E-2</v>
      </c>
      <c r="O1478" s="140">
        <f t="shared" si="40"/>
        <v>50.96072378672703</v>
      </c>
      <c r="P1478" s="156" t="s">
        <v>346</v>
      </c>
      <c r="Q1478" s="156" t="s">
        <v>346</v>
      </c>
      <c r="R1478" s="199">
        <v>115</v>
      </c>
      <c r="S1478" s="199">
        <v>141</v>
      </c>
      <c r="T1478" s="199"/>
      <c r="U1478" s="199"/>
      <c r="V1478" s="199"/>
      <c r="W1478" s="157"/>
    </row>
    <row r="1479" spans="1:23">
      <c r="A1479" s="158">
        <v>11.03</v>
      </c>
      <c r="B1479" s="153">
        <v>191</v>
      </c>
      <c r="C1479" s="153">
        <v>122181</v>
      </c>
      <c r="D1479" s="153"/>
      <c r="E1479" s="27"/>
      <c r="F1479" s="27"/>
      <c r="G1479" s="27"/>
      <c r="H1479" s="27"/>
      <c r="I1479" s="27"/>
      <c r="J1479" s="159" t="s">
        <v>155</v>
      </c>
      <c r="K1479" s="25" t="s">
        <v>166</v>
      </c>
      <c r="L1479" s="27"/>
      <c r="M1479" s="160" t="s">
        <v>178</v>
      </c>
      <c r="N1479" s="140">
        <v>3.6195557504191872E-2</v>
      </c>
      <c r="O1479" s="140">
        <f t="shared" si="40"/>
        <v>36.195557504191875</v>
      </c>
      <c r="P1479" s="156" t="s">
        <v>346</v>
      </c>
      <c r="Q1479" s="156" t="s">
        <v>346</v>
      </c>
      <c r="R1479" s="199">
        <v>57</v>
      </c>
      <c r="S1479" s="199">
        <v>206</v>
      </c>
      <c r="T1479" s="199"/>
      <c r="U1479" s="199"/>
      <c r="V1479" s="199"/>
      <c r="W1479" s="157"/>
    </row>
    <row r="1480" spans="1:23">
      <c r="A1480" s="158">
        <v>11.36</v>
      </c>
      <c r="B1480" s="153">
        <v>153</v>
      </c>
      <c r="C1480" s="153">
        <v>111235</v>
      </c>
      <c r="D1480" s="153"/>
      <c r="E1480" s="27"/>
      <c r="F1480" s="27"/>
      <c r="G1480" s="27"/>
      <c r="H1480" s="27"/>
      <c r="I1480" s="27"/>
      <c r="J1480" s="159" t="s">
        <v>185</v>
      </c>
      <c r="K1480" s="25" t="s">
        <v>193</v>
      </c>
      <c r="L1480" s="27"/>
      <c r="M1480" s="160" t="s">
        <v>200</v>
      </c>
      <c r="N1480" s="140">
        <v>3.2952855509275444E-2</v>
      </c>
      <c r="O1480" s="140">
        <f t="shared" si="40"/>
        <v>32.952855509275444</v>
      </c>
      <c r="P1480" s="156" t="s">
        <v>346</v>
      </c>
      <c r="Q1480" s="27">
        <v>100</v>
      </c>
      <c r="R1480" s="199">
        <v>73</v>
      </c>
      <c r="S1480" s="199"/>
      <c r="T1480" s="199"/>
      <c r="U1480" s="199"/>
      <c r="V1480" s="199"/>
      <c r="W1480" s="157"/>
    </row>
    <row r="1481" spans="1:23">
      <c r="A1481" s="158">
        <v>11.94</v>
      </c>
      <c r="B1481" s="153">
        <v>149</v>
      </c>
      <c r="C1481" s="153">
        <v>109390</v>
      </c>
      <c r="D1481" s="153"/>
      <c r="E1481" s="27"/>
      <c r="F1481" s="27"/>
      <c r="G1481" s="27"/>
      <c r="H1481" s="27"/>
      <c r="I1481" s="27"/>
      <c r="J1481" s="159" t="s">
        <v>88</v>
      </c>
      <c r="K1481" s="25" t="s">
        <v>114</v>
      </c>
      <c r="L1481" s="27"/>
      <c r="M1481" s="160" t="s">
        <v>139</v>
      </c>
      <c r="N1481" s="140">
        <v>3.2406282772145821E-2</v>
      </c>
      <c r="O1481" s="140">
        <f t="shared" si="40"/>
        <v>32.406282772145822</v>
      </c>
      <c r="P1481" s="27">
        <v>6240</v>
      </c>
      <c r="Q1481" s="27">
        <v>6240</v>
      </c>
      <c r="R1481" s="201">
        <v>56</v>
      </c>
      <c r="S1481" s="201">
        <v>76</v>
      </c>
      <c r="T1481" s="201">
        <v>104</v>
      </c>
      <c r="U1481" s="201">
        <v>222</v>
      </c>
      <c r="V1481" s="201"/>
      <c r="W1481" s="157"/>
    </row>
    <row r="1482" spans="1:23">
      <c r="A1482" s="158">
        <v>12.24</v>
      </c>
      <c r="B1482" s="153">
        <v>165</v>
      </c>
      <c r="C1482" s="153">
        <v>184005</v>
      </c>
      <c r="D1482" s="153"/>
      <c r="E1482" s="27"/>
      <c r="F1482" s="27"/>
      <c r="G1482" s="27"/>
      <c r="H1482" s="27"/>
      <c r="I1482" s="27"/>
      <c r="J1482" s="159" t="s">
        <v>95</v>
      </c>
      <c r="K1482" s="25" t="s">
        <v>98</v>
      </c>
      <c r="L1482" s="27"/>
      <c r="M1482" s="160" t="s">
        <v>98</v>
      </c>
      <c r="N1482" s="140">
        <v>5.4510632246902758E-2</v>
      </c>
      <c r="O1482" s="140">
        <f t="shared" si="40"/>
        <v>54.510632246902759</v>
      </c>
      <c r="P1482" s="156" t="s">
        <v>346</v>
      </c>
      <c r="Q1482" s="156" t="s">
        <v>346</v>
      </c>
      <c r="R1482" s="199">
        <v>82</v>
      </c>
      <c r="S1482" s="199">
        <v>105</v>
      </c>
      <c r="T1482" s="199">
        <v>182</v>
      </c>
      <c r="U1482" s="199"/>
      <c r="V1482" s="199"/>
      <c r="W1482" s="157"/>
    </row>
    <row r="1483" spans="1:23">
      <c r="A1483" s="158">
        <v>12.46</v>
      </c>
      <c r="B1483" s="153">
        <v>165</v>
      </c>
      <c r="C1483" s="153">
        <v>220483</v>
      </c>
      <c r="D1483" s="153"/>
      <c r="E1483" s="27"/>
      <c r="F1483" s="27"/>
      <c r="G1483" s="27"/>
      <c r="H1483" s="27"/>
      <c r="I1483" s="27"/>
      <c r="J1483" s="159" t="s">
        <v>228</v>
      </c>
      <c r="K1483" s="25" t="s">
        <v>237</v>
      </c>
      <c r="L1483" s="27"/>
      <c r="M1483" s="160" t="s">
        <v>251</v>
      </c>
      <c r="N1483" s="140">
        <v>6.5317071436612376E-2</v>
      </c>
      <c r="O1483" s="140">
        <f t="shared" si="40"/>
        <v>65.31707143661238</v>
      </c>
      <c r="P1483" s="156" t="s">
        <v>346</v>
      </c>
      <c r="Q1483" s="27">
        <v>100</v>
      </c>
      <c r="R1483" s="199">
        <v>82</v>
      </c>
      <c r="S1483" s="199">
        <v>139</v>
      </c>
      <c r="T1483" s="199">
        <v>226</v>
      </c>
      <c r="U1483" s="199"/>
      <c r="V1483" s="199"/>
      <c r="W1483" s="157"/>
    </row>
    <row r="1484" spans="1:23">
      <c r="A1484" s="158">
        <v>15.1</v>
      </c>
      <c r="B1484" s="153">
        <v>188</v>
      </c>
      <c r="C1484" s="153">
        <v>337558</v>
      </c>
      <c r="D1484" s="153"/>
      <c r="E1484" s="27"/>
      <c r="F1484" s="27"/>
      <c r="G1484" s="27"/>
      <c r="H1484" s="27"/>
      <c r="I1484" s="27"/>
      <c r="J1484" s="159" t="s">
        <v>89</v>
      </c>
      <c r="K1484" s="25" t="s">
        <v>115</v>
      </c>
      <c r="L1484" s="27"/>
      <c r="M1484" s="160" t="s">
        <v>140</v>
      </c>
      <c r="N1484" s="140">
        <v>0.1</v>
      </c>
      <c r="O1484" s="140">
        <f t="shared" si="40"/>
        <v>100</v>
      </c>
      <c r="P1484" s="156" t="s">
        <v>346</v>
      </c>
      <c r="Q1484" s="156" t="s">
        <v>346</v>
      </c>
      <c r="R1484" s="203">
        <v>160</v>
      </c>
      <c r="S1484" s="203"/>
      <c r="T1484" s="203"/>
      <c r="U1484" s="203"/>
      <c r="V1484" s="203"/>
      <c r="W1484" s="157"/>
    </row>
    <row r="1485" spans="1:23">
      <c r="A1485" s="158">
        <v>15.46</v>
      </c>
      <c r="B1485" s="153">
        <v>149</v>
      </c>
      <c r="C1485" s="153">
        <v>241635</v>
      </c>
      <c r="D1485" s="153"/>
      <c r="E1485" s="27"/>
      <c r="F1485" s="27"/>
      <c r="G1485" s="27"/>
      <c r="H1485" s="27"/>
      <c r="I1485" s="27"/>
      <c r="J1485" s="159" t="s">
        <v>90</v>
      </c>
      <c r="K1485" s="25" t="s">
        <v>116</v>
      </c>
      <c r="L1485" s="27"/>
      <c r="M1485" s="160" t="s">
        <v>141</v>
      </c>
      <c r="N1485" s="140">
        <v>7.1583253840821426E-2</v>
      </c>
      <c r="O1485" s="140">
        <f t="shared" si="40"/>
        <v>71.583253840821428</v>
      </c>
      <c r="P1485" s="156" t="s">
        <v>346</v>
      </c>
      <c r="Q1485" s="156" t="s">
        <v>346</v>
      </c>
      <c r="R1485" s="201">
        <v>104</v>
      </c>
      <c r="S1485" s="201">
        <v>223</v>
      </c>
      <c r="T1485" s="201">
        <v>267</v>
      </c>
      <c r="U1485" s="201"/>
      <c r="V1485" s="201"/>
      <c r="W1485" s="157"/>
    </row>
    <row r="1486" spans="1:23">
      <c r="A1486" s="158">
        <v>16.89</v>
      </c>
      <c r="B1486" s="153">
        <v>149</v>
      </c>
      <c r="C1486" s="153">
        <v>820506</v>
      </c>
      <c r="D1486" s="153"/>
      <c r="E1486" s="27"/>
      <c r="F1486" s="27"/>
      <c r="G1486" s="27"/>
      <c r="H1486" s="27"/>
      <c r="I1486" s="27"/>
      <c r="J1486" s="159" t="s">
        <v>481</v>
      </c>
      <c r="K1486" s="25" t="s">
        <v>117</v>
      </c>
      <c r="L1486" s="27"/>
      <c r="M1486" s="160" t="s">
        <v>142</v>
      </c>
      <c r="N1486" s="140">
        <v>0.24307111666735792</v>
      </c>
      <c r="O1486" s="140">
        <f t="shared" si="40"/>
        <v>243.07111666735793</v>
      </c>
      <c r="P1486" s="27">
        <v>600</v>
      </c>
      <c r="Q1486" s="27">
        <v>600</v>
      </c>
      <c r="R1486" s="201">
        <v>56</v>
      </c>
      <c r="S1486" s="201">
        <v>76</v>
      </c>
      <c r="T1486" s="201">
        <v>104</v>
      </c>
      <c r="U1486" s="201">
        <v>223</v>
      </c>
      <c r="V1486" s="201"/>
      <c r="W1486" s="157"/>
    </row>
    <row r="1487" spans="1:23">
      <c r="A1487" s="158">
        <v>18.78</v>
      </c>
      <c r="B1487" s="153">
        <v>55</v>
      </c>
      <c r="C1487" s="153">
        <v>58560</v>
      </c>
      <c r="D1487" s="153"/>
      <c r="E1487" s="27"/>
      <c r="F1487" s="27"/>
      <c r="G1487" s="27"/>
      <c r="H1487" s="27"/>
      <c r="I1487" s="27"/>
      <c r="J1487" s="159" t="s">
        <v>92</v>
      </c>
      <c r="K1487" s="25" t="s">
        <v>118</v>
      </c>
      <c r="L1487" s="27"/>
      <c r="M1487" s="160" t="s">
        <v>143</v>
      </c>
      <c r="N1487" s="140">
        <v>1.734812980287832E-2</v>
      </c>
      <c r="O1487" s="140">
        <f t="shared" si="40"/>
        <v>17.348129802878319</v>
      </c>
      <c r="P1487" s="156" t="s">
        <v>346</v>
      </c>
      <c r="Q1487" s="156" t="s">
        <v>346</v>
      </c>
      <c r="R1487" s="201">
        <v>83</v>
      </c>
      <c r="S1487" s="201">
        <v>111</v>
      </c>
      <c r="T1487" s="201">
        <v>154</v>
      </c>
      <c r="U1487" s="201">
        <v>224</v>
      </c>
      <c r="V1487" s="201">
        <v>252</v>
      </c>
      <c r="W1487" s="157"/>
    </row>
    <row r="1488" spans="1:23">
      <c r="A1488" s="158">
        <v>22.09</v>
      </c>
      <c r="B1488" s="153">
        <v>55</v>
      </c>
      <c r="C1488" s="153">
        <v>504504</v>
      </c>
      <c r="D1488" s="153"/>
      <c r="E1488" s="27"/>
      <c r="F1488" s="27"/>
      <c r="G1488" s="27"/>
      <c r="H1488" s="27"/>
      <c r="I1488" s="27"/>
      <c r="J1488" s="159" t="s">
        <v>209</v>
      </c>
      <c r="K1488" s="25" t="s">
        <v>211</v>
      </c>
      <c r="L1488" s="27"/>
      <c r="M1488" s="160" t="s">
        <v>213</v>
      </c>
      <c r="N1488" s="140">
        <v>0.16486304548157929</v>
      </c>
      <c r="O1488" s="140">
        <f t="shared" si="40"/>
        <v>164.86304548157929</v>
      </c>
      <c r="P1488" s="156" t="s">
        <v>346</v>
      </c>
      <c r="Q1488" s="156" t="s">
        <v>346</v>
      </c>
      <c r="R1488" s="201">
        <v>83</v>
      </c>
      <c r="S1488" s="201">
        <v>111</v>
      </c>
      <c r="T1488" s="201">
        <v>252</v>
      </c>
      <c r="U1488" s="201"/>
      <c r="V1488" s="201"/>
      <c r="W1488" s="157"/>
    </row>
    <row r="1489" spans="1:23">
      <c r="A1489" s="158">
        <v>23.5</v>
      </c>
      <c r="B1489" s="153">
        <v>243</v>
      </c>
      <c r="C1489" s="153">
        <v>438439</v>
      </c>
      <c r="D1489" s="153"/>
      <c r="E1489" s="27"/>
      <c r="F1489" s="27"/>
      <c r="G1489" s="27"/>
      <c r="H1489" s="27"/>
      <c r="I1489" s="27"/>
      <c r="J1489" s="159" t="s">
        <v>3393</v>
      </c>
      <c r="K1489" s="25" t="s">
        <v>120</v>
      </c>
      <c r="L1489" s="27"/>
      <c r="M1489" s="160" t="s">
        <v>145</v>
      </c>
      <c r="N1489" s="140">
        <v>0.1</v>
      </c>
      <c r="O1489" s="140">
        <f t="shared" si="40"/>
        <v>100</v>
      </c>
      <c r="P1489" s="156" t="s">
        <v>346</v>
      </c>
      <c r="Q1489" s="156" t="s">
        <v>346</v>
      </c>
      <c r="R1489" s="201">
        <v>173</v>
      </c>
      <c r="S1489" s="201">
        <v>186</v>
      </c>
      <c r="T1489" s="201">
        <v>220</v>
      </c>
      <c r="U1489" s="201">
        <v>292</v>
      </c>
      <c r="V1489" s="201"/>
      <c r="W1489" s="157"/>
    </row>
    <row r="1490" spans="1:23" ht="13.8" thickBot="1">
      <c r="A1490" s="220" t="s">
        <v>252</v>
      </c>
      <c r="B1490" s="220"/>
      <c r="C1490" s="220"/>
      <c r="D1490" s="220"/>
      <c r="E1490" s="220"/>
      <c r="F1490" s="220"/>
      <c r="G1490" s="220"/>
      <c r="H1490" s="220"/>
      <c r="I1490" s="220"/>
      <c r="J1490" s="220"/>
      <c r="K1490" s="220"/>
      <c r="L1490" s="220"/>
      <c r="M1490" s="220"/>
      <c r="N1490" s="220"/>
      <c r="O1490" s="220"/>
      <c r="P1490" s="220"/>
      <c r="Q1490" s="220"/>
      <c r="R1490" s="220"/>
      <c r="S1490" s="220"/>
      <c r="T1490" s="220"/>
      <c r="U1490" s="220"/>
      <c r="V1490" s="220"/>
      <c r="W1490" s="220"/>
    </row>
    <row r="1491" spans="1:23">
      <c r="A1491" s="158">
        <v>5.98</v>
      </c>
      <c r="B1491" s="153">
        <v>91</v>
      </c>
      <c r="C1491" s="153">
        <v>13025742</v>
      </c>
      <c r="D1491" s="153"/>
      <c r="E1491" s="27"/>
      <c r="F1491" s="27"/>
      <c r="G1491" s="27"/>
      <c r="H1491" s="27"/>
      <c r="I1491" s="27"/>
      <c r="J1491" s="159" t="s">
        <v>95</v>
      </c>
      <c r="K1491" s="25" t="s">
        <v>98</v>
      </c>
      <c r="L1491" s="27"/>
      <c r="M1491" s="160" t="s">
        <v>98</v>
      </c>
      <c r="N1491" s="140">
        <v>3.464440508106728</v>
      </c>
      <c r="O1491" s="140">
        <f t="shared" si="40"/>
        <v>3464.440508106728</v>
      </c>
      <c r="P1491" s="156" t="s">
        <v>346</v>
      </c>
      <c r="Q1491" s="156" t="s">
        <v>346</v>
      </c>
      <c r="R1491" s="217">
        <v>56</v>
      </c>
      <c r="S1491" s="217">
        <v>207</v>
      </c>
      <c r="T1491" s="217"/>
      <c r="U1491" s="217"/>
      <c r="V1491" s="217"/>
      <c r="W1491" s="157"/>
    </row>
    <row r="1492" spans="1:23">
      <c r="A1492" s="158">
        <v>6.05</v>
      </c>
      <c r="B1492" s="153">
        <v>166</v>
      </c>
      <c r="C1492" s="153">
        <v>49421</v>
      </c>
      <c r="D1492" s="153"/>
      <c r="E1492" s="27"/>
      <c r="F1492" s="27"/>
      <c r="G1492" s="27"/>
      <c r="H1492" s="27"/>
      <c r="I1492" s="27"/>
      <c r="J1492" s="159" t="s">
        <v>72</v>
      </c>
      <c r="K1492" s="25" t="s">
        <v>97</v>
      </c>
      <c r="L1492" s="27"/>
      <c r="M1492" s="160" t="s">
        <v>123</v>
      </c>
      <c r="N1492" s="140">
        <v>1.3144442316694328E-2</v>
      </c>
      <c r="O1492" s="140">
        <f t="shared" si="40"/>
        <v>13.144442316694327</v>
      </c>
      <c r="P1492" s="156" t="s">
        <v>346</v>
      </c>
      <c r="Q1492" s="27">
        <v>10000</v>
      </c>
      <c r="R1492" s="199">
        <v>131</v>
      </c>
      <c r="S1492" s="199">
        <v>92</v>
      </c>
      <c r="T1492" s="199">
        <v>191</v>
      </c>
      <c r="U1492" s="199"/>
      <c r="V1492" s="199"/>
      <c r="W1492" s="157"/>
    </row>
    <row r="1493" spans="1:23">
      <c r="A1493" s="158">
        <v>6.77</v>
      </c>
      <c r="B1493" s="153">
        <v>55</v>
      </c>
      <c r="C1493" s="153">
        <v>2406382</v>
      </c>
      <c r="D1493" s="153"/>
      <c r="E1493" s="27"/>
      <c r="F1493" s="27"/>
      <c r="G1493" s="27"/>
      <c r="H1493" s="27"/>
      <c r="I1493" s="27"/>
      <c r="J1493" s="159" t="s">
        <v>216</v>
      </c>
      <c r="K1493" s="25" t="s">
        <v>230</v>
      </c>
      <c r="L1493" s="27"/>
      <c r="M1493" s="160" t="s">
        <v>239</v>
      </c>
      <c r="N1493" s="140">
        <v>0.64002244776373463</v>
      </c>
      <c r="O1493" s="140">
        <f t="shared" si="40"/>
        <v>640.02244776373459</v>
      </c>
      <c r="P1493" s="156" t="s">
        <v>346</v>
      </c>
      <c r="Q1493" s="156" t="s">
        <v>346</v>
      </c>
      <c r="R1493" s="199">
        <v>100</v>
      </c>
      <c r="S1493" s="199">
        <v>82</v>
      </c>
      <c r="T1493" s="199"/>
      <c r="U1493" s="199"/>
      <c r="V1493" s="199"/>
      <c r="W1493" s="157"/>
    </row>
    <row r="1494" spans="1:23">
      <c r="A1494" s="158">
        <v>6.9</v>
      </c>
      <c r="B1494" s="153">
        <v>193</v>
      </c>
      <c r="C1494" s="153">
        <v>241880</v>
      </c>
      <c r="D1494" s="153"/>
      <c r="E1494" s="27"/>
      <c r="F1494" s="27"/>
      <c r="G1494" s="27"/>
      <c r="H1494" s="27"/>
      <c r="I1494" s="27"/>
      <c r="J1494" s="159" t="s">
        <v>95</v>
      </c>
      <c r="K1494" s="25" t="s">
        <v>98</v>
      </c>
      <c r="L1494" s="27"/>
      <c r="M1494" s="160" t="s">
        <v>98</v>
      </c>
      <c r="N1494" s="140">
        <v>6.4332524788288867E-2</v>
      </c>
      <c r="O1494" s="140">
        <f t="shared" si="40"/>
        <v>64.332524788288865</v>
      </c>
      <c r="P1494" s="156" t="s">
        <v>346</v>
      </c>
      <c r="Q1494" s="156" t="s">
        <v>346</v>
      </c>
      <c r="R1494" s="199">
        <v>209</v>
      </c>
      <c r="S1494" s="199"/>
      <c r="T1494" s="199"/>
      <c r="U1494" s="199"/>
      <c r="V1494" s="199"/>
      <c r="W1494" s="157"/>
    </row>
    <row r="1495" spans="1:23">
      <c r="A1495" s="158">
        <v>6.92</v>
      </c>
      <c r="B1495" s="153">
        <v>91</v>
      </c>
      <c r="C1495" s="153">
        <v>2030000</v>
      </c>
      <c r="D1495" s="153"/>
      <c r="E1495" s="27"/>
      <c r="F1495" s="27"/>
      <c r="G1495" s="27"/>
      <c r="H1495" s="27"/>
      <c r="I1495" s="27"/>
      <c r="J1495" s="159" t="s">
        <v>95</v>
      </c>
      <c r="K1495" s="25" t="s">
        <v>98</v>
      </c>
      <c r="L1495" s="27"/>
      <c r="M1495" s="160" t="s">
        <v>98</v>
      </c>
      <c r="N1495" s="140">
        <v>0.53991659219541255</v>
      </c>
      <c r="O1495" s="140">
        <f t="shared" si="40"/>
        <v>539.91659219541259</v>
      </c>
      <c r="P1495" s="156" t="s">
        <v>346</v>
      </c>
      <c r="Q1495" s="156" t="s">
        <v>346</v>
      </c>
      <c r="R1495" s="199">
        <v>106</v>
      </c>
      <c r="S1495" s="199">
        <v>165</v>
      </c>
      <c r="T1495" s="199"/>
      <c r="U1495" s="199"/>
      <c r="V1495" s="199"/>
      <c r="W1495" s="157"/>
    </row>
    <row r="1496" spans="1:23">
      <c r="A1496" s="158">
        <v>7.23</v>
      </c>
      <c r="B1496" s="153">
        <v>117</v>
      </c>
      <c r="C1496" s="153">
        <v>372360</v>
      </c>
      <c r="D1496" s="153"/>
      <c r="E1496" s="27"/>
      <c r="F1496" s="27"/>
      <c r="G1496" s="27"/>
      <c r="H1496" s="27"/>
      <c r="I1496" s="27"/>
      <c r="J1496" s="159" t="s">
        <v>95</v>
      </c>
      <c r="K1496" s="25" t="s">
        <v>98</v>
      </c>
      <c r="L1496" s="27"/>
      <c r="M1496" s="160" t="s">
        <v>98</v>
      </c>
      <c r="N1496" s="140">
        <v>9.9036129196987122E-2</v>
      </c>
      <c r="O1496" s="140">
        <f t="shared" si="40"/>
        <v>99.036129196987119</v>
      </c>
      <c r="P1496" s="156" t="s">
        <v>346</v>
      </c>
      <c r="Q1496" s="156" t="s">
        <v>346</v>
      </c>
      <c r="R1496" s="199">
        <v>57</v>
      </c>
      <c r="S1496" s="199">
        <v>91</v>
      </c>
      <c r="T1496" s="199"/>
      <c r="U1496" s="199"/>
      <c r="V1496" s="199"/>
      <c r="W1496" s="157"/>
    </row>
    <row r="1497" spans="1:23">
      <c r="A1497" s="158">
        <v>7.26</v>
      </c>
      <c r="B1497" s="153">
        <v>91</v>
      </c>
      <c r="C1497" s="153">
        <v>1555508</v>
      </c>
      <c r="D1497" s="153"/>
      <c r="E1497" s="27"/>
      <c r="F1497" s="27"/>
      <c r="G1497" s="27"/>
      <c r="H1497" s="27"/>
      <c r="I1497" s="27"/>
      <c r="J1497" s="159" t="s">
        <v>95</v>
      </c>
      <c r="K1497" s="25" t="s">
        <v>98</v>
      </c>
      <c r="L1497" s="27"/>
      <c r="M1497" s="160" t="s">
        <v>98</v>
      </c>
      <c r="N1497" s="140">
        <v>0.41371654112940981</v>
      </c>
      <c r="O1497" s="140">
        <f t="shared" si="40"/>
        <v>413.71654112940979</v>
      </c>
      <c r="P1497" s="156" t="s">
        <v>346</v>
      </c>
      <c r="Q1497" s="156" t="s">
        <v>346</v>
      </c>
      <c r="R1497" s="199">
        <v>120</v>
      </c>
      <c r="S1497" s="199">
        <v>65</v>
      </c>
      <c r="T1497" s="199"/>
      <c r="U1497" s="199"/>
      <c r="V1497" s="199"/>
      <c r="W1497" s="157"/>
    </row>
    <row r="1498" spans="1:23">
      <c r="A1498" s="158">
        <v>7.27</v>
      </c>
      <c r="B1498" s="153">
        <v>94</v>
      </c>
      <c r="C1498" s="153">
        <v>704684</v>
      </c>
      <c r="D1498" s="153"/>
      <c r="E1498" s="27"/>
      <c r="F1498" s="27"/>
      <c r="G1498" s="27"/>
      <c r="H1498" s="27"/>
      <c r="I1498" s="27"/>
      <c r="J1498" s="159" t="s">
        <v>74</v>
      </c>
      <c r="K1498" s="25" t="s">
        <v>100</v>
      </c>
      <c r="L1498" s="27"/>
      <c r="M1498" s="160" t="s">
        <v>125</v>
      </c>
      <c r="N1498" s="140">
        <v>0.18742393293331633</v>
      </c>
      <c r="O1498" s="140">
        <f t="shared" ref="O1498:O1558" si="41">N1498*1000</f>
        <v>187.42393293331634</v>
      </c>
      <c r="P1498" s="156" t="s">
        <v>346</v>
      </c>
      <c r="Q1498" s="156" t="s">
        <v>346</v>
      </c>
      <c r="R1498" s="199">
        <v>66</v>
      </c>
      <c r="S1498" s="199"/>
      <c r="T1498" s="199"/>
      <c r="U1498" s="199"/>
      <c r="V1498" s="199"/>
      <c r="W1498" s="157"/>
    </row>
    <row r="1499" spans="1:23">
      <c r="A1499" s="158">
        <v>7.46</v>
      </c>
      <c r="B1499" s="153">
        <v>57</v>
      </c>
      <c r="C1499" s="153">
        <v>1141681</v>
      </c>
      <c r="D1499" s="153"/>
      <c r="E1499" s="27"/>
      <c r="F1499" s="27"/>
      <c r="G1499" s="27"/>
      <c r="H1499" s="27"/>
      <c r="I1499" s="27"/>
      <c r="J1499" s="159" t="s">
        <v>218</v>
      </c>
      <c r="K1499" s="25" t="s">
        <v>232</v>
      </c>
      <c r="L1499" s="27"/>
      <c r="M1499" s="160" t="s">
        <v>241</v>
      </c>
      <c r="N1499" s="140">
        <v>0.30365148516958174</v>
      </c>
      <c r="O1499" s="140">
        <f t="shared" si="41"/>
        <v>303.65148516958175</v>
      </c>
      <c r="P1499" s="156" t="s">
        <v>346</v>
      </c>
      <c r="Q1499" s="27">
        <v>28.457999999999998</v>
      </c>
      <c r="R1499" s="201">
        <v>71</v>
      </c>
      <c r="S1499" s="201">
        <v>85</v>
      </c>
      <c r="T1499" s="201">
        <v>99</v>
      </c>
      <c r="U1499" s="201">
        <v>113</v>
      </c>
      <c r="V1499" s="203">
        <v>140</v>
      </c>
      <c r="W1499" s="157"/>
    </row>
    <row r="1500" spans="1:23">
      <c r="A1500" s="158">
        <v>7.55</v>
      </c>
      <c r="B1500" s="153">
        <v>117</v>
      </c>
      <c r="C1500" s="153">
        <v>1732495</v>
      </c>
      <c r="D1500" s="153"/>
      <c r="E1500" s="27"/>
      <c r="F1500" s="27"/>
      <c r="G1500" s="27"/>
      <c r="H1500" s="27"/>
      <c r="I1500" s="27"/>
      <c r="J1500" s="159" t="s">
        <v>219</v>
      </c>
      <c r="K1500" s="25" t="s">
        <v>210</v>
      </c>
      <c r="L1500" s="27"/>
      <c r="M1500" s="160" t="s">
        <v>242</v>
      </c>
      <c r="N1500" s="140">
        <v>0.46078955487467549</v>
      </c>
      <c r="O1500" s="140">
        <f t="shared" si="41"/>
        <v>460.7895548746755</v>
      </c>
      <c r="P1500" s="156" t="s">
        <v>346</v>
      </c>
      <c r="Q1500" s="156" t="s">
        <v>346</v>
      </c>
      <c r="R1500" s="199">
        <v>91</v>
      </c>
      <c r="S1500" s="199">
        <v>105</v>
      </c>
      <c r="T1500" s="199"/>
      <c r="U1500" s="199"/>
      <c r="V1500" s="199"/>
      <c r="W1500" s="157"/>
    </row>
    <row r="1501" spans="1:23">
      <c r="A1501" s="158">
        <v>7.74</v>
      </c>
      <c r="B1501" s="153">
        <v>117</v>
      </c>
      <c r="C1501" s="153">
        <v>419468</v>
      </c>
      <c r="D1501" s="153"/>
      <c r="E1501" s="27"/>
      <c r="F1501" s="27"/>
      <c r="G1501" s="27"/>
      <c r="H1501" s="27"/>
      <c r="I1501" s="27"/>
      <c r="J1501" s="159" t="s">
        <v>95</v>
      </c>
      <c r="K1501" s="25" t="s">
        <v>98</v>
      </c>
      <c r="L1501" s="27"/>
      <c r="M1501" s="160" t="s">
        <v>98</v>
      </c>
      <c r="N1501" s="140">
        <v>0.11156538576109623</v>
      </c>
      <c r="O1501" s="140">
        <f t="shared" si="41"/>
        <v>111.56538576109624</v>
      </c>
      <c r="P1501" s="156" t="s">
        <v>346</v>
      </c>
      <c r="Q1501" s="156" t="s">
        <v>346</v>
      </c>
      <c r="R1501" s="199">
        <v>80</v>
      </c>
      <c r="S1501" s="199">
        <v>97</v>
      </c>
      <c r="T1501" s="199">
        <v>134</v>
      </c>
      <c r="U1501" s="199"/>
      <c r="V1501" s="199"/>
      <c r="W1501" s="157"/>
    </row>
    <row r="1502" spans="1:23">
      <c r="A1502" s="158">
        <v>7.79</v>
      </c>
      <c r="B1502" s="153">
        <v>267</v>
      </c>
      <c r="C1502" s="153">
        <v>239579</v>
      </c>
      <c r="D1502" s="153"/>
      <c r="E1502" s="27"/>
      <c r="F1502" s="27"/>
      <c r="G1502" s="27"/>
      <c r="H1502" s="27"/>
      <c r="I1502" s="27"/>
      <c r="J1502" s="159" t="s">
        <v>95</v>
      </c>
      <c r="K1502" s="25" t="s">
        <v>98</v>
      </c>
      <c r="L1502" s="27"/>
      <c r="M1502" s="160" t="s">
        <v>98</v>
      </c>
      <c r="N1502" s="140">
        <v>6.3720530660879182E-2</v>
      </c>
      <c r="O1502" s="140">
        <f t="shared" si="41"/>
        <v>63.720530660879184</v>
      </c>
      <c r="P1502" s="156" t="s">
        <v>346</v>
      </c>
      <c r="Q1502" s="156" t="s">
        <v>346</v>
      </c>
      <c r="R1502" s="199">
        <v>126</v>
      </c>
      <c r="S1502" s="199">
        <v>283</v>
      </c>
      <c r="T1502" s="199"/>
      <c r="U1502" s="199"/>
      <c r="V1502" s="199"/>
      <c r="W1502" s="157"/>
    </row>
    <row r="1503" spans="1:23">
      <c r="A1503" s="158">
        <v>7.84</v>
      </c>
      <c r="B1503" s="153">
        <v>117</v>
      </c>
      <c r="C1503" s="153">
        <v>1154152</v>
      </c>
      <c r="D1503" s="153"/>
      <c r="E1503" s="27"/>
      <c r="F1503" s="27"/>
      <c r="G1503" s="27"/>
      <c r="H1503" s="27"/>
      <c r="I1503" s="27"/>
      <c r="J1503" s="159" t="s">
        <v>95</v>
      </c>
      <c r="K1503" s="25" t="s">
        <v>98</v>
      </c>
      <c r="L1503" s="27"/>
      <c r="M1503" s="160" t="s">
        <v>98</v>
      </c>
      <c r="N1503" s="140">
        <v>0.30696838163326101</v>
      </c>
      <c r="O1503" s="140">
        <f t="shared" si="41"/>
        <v>306.968381633261</v>
      </c>
      <c r="P1503" s="156" t="s">
        <v>346</v>
      </c>
      <c r="Q1503" s="156" t="s">
        <v>346</v>
      </c>
      <c r="R1503" s="199">
        <v>82</v>
      </c>
      <c r="S1503" s="199">
        <v>132</v>
      </c>
      <c r="T1503" s="199"/>
      <c r="U1503" s="199"/>
      <c r="V1503" s="199"/>
      <c r="W1503" s="157"/>
    </row>
    <row r="1504" spans="1:23">
      <c r="A1504" s="158">
        <v>7.91</v>
      </c>
      <c r="B1504" s="153">
        <v>116</v>
      </c>
      <c r="C1504" s="153">
        <v>3356400</v>
      </c>
      <c r="D1504" s="153"/>
      <c r="E1504" s="27"/>
      <c r="F1504" s="27"/>
      <c r="G1504" s="27"/>
      <c r="H1504" s="27"/>
      <c r="I1504" s="27"/>
      <c r="J1504" s="159" t="s">
        <v>220</v>
      </c>
      <c r="K1504" s="25" t="s">
        <v>233</v>
      </c>
      <c r="L1504" s="27"/>
      <c r="M1504" s="160" t="s">
        <v>243</v>
      </c>
      <c r="N1504" s="140">
        <v>0.892697561598366</v>
      </c>
      <c r="O1504" s="140">
        <f t="shared" si="41"/>
        <v>892.69756159836595</v>
      </c>
      <c r="P1504" s="156" t="s">
        <v>346</v>
      </c>
      <c r="Q1504" s="156" t="s">
        <v>346</v>
      </c>
      <c r="R1504" s="201">
        <v>91</v>
      </c>
      <c r="S1504" s="201">
        <v>63</v>
      </c>
      <c r="T1504" s="201"/>
      <c r="U1504" s="201"/>
      <c r="V1504" s="201"/>
      <c r="W1504" s="157"/>
    </row>
    <row r="1505" spans="1:23">
      <c r="A1505" s="162">
        <v>7.96</v>
      </c>
      <c r="B1505" s="153">
        <v>105</v>
      </c>
      <c r="C1505" s="153">
        <v>382656</v>
      </c>
      <c r="D1505" s="153"/>
      <c r="E1505" s="27"/>
      <c r="F1505" s="27"/>
      <c r="G1505" s="27"/>
      <c r="H1505" s="27"/>
      <c r="I1505" s="27"/>
      <c r="J1505" s="159" t="s">
        <v>95</v>
      </c>
      <c r="K1505" s="25" t="s">
        <v>98</v>
      </c>
      <c r="L1505" s="27"/>
      <c r="M1505" s="160" t="s">
        <v>98</v>
      </c>
      <c r="N1505" s="140">
        <v>0.10177454359759991</v>
      </c>
      <c r="O1505" s="140">
        <f t="shared" si="41"/>
        <v>101.77454359759992</v>
      </c>
      <c r="P1505" s="156" t="s">
        <v>346</v>
      </c>
      <c r="Q1505" s="156" t="s">
        <v>346</v>
      </c>
      <c r="R1505" s="199">
        <v>78</v>
      </c>
      <c r="S1505" s="199">
        <v>120</v>
      </c>
      <c r="T1505" s="199"/>
      <c r="U1505" s="199"/>
      <c r="V1505" s="199"/>
      <c r="W1505" s="157"/>
    </row>
    <row r="1506" spans="1:23">
      <c r="A1506" s="158">
        <v>7.99</v>
      </c>
      <c r="B1506" s="153">
        <v>55</v>
      </c>
      <c r="C1506" s="153">
        <v>624288</v>
      </c>
      <c r="D1506" s="153"/>
      <c r="E1506" s="27"/>
      <c r="F1506" s="27"/>
      <c r="G1506" s="27"/>
      <c r="H1506" s="27"/>
      <c r="I1506" s="27"/>
      <c r="J1506" s="159" t="s">
        <v>255</v>
      </c>
      <c r="K1506" s="25" t="s">
        <v>258</v>
      </c>
      <c r="L1506" s="27"/>
      <c r="M1506" s="160" t="s">
        <v>259</v>
      </c>
      <c r="N1506" s="140">
        <v>0.16604110813226095</v>
      </c>
      <c r="O1506" s="140">
        <f t="shared" si="41"/>
        <v>166.04110813226094</v>
      </c>
      <c r="P1506" s="156" t="s">
        <v>346</v>
      </c>
      <c r="Q1506" s="156" t="s">
        <v>346</v>
      </c>
      <c r="R1506" s="199">
        <v>70</v>
      </c>
      <c r="S1506" s="199">
        <v>97</v>
      </c>
      <c r="T1506" s="199">
        <v>154</v>
      </c>
      <c r="U1506" s="199"/>
      <c r="V1506" s="199"/>
      <c r="W1506" s="157"/>
    </row>
    <row r="1507" spans="1:23">
      <c r="A1507" s="158">
        <v>8.0500000000000007</v>
      </c>
      <c r="B1507" s="153">
        <v>73</v>
      </c>
      <c r="C1507" s="153">
        <v>152444</v>
      </c>
      <c r="D1507" s="153"/>
      <c r="E1507" s="27"/>
      <c r="F1507" s="27"/>
      <c r="G1507" s="27"/>
      <c r="H1507" s="27"/>
      <c r="I1507" s="27"/>
      <c r="J1507" s="159" t="s">
        <v>78</v>
      </c>
      <c r="K1507" s="25" t="s">
        <v>104</v>
      </c>
      <c r="L1507" s="27"/>
      <c r="M1507" s="160" t="s">
        <v>129</v>
      </c>
      <c r="N1507" s="140">
        <v>4.0545342354993831E-2</v>
      </c>
      <c r="O1507" s="140">
        <f t="shared" si="41"/>
        <v>40.545342354993828</v>
      </c>
      <c r="P1507" s="156" t="s">
        <v>346</v>
      </c>
      <c r="Q1507" s="156" t="s">
        <v>346</v>
      </c>
      <c r="R1507" s="201">
        <v>267</v>
      </c>
      <c r="S1507" s="201">
        <v>355</v>
      </c>
      <c r="T1507" s="201"/>
      <c r="U1507" s="201"/>
      <c r="V1507" s="201"/>
      <c r="W1507" s="157"/>
    </row>
    <row r="1508" spans="1:23">
      <c r="A1508" s="158">
        <v>8.1199999999999992</v>
      </c>
      <c r="B1508" s="153">
        <v>137</v>
      </c>
      <c r="C1508" s="153">
        <v>105869</v>
      </c>
      <c r="D1508" s="153"/>
      <c r="E1508" s="27"/>
      <c r="F1508" s="27"/>
      <c r="G1508" s="27"/>
      <c r="H1508" s="27"/>
      <c r="I1508" s="27"/>
      <c r="J1508" s="159" t="s">
        <v>79</v>
      </c>
      <c r="K1508" s="25" t="s">
        <v>105</v>
      </c>
      <c r="L1508" s="27"/>
      <c r="M1508" s="160" t="s">
        <v>130</v>
      </c>
      <c r="N1508" s="140">
        <v>2.8157847142431594E-2</v>
      </c>
      <c r="O1508" s="140">
        <f t="shared" si="41"/>
        <v>28.157847142431596</v>
      </c>
      <c r="P1508" s="156" t="s">
        <v>346</v>
      </c>
      <c r="Q1508" s="156" t="s">
        <v>346</v>
      </c>
      <c r="R1508" s="201">
        <v>78</v>
      </c>
      <c r="S1508" s="201">
        <v>115</v>
      </c>
      <c r="T1508" s="201">
        <v>155</v>
      </c>
      <c r="U1508" s="201"/>
      <c r="V1508" s="201"/>
      <c r="W1508" s="157"/>
    </row>
    <row r="1509" spans="1:23">
      <c r="A1509" s="158">
        <v>8.1300000000000008</v>
      </c>
      <c r="B1509" s="153">
        <v>117</v>
      </c>
      <c r="C1509" s="153">
        <v>931049</v>
      </c>
      <c r="D1509" s="153"/>
      <c r="E1509" s="27"/>
      <c r="F1509" s="27"/>
      <c r="G1509" s="27"/>
      <c r="H1509" s="27"/>
      <c r="I1509" s="27"/>
      <c r="J1509" s="159" t="s">
        <v>95</v>
      </c>
      <c r="K1509" s="25" t="s">
        <v>98</v>
      </c>
      <c r="L1509" s="27"/>
      <c r="M1509" s="160" t="s">
        <v>98</v>
      </c>
      <c r="N1509" s="140">
        <v>0.24762995233839741</v>
      </c>
      <c r="O1509" s="140">
        <f t="shared" si="41"/>
        <v>247.6299523383974</v>
      </c>
      <c r="P1509" s="156" t="s">
        <v>346</v>
      </c>
      <c r="Q1509" s="156" t="s">
        <v>346</v>
      </c>
      <c r="R1509" s="199">
        <v>137</v>
      </c>
      <c r="S1509" s="199">
        <v>78</v>
      </c>
      <c r="T1509" s="199">
        <v>155</v>
      </c>
      <c r="U1509" s="199"/>
      <c r="V1509" s="199"/>
      <c r="W1509" s="157"/>
    </row>
    <row r="1510" spans="1:23">
      <c r="A1510" s="158">
        <v>8.31</v>
      </c>
      <c r="B1510" s="153">
        <v>60</v>
      </c>
      <c r="C1510" s="153">
        <v>611845</v>
      </c>
      <c r="D1510" s="153"/>
      <c r="E1510" s="27"/>
      <c r="F1510" s="27"/>
      <c r="G1510" s="27"/>
      <c r="H1510" s="27"/>
      <c r="I1510" s="27"/>
      <c r="J1510" s="159" t="s">
        <v>80</v>
      </c>
      <c r="K1510" s="25" t="s">
        <v>106</v>
      </c>
      <c r="L1510" s="27"/>
      <c r="M1510" s="160" t="s">
        <v>131</v>
      </c>
      <c r="N1510" s="140">
        <v>0.16273165879399124</v>
      </c>
      <c r="O1510" s="140">
        <f t="shared" si="41"/>
        <v>162.73165879399124</v>
      </c>
      <c r="P1510" s="156" t="s">
        <v>346</v>
      </c>
      <c r="Q1510" s="156" t="s">
        <v>346</v>
      </c>
      <c r="R1510" s="199">
        <v>132</v>
      </c>
      <c r="S1510" s="199">
        <v>80</v>
      </c>
      <c r="T1510" s="199"/>
      <c r="U1510" s="199"/>
      <c r="V1510" s="199"/>
      <c r="W1510" s="157"/>
    </row>
    <row r="1511" spans="1:23">
      <c r="A1511" s="158">
        <v>8.36</v>
      </c>
      <c r="B1511" s="153">
        <v>105</v>
      </c>
      <c r="C1511" s="153">
        <v>490225</v>
      </c>
      <c r="D1511" s="153"/>
      <c r="E1511" s="27"/>
      <c r="F1511" s="27"/>
      <c r="G1511" s="27"/>
      <c r="H1511" s="27"/>
      <c r="I1511" s="27"/>
      <c r="J1511" s="159" t="s">
        <v>149</v>
      </c>
      <c r="K1511" s="25" t="s">
        <v>160</v>
      </c>
      <c r="L1511" s="27"/>
      <c r="M1511" s="160" t="s">
        <v>172</v>
      </c>
      <c r="N1511" s="140">
        <v>0.13038453763989957</v>
      </c>
      <c r="O1511" s="140">
        <f t="shared" si="41"/>
        <v>130.38453763989958</v>
      </c>
      <c r="P1511" s="156" t="s">
        <v>346</v>
      </c>
      <c r="Q1511" s="156" t="s">
        <v>346</v>
      </c>
      <c r="R1511" s="199">
        <v>122</v>
      </c>
      <c r="S1511" s="199">
        <v>77</v>
      </c>
      <c r="T1511" s="199"/>
      <c r="U1511" s="199"/>
      <c r="V1511" s="199"/>
      <c r="W1511" s="157"/>
    </row>
    <row r="1512" spans="1:23">
      <c r="A1512" s="158">
        <v>8.4499999999999993</v>
      </c>
      <c r="B1512" s="153">
        <v>117</v>
      </c>
      <c r="C1512" s="153">
        <v>288011</v>
      </c>
      <c r="D1512" s="153"/>
      <c r="E1512" s="27"/>
      <c r="F1512" s="27"/>
      <c r="G1512" s="27"/>
      <c r="H1512" s="27"/>
      <c r="I1512" s="27"/>
      <c r="J1512" s="159" t="s">
        <v>95</v>
      </c>
      <c r="K1512" s="25" t="s">
        <v>98</v>
      </c>
      <c r="L1512" s="27"/>
      <c r="M1512" s="160" t="s">
        <v>98</v>
      </c>
      <c r="N1512" s="140">
        <v>7.6601929869356156E-2</v>
      </c>
      <c r="O1512" s="140">
        <f t="shared" si="41"/>
        <v>76.601929869356155</v>
      </c>
      <c r="P1512" s="156" t="s">
        <v>346</v>
      </c>
      <c r="Q1512" s="156" t="s">
        <v>346</v>
      </c>
      <c r="R1512" s="199">
        <v>55</v>
      </c>
      <c r="S1512" s="199">
        <v>132</v>
      </c>
      <c r="T1512" s="199"/>
      <c r="U1512" s="199"/>
      <c r="V1512" s="199"/>
      <c r="W1512" s="157"/>
    </row>
    <row r="1513" spans="1:23">
      <c r="A1513" s="158">
        <v>8.5399999999999991</v>
      </c>
      <c r="B1513" s="153">
        <v>130</v>
      </c>
      <c r="C1513" s="153">
        <v>1047547</v>
      </c>
      <c r="D1513" s="153"/>
      <c r="E1513" s="27"/>
      <c r="F1513" s="27"/>
      <c r="G1513" s="27"/>
      <c r="H1513" s="27"/>
      <c r="I1513" s="27"/>
      <c r="J1513" s="159" t="s">
        <v>221</v>
      </c>
      <c r="K1513" s="25" t="s">
        <v>234</v>
      </c>
      <c r="L1513" s="27"/>
      <c r="M1513" s="160" t="s">
        <v>244</v>
      </c>
      <c r="N1513" s="140">
        <v>0.27861478148006297</v>
      </c>
      <c r="O1513" s="140">
        <f t="shared" si="41"/>
        <v>278.61478148006296</v>
      </c>
      <c r="P1513" s="156" t="s">
        <v>346</v>
      </c>
      <c r="Q1513" s="156" t="s">
        <v>346</v>
      </c>
      <c r="R1513" s="201">
        <v>115</v>
      </c>
      <c r="S1513" s="201">
        <v>127</v>
      </c>
      <c r="T1513" s="201"/>
      <c r="U1513" s="201"/>
      <c r="V1513" s="201"/>
      <c r="W1513" s="157"/>
    </row>
    <row r="1514" spans="1:23">
      <c r="A1514" s="158">
        <v>8.56</v>
      </c>
      <c r="B1514" s="153">
        <v>55</v>
      </c>
      <c r="C1514" s="153">
        <v>341711</v>
      </c>
      <c r="D1514" s="153"/>
      <c r="E1514" s="27"/>
      <c r="F1514" s="27"/>
      <c r="G1514" s="27"/>
      <c r="H1514" s="27"/>
      <c r="I1514" s="27"/>
      <c r="J1514" s="159" t="s">
        <v>81</v>
      </c>
      <c r="K1514" s="25" t="s">
        <v>107</v>
      </c>
      <c r="L1514" s="27"/>
      <c r="M1514" s="160" t="s">
        <v>132</v>
      </c>
      <c r="N1514" s="140">
        <v>9.0884452529894896E-2</v>
      </c>
      <c r="O1514" s="140">
        <f t="shared" si="41"/>
        <v>90.884452529894901</v>
      </c>
      <c r="P1514" s="156" t="s">
        <v>346</v>
      </c>
      <c r="Q1514" s="156" t="s">
        <v>346</v>
      </c>
      <c r="R1514" s="201">
        <v>69</v>
      </c>
      <c r="S1514" s="201">
        <v>83</v>
      </c>
      <c r="T1514" s="201">
        <v>97</v>
      </c>
      <c r="U1514" s="201">
        <v>111</v>
      </c>
      <c r="V1514" s="201">
        <v>168</v>
      </c>
      <c r="W1514" s="157"/>
    </row>
    <row r="1515" spans="1:23">
      <c r="A1515" s="158">
        <v>8.57</v>
      </c>
      <c r="B1515" s="153">
        <v>130</v>
      </c>
      <c r="C1515" s="153">
        <v>2131574</v>
      </c>
      <c r="D1515" s="153"/>
      <c r="E1515" s="27"/>
      <c r="F1515" s="27"/>
      <c r="G1515" s="27"/>
      <c r="H1515" s="27"/>
      <c r="I1515" s="27"/>
      <c r="J1515" s="159" t="s">
        <v>222</v>
      </c>
      <c r="K1515" s="25" t="s">
        <v>234</v>
      </c>
      <c r="L1515" s="27"/>
      <c r="M1515" s="160" t="s">
        <v>245</v>
      </c>
      <c r="N1515" s="140">
        <v>0.6314689623709111</v>
      </c>
      <c r="O1515" s="140">
        <f t="shared" si="41"/>
        <v>631.46896237091107</v>
      </c>
      <c r="P1515" s="156" t="s">
        <v>346</v>
      </c>
      <c r="Q1515" s="156" t="s">
        <v>346</v>
      </c>
      <c r="R1515" s="201">
        <v>115</v>
      </c>
      <c r="S1515" s="201">
        <v>128</v>
      </c>
      <c r="T1515" s="201"/>
      <c r="U1515" s="201"/>
      <c r="V1515" s="201"/>
      <c r="W1515" s="157"/>
    </row>
    <row r="1516" spans="1:23">
      <c r="A1516" s="158">
        <v>8.7899999999999991</v>
      </c>
      <c r="B1516" s="153">
        <v>117</v>
      </c>
      <c r="C1516" s="153">
        <v>176256</v>
      </c>
      <c r="D1516" s="153"/>
      <c r="E1516" s="27"/>
      <c r="F1516" s="27"/>
      <c r="G1516" s="27"/>
      <c r="H1516" s="27"/>
      <c r="I1516" s="27"/>
      <c r="J1516" s="159" t="s">
        <v>95</v>
      </c>
      <c r="K1516" s="25" t="s">
        <v>98</v>
      </c>
      <c r="L1516" s="27"/>
      <c r="M1516" s="160" t="s">
        <v>98</v>
      </c>
      <c r="N1516" s="140">
        <v>4.6878590578322485E-2</v>
      </c>
      <c r="O1516" s="140">
        <f t="shared" si="41"/>
        <v>46.878590578322488</v>
      </c>
      <c r="P1516" s="156" t="s">
        <v>346</v>
      </c>
      <c r="Q1516" s="156" t="s">
        <v>346</v>
      </c>
      <c r="R1516" s="199">
        <v>93</v>
      </c>
      <c r="S1516" s="199">
        <v>147</v>
      </c>
      <c r="T1516" s="199"/>
      <c r="U1516" s="199"/>
      <c r="V1516" s="199"/>
      <c r="W1516" s="157"/>
    </row>
    <row r="1517" spans="1:23">
      <c r="A1517" s="158">
        <v>8.84</v>
      </c>
      <c r="B1517" s="153">
        <v>128</v>
      </c>
      <c r="C1517" s="153">
        <v>535192</v>
      </c>
      <c r="D1517" s="153"/>
      <c r="E1517" s="27"/>
      <c r="F1517" s="27"/>
      <c r="G1517" s="27"/>
      <c r="H1517" s="27"/>
      <c r="I1517" s="27"/>
      <c r="J1517" s="159" t="s">
        <v>95</v>
      </c>
      <c r="K1517" s="25" t="s">
        <v>98</v>
      </c>
      <c r="L1517" s="27"/>
      <c r="M1517" s="160" t="s">
        <v>98</v>
      </c>
      <c r="N1517" s="140">
        <v>0.14234435507893953</v>
      </c>
      <c r="O1517" s="140">
        <f t="shared" si="41"/>
        <v>142.34435507893951</v>
      </c>
      <c r="P1517" s="156" t="s">
        <v>346</v>
      </c>
      <c r="Q1517" s="156" t="s">
        <v>346</v>
      </c>
      <c r="R1517" s="199">
        <v>102</v>
      </c>
      <c r="S1517" s="199">
        <v>64</v>
      </c>
      <c r="T1517" s="199"/>
      <c r="U1517" s="199"/>
      <c r="V1517" s="199"/>
      <c r="W1517" s="157"/>
    </row>
    <row r="1518" spans="1:23">
      <c r="A1518" s="158">
        <v>9.06</v>
      </c>
      <c r="B1518" s="153">
        <v>73</v>
      </c>
      <c r="C1518" s="153">
        <v>109062</v>
      </c>
      <c r="D1518" s="153"/>
      <c r="E1518" s="27"/>
      <c r="F1518" s="27"/>
      <c r="G1518" s="27"/>
      <c r="H1518" s="27"/>
      <c r="I1518" s="27"/>
      <c r="J1518" s="159" t="s">
        <v>83</v>
      </c>
      <c r="K1518" s="25" t="s">
        <v>109</v>
      </c>
      <c r="L1518" s="27"/>
      <c r="M1518" s="160" t="s">
        <v>134</v>
      </c>
      <c r="N1518" s="140">
        <v>2.90070854078897E-2</v>
      </c>
      <c r="O1518" s="140">
        <f t="shared" si="41"/>
        <v>29.007085407889701</v>
      </c>
      <c r="P1518" s="27">
        <v>22.984999999999999</v>
      </c>
      <c r="Q1518" s="27">
        <v>22.984999999999999</v>
      </c>
      <c r="R1518" s="201">
        <v>207</v>
      </c>
      <c r="S1518" s="201">
        <v>325</v>
      </c>
      <c r="T1518" s="201">
        <v>341</v>
      </c>
      <c r="U1518" s="201">
        <v>429</v>
      </c>
      <c r="V1518" s="201"/>
      <c r="W1518" s="157"/>
    </row>
    <row r="1519" spans="1:23">
      <c r="A1519" s="158">
        <v>9.19</v>
      </c>
      <c r="B1519" s="153">
        <v>55</v>
      </c>
      <c r="C1519" s="153">
        <v>299302</v>
      </c>
      <c r="D1519" s="153"/>
      <c r="E1519" s="27"/>
      <c r="F1519" s="27"/>
      <c r="G1519" s="27"/>
      <c r="H1519" s="27"/>
      <c r="I1519" s="27"/>
      <c r="J1519" s="159" t="s">
        <v>152</v>
      </c>
      <c r="K1519" s="25" t="s">
        <v>163</v>
      </c>
      <c r="L1519" s="27"/>
      <c r="M1519" s="160" t="s">
        <v>175</v>
      </c>
      <c r="N1519" s="140">
        <v>7.9604983190774081E-2</v>
      </c>
      <c r="O1519" s="140">
        <f t="shared" si="41"/>
        <v>79.604983190774078</v>
      </c>
      <c r="P1519" s="156" t="s">
        <v>346</v>
      </c>
      <c r="Q1519" s="27">
        <v>1013.2</v>
      </c>
      <c r="R1519" s="199">
        <v>70</v>
      </c>
      <c r="S1519" s="199">
        <v>97</v>
      </c>
      <c r="T1519" s="199">
        <v>182</v>
      </c>
      <c r="U1519" s="199"/>
      <c r="V1519" s="199"/>
      <c r="W1519" s="157"/>
    </row>
    <row r="1520" spans="1:23">
      <c r="A1520" s="158">
        <v>9.2200000000000006</v>
      </c>
      <c r="B1520" s="153">
        <v>144</v>
      </c>
      <c r="C1520" s="153">
        <v>151008</v>
      </c>
      <c r="D1520" s="153"/>
      <c r="E1520" s="27"/>
      <c r="F1520" s="27"/>
      <c r="G1520" s="27"/>
      <c r="H1520" s="27"/>
      <c r="I1520" s="27"/>
      <c r="J1520" s="159" t="s">
        <v>95</v>
      </c>
      <c r="K1520" s="25" t="s">
        <v>98</v>
      </c>
      <c r="L1520" s="27"/>
      <c r="M1520" s="160" t="s">
        <v>98</v>
      </c>
      <c r="N1520" s="140">
        <v>4.0163411208987615E-2</v>
      </c>
      <c r="O1520" s="140">
        <f t="shared" si="41"/>
        <v>40.163411208987618</v>
      </c>
      <c r="P1520" s="156" t="s">
        <v>346</v>
      </c>
      <c r="Q1520" s="156" t="s">
        <v>346</v>
      </c>
      <c r="R1520" s="199">
        <v>129</v>
      </c>
      <c r="S1520" s="199">
        <v>67</v>
      </c>
      <c r="T1520" s="199"/>
      <c r="U1520" s="199"/>
      <c r="V1520" s="199"/>
      <c r="W1520" s="157"/>
    </row>
    <row r="1521" spans="1:23">
      <c r="A1521" s="158">
        <v>9.2799999999999994</v>
      </c>
      <c r="B1521" s="153">
        <v>129</v>
      </c>
      <c r="C1521" s="153">
        <v>1222701</v>
      </c>
      <c r="D1521" s="153"/>
      <c r="E1521" s="27"/>
      <c r="F1521" s="27"/>
      <c r="G1521" s="27"/>
      <c r="H1521" s="27"/>
      <c r="I1521" s="27"/>
      <c r="J1521" s="159" t="s">
        <v>256</v>
      </c>
      <c r="K1521" s="25" t="s">
        <v>235</v>
      </c>
      <c r="L1521" s="27"/>
      <c r="M1521" s="160" t="s">
        <v>260</v>
      </c>
      <c r="N1521" s="140">
        <v>0.32520027447976513</v>
      </c>
      <c r="O1521" s="140">
        <f t="shared" si="41"/>
        <v>325.20027447976514</v>
      </c>
      <c r="P1521" s="156" t="s">
        <v>346</v>
      </c>
      <c r="Q1521" s="156" t="s">
        <v>346</v>
      </c>
      <c r="R1521" s="216">
        <v>58</v>
      </c>
      <c r="S1521" s="201">
        <v>144</v>
      </c>
      <c r="T1521" s="201"/>
      <c r="U1521" s="201"/>
      <c r="V1521" s="201"/>
      <c r="W1521" s="157"/>
    </row>
    <row r="1522" spans="1:23">
      <c r="A1522" s="158">
        <v>9.33</v>
      </c>
      <c r="B1522" s="153">
        <v>129</v>
      </c>
      <c r="C1522" s="153">
        <v>414766</v>
      </c>
      <c r="D1522" s="153"/>
      <c r="E1522" s="27"/>
      <c r="F1522" s="27"/>
      <c r="G1522" s="27"/>
      <c r="H1522" s="27"/>
      <c r="I1522" s="27"/>
      <c r="J1522" s="159" t="s">
        <v>223</v>
      </c>
      <c r="K1522" s="25" t="s">
        <v>235</v>
      </c>
      <c r="L1522" s="27"/>
      <c r="M1522" s="160" t="s">
        <v>246</v>
      </c>
      <c r="N1522" s="140">
        <v>0.11031480062981402</v>
      </c>
      <c r="O1522" s="140">
        <f t="shared" si="41"/>
        <v>110.31480062981403</v>
      </c>
      <c r="P1522" s="156" t="s">
        <v>346</v>
      </c>
      <c r="Q1522" s="156" t="s">
        <v>346</v>
      </c>
      <c r="R1522" s="199">
        <v>115</v>
      </c>
      <c r="S1522" s="199">
        <v>144</v>
      </c>
      <c r="T1522" s="199"/>
      <c r="U1522" s="199"/>
      <c r="V1522" s="199"/>
      <c r="W1522" s="157"/>
    </row>
    <row r="1523" spans="1:23">
      <c r="A1523" s="158">
        <v>9.3699999999999992</v>
      </c>
      <c r="B1523" s="153">
        <v>142</v>
      </c>
      <c r="C1523" s="153">
        <v>337676</v>
      </c>
      <c r="D1523" s="153"/>
      <c r="E1523" s="27"/>
      <c r="F1523" s="27"/>
      <c r="G1523" s="27"/>
      <c r="H1523" s="27"/>
      <c r="I1523" s="27"/>
      <c r="J1523" s="159" t="s">
        <v>95</v>
      </c>
      <c r="K1523" s="25" t="s">
        <v>98</v>
      </c>
      <c r="L1523" s="27"/>
      <c r="M1523" s="160" t="s">
        <v>98</v>
      </c>
      <c r="N1523" s="140">
        <v>8.9811268564619781E-2</v>
      </c>
      <c r="O1523" s="140">
        <f t="shared" si="41"/>
        <v>89.81126856461978</v>
      </c>
      <c r="P1523" s="156" t="s">
        <v>346</v>
      </c>
      <c r="Q1523" s="156" t="s">
        <v>346</v>
      </c>
      <c r="R1523" s="199">
        <v>93</v>
      </c>
      <c r="S1523" s="199">
        <v>144</v>
      </c>
      <c r="T1523" s="199"/>
      <c r="U1523" s="199"/>
      <c r="V1523" s="199"/>
      <c r="W1523" s="157"/>
    </row>
    <row r="1524" spans="1:23">
      <c r="A1524" s="158">
        <v>9.4499999999999993</v>
      </c>
      <c r="B1524" s="153">
        <v>142</v>
      </c>
      <c r="C1524" s="153">
        <v>467488</v>
      </c>
      <c r="D1524" s="153"/>
      <c r="E1524" s="27"/>
      <c r="F1524" s="27"/>
      <c r="G1524" s="27"/>
      <c r="H1524" s="27"/>
      <c r="I1524" s="27"/>
      <c r="J1524" s="159" t="s">
        <v>224</v>
      </c>
      <c r="K1524" s="25" t="s">
        <v>191</v>
      </c>
      <c r="L1524" s="27"/>
      <c r="M1524" s="160" t="s">
        <v>247</v>
      </c>
      <c r="N1524" s="140">
        <v>0.12433720583854634</v>
      </c>
      <c r="O1524" s="140">
        <f t="shared" si="41"/>
        <v>124.33720583854634</v>
      </c>
      <c r="P1524" s="156" t="s">
        <v>346</v>
      </c>
      <c r="Q1524" s="156" t="s">
        <v>346</v>
      </c>
      <c r="R1524" s="199">
        <v>67</v>
      </c>
      <c r="S1524" s="199">
        <v>115</v>
      </c>
      <c r="T1524" s="199"/>
      <c r="U1524" s="199"/>
      <c r="V1524" s="199"/>
      <c r="W1524" s="157"/>
    </row>
    <row r="1525" spans="1:23">
      <c r="A1525" s="158">
        <v>9.48</v>
      </c>
      <c r="B1525" s="153">
        <v>142</v>
      </c>
      <c r="C1525" s="153">
        <v>257023</v>
      </c>
      <c r="D1525" s="153"/>
      <c r="E1525" s="27"/>
      <c r="F1525" s="27"/>
      <c r="G1525" s="27"/>
      <c r="H1525" s="27"/>
      <c r="I1525" s="27"/>
      <c r="J1525" s="159" t="s">
        <v>95</v>
      </c>
      <c r="K1525" s="25" t="s">
        <v>98</v>
      </c>
      <c r="L1525" s="27"/>
      <c r="M1525" s="160" t="s">
        <v>98</v>
      </c>
      <c r="N1525" s="140">
        <v>6.8360089791054943E-2</v>
      </c>
      <c r="O1525" s="140">
        <f t="shared" si="41"/>
        <v>68.360089791054946</v>
      </c>
      <c r="P1525" s="156" t="s">
        <v>346</v>
      </c>
      <c r="Q1525" s="156" t="s">
        <v>346</v>
      </c>
      <c r="R1525" s="199">
        <v>115</v>
      </c>
      <c r="S1525" s="199">
        <v>160</v>
      </c>
      <c r="T1525" s="199"/>
      <c r="U1525" s="199"/>
      <c r="V1525" s="199"/>
      <c r="W1525" s="157"/>
    </row>
    <row r="1526" spans="1:23">
      <c r="A1526" s="158">
        <v>9.61</v>
      </c>
      <c r="B1526" s="153">
        <v>142</v>
      </c>
      <c r="C1526" s="153">
        <v>279203</v>
      </c>
      <c r="D1526" s="153"/>
      <c r="E1526" s="27"/>
      <c r="F1526" s="27"/>
      <c r="G1526" s="27"/>
      <c r="H1526" s="27"/>
      <c r="I1526" s="27"/>
      <c r="J1526" s="159" t="s">
        <v>95</v>
      </c>
      <c r="K1526" s="25" t="s">
        <v>98</v>
      </c>
      <c r="L1526" s="27"/>
      <c r="M1526" s="160" t="s">
        <v>98</v>
      </c>
      <c r="N1526" s="140">
        <v>7.4259276990510242E-2</v>
      </c>
      <c r="O1526" s="140">
        <f t="shared" si="41"/>
        <v>74.259276990510244</v>
      </c>
      <c r="P1526" s="156" t="s">
        <v>346</v>
      </c>
      <c r="Q1526" s="156" t="s">
        <v>346</v>
      </c>
      <c r="R1526" s="199">
        <v>115</v>
      </c>
      <c r="S1526" s="199"/>
      <c r="T1526" s="199"/>
      <c r="U1526" s="199"/>
      <c r="V1526" s="199"/>
      <c r="W1526" s="157"/>
    </row>
    <row r="1527" spans="1:23">
      <c r="A1527" s="158">
        <v>9.75</v>
      </c>
      <c r="B1527" s="153">
        <v>142</v>
      </c>
      <c r="C1527" s="153">
        <v>182276</v>
      </c>
      <c r="D1527" s="153"/>
      <c r="E1527" s="27"/>
      <c r="F1527" s="27"/>
      <c r="G1527" s="27"/>
      <c r="H1527" s="27"/>
      <c r="I1527" s="27"/>
      <c r="J1527" s="159" t="s">
        <v>183</v>
      </c>
      <c r="K1527" s="25" t="s">
        <v>191</v>
      </c>
      <c r="L1527" s="27"/>
      <c r="M1527" s="160" t="s">
        <v>198</v>
      </c>
      <c r="N1527" s="140">
        <v>4.8479722541384745E-2</v>
      </c>
      <c r="O1527" s="140">
        <f t="shared" si="41"/>
        <v>48.479722541384746</v>
      </c>
      <c r="P1527" s="156" t="s">
        <v>346</v>
      </c>
      <c r="Q1527" s="156" t="s">
        <v>346</v>
      </c>
      <c r="R1527" s="199">
        <v>115</v>
      </c>
      <c r="S1527" s="199"/>
      <c r="T1527" s="199"/>
      <c r="U1527" s="199"/>
      <c r="V1527" s="199"/>
      <c r="W1527" s="157"/>
    </row>
    <row r="1528" spans="1:23">
      <c r="A1528" s="158">
        <v>9.93</v>
      </c>
      <c r="B1528" s="153">
        <v>55</v>
      </c>
      <c r="C1528" s="153">
        <v>366049</v>
      </c>
      <c r="D1528" s="153"/>
      <c r="E1528" s="27"/>
      <c r="F1528" s="27"/>
      <c r="G1528" s="27"/>
      <c r="H1528" s="27"/>
      <c r="I1528" s="27"/>
      <c r="J1528" s="159" t="s">
        <v>225</v>
      </c>
      <c r="K1528" s="25" t="s">
        <v>194</v>
      </c>
      <c r="L1528" s="27"/>
      <c r="M1528" s="160" t="s">
        <v>248</v>
      </c>
      <c r="N1528" s="140">
        <v>9.7357600323418017E-2</v>
      </c>
      <c r="O1528" s="140">
        <f t="shared" si="41"/>
        <v>97.357600323418012</v>
      </c>
      <c r="P1528" s="156" t="s">
        <v>346</v>
      </c>
      <c r="Q1528" s="156" t="s">
        <v>346</v>
      </c>
      <c r="R1528" s="199">
        <v>83</v>
      </c>
      <c r="S1528" s="199">
        <v>97</v>
      </c>
      <c r="T1528" s="199">
        <v>111</v>
      </c>
      <c r="U1528" s="199">
        <v>145</v>
      </c>
      <c r="V1528" s="199">
        <v>196</v>
      </c>
      <c r="W1528" s="157"/>
    </row>
    <row r="1529" spans="1:23">
      <c r="A1529" s="158">
        <v>10.220000000000001</v>
      </c>
      <c r="B1529" s="153">
        <v>156</v>
      </c>
      <c r="C1529" s="153">
        <v>366049</v>
      </c>
      <c r="D1529" s="153"/>
      <c r="E1529" s="27"/>
      <c r="F1529" s="27"/>
      <c r="G1529" s="27"/>
      <c r="H1529" s="27"/>
      <c r="I1529" s="27"/>
      <c r="J1529" s="159" t="s">
        <v>226</v>
      </c>
      <c r="K1529" s="25" t="s">
        <v>236</v>
      </c>
      <c r="L1529" s="27"/>
      <c r="M1529" s="160" t="s">
        <v>249</v>
      </c>
      <c r="N1529" s="140">
        <v>9.7357600323418017E-2</v>
      </c>
      <c r="O1529" s="140">
        <f t="shared" si="41"/>
        <v>97.357600323418012</v>
      </c>
      <c r="P1529" s="156" t="s">
        <v>346</v>
      </c>
      <c r="Q1529" s="27">
        <v>2064.6999999999998</v>
      </c>
      <c r="R1529" s="199">
        <v>141</v>
      </c>
      <c r="S1529" s="199">
        <v>115</v>
      </c>
      <c r="T1529" s="199"/>
      <c r="U1529" s="199"/>
      <c r="V1529" s="199"/>
      <c r="W1529" s="157"/>
    </row>
    <row r="1530" spans="1:23">
      <c r="A1530" s="158">
        <v>10.32</v>
      </c>
      <c r="B1530" s="153">
        <v>73</v>
      </c>
      <c r="C1530" s="153">
        <v>133682</v>
      </c>
      <c r="D1530" s="153"/>
      <c r="E1530" s="27"/>
      <c r="F1530" s="27"/>
      <c r="G1530" s="27"/>
      <c r="H1530" s="27"/>
      <c r="I1530" s="27"/>
      <c r="J1530" s="159" t="s">
        <v>184</v>
      </c>
      <c r="K1530" s="25" t="s">
        <v>192</v>
      </c>
      <c r="L1530" s="27"/>
      <c r="M1530" s="160" t="s">
        <v>199</v>
      </c>
      <c r="N1530" s="140">
        <v>3.5555236393038002E-2</v>
      </c>
      <c r="O1530" s="140">
        <f t="shared" si="41"/>
        <v>35.555236393038001</v>
      </c>
      <c r="P1530" s="156" t="s">
        <v>346</v>
      </c>
      <c r="Q1530" s="27">
        <v>2.6755</v>
      </c>
      <c r="R1530" s="201">
        <v>147</v>
      </c>
      <c r="S1530" s="201">
        <v>281</v>
      </c>
      <c r="T1530" s="201">
        <v>415</v>
      </c>
      <c r="U1530" s="201">
        <v>503</v>
      </c>
      <c r="V1530" s="201"/>
      <c r="W1530" s="157"/>
    </row>
    <row r="1531" spans="1:23">
      <c r="A1531" s="158">
        <v>10.39</v>
      </c>
      <c r="B1531" s="153">
        <v>141</v>
      </c>
      <c r="C1531" s="153">
        <v>256619</v>
      </c>
      <c r="D1531" s="153"/>
      <c r="E1531" s="27"/>
      <c r="F1531" s="27"/>
      <c r="G1531" s="27"/>
      <c r="H1531" s="27"/>
      <c r="I1531" s="27"/>
      <c r="J1531" s="159" t="s">
        <v>257</v>
      </c>
      <c r="K1531" s="25" t="s">
        <v>236</v>
      </c>
      <c r="L1531" s="27"/>
      <c r="M1531" s="160" t="s">
        <v>261</v>
      </c>
      <c r="N1531" s="140">
        <v>6.8252638410145117E-2</v>
      </c>
      <c r="O1531" s="140">
        <f t="shared" si="41"/>
        <v>68.25263841014511</v>
      </c>
      <c r="P1531" s="156" t="s">
        <v>346</v>
      </c>
      <c r="Q1531" s="156" t="s">
        <v>346</v>
      </c>
      <c r="R1531" s="199">
        <v>156</v>
      </c>
      <c r="S1531" s="199">
        <v>117</v>
      </c>
      <c r="T1531" s="199"/>
      <c r="U1531" s="199"/>
      <c r="V1531" s="199"/>
      <c r="W1531" s="157"/>
    </row>
    <row r="1532" spans="1:23">
      <c r="A1532" s="158">
        <v>10.9</v>
      </c>
      <c r="B1532" s="153">
        <v>153</v>
      </c>
      <c r="C1532" s="153">
        <v>153623</v>
      </c>
      <c r="D1532" s="153"/>
      <c r="E1532" s="27"/>
      <c r="F1532" s="27"/>
      <c r="G1532" s="27"/>
      <c r="H1532" s="27"/>
      <c r="I1532" s="27"/>
      <c r="J1532" s="159" t="s">
        <v>95</v>
      </c>
      <c r="K1532" s="25" t="s">
        <v>98</v>
      </c>
      <c r="L1532" s="27"/>
      <c r="M1532" s="160" t="s">
        <v>98</v>
      </c>
      <c r="N1532" s="140">
        <v>4.0858919528490578E-2</v>
      </c>
      <c r="O1532" s="140">
        <f t="shared" si="41"/>
        <v>40.858919528490581</v>
      </c>
      <c r="P1532" s="156" t="s">
        <v>346</v>
      </c>
      <c r="Q1532" s="156" t="s">
        <v>346</v>
      </c>
      <c r="R1532" s="199">
        <v>128</v>
      </c>
      <c r="S1532" s="199">
        <v>172</v>
      </c>
      <c r="T1532" s="199"/>
      <c r="U1532" s="199"/>
      <c r="V1532" s="199"/>
      <c r="W1532" s="157"/>
    </row>
    <row r="1533" spans="1:23">
      <c r="A1533" s="158">
        <v>11.03</v>
      </c>
      <c r="B1533" s="153">
        <v>191</v>
      </c>
      <c r="C1533" s="153">
        <v>141519</v>
      </c>
      <c r="D1533" s="153"/>
      <c r="E1533" s="27"/>
      <c r="F1533" s="27"/>
      <c r="G1533" s="27"/>
      <c r="H1533" s="27"/>
      <c r="I1533" s="27"/>
      <c r="J1533" s="159" t="s">
        <v>155</v>
      </c>
      <c r="K1533" s="25" t="s">
        <v>166</v>
      </c>
      <c r="L1533" s="27"/>
      <c r="M1533" s="160" t="s">
        <v>178</v>
      </c>
      <c r="N1533" s="140">
        <v>3.7639633601429856E-2</v>
      </c>
      <c r="O1533" s="140">
        <f t="shared" si="41"/>
        <v>37.639633601429857</v>
      </c>
      <c r="P1533" s="156" t="s">
        <v>346</v>
      </c>
      <c r="Q1533" s="156" t="s">
        <v>346</v>
      </c>
      <c r="R1533" s="199">
        <v>57</v>
      </c>
      <c r="S1533" s="199">
        <v>206</v>
      </c>
      <c r="T1533" s="199"/>
      <c r="U1533" s="199"/>
      <c r="V1533" s="199"/>
      <c r="W1533" s="157"/>
    </row>
    <row r="1534" spans="1:23">
      <c r="A1534" s="162">
        <v>11.04</v>
      </c>
      <c r="B1534" s="153">
        <v>152</v>
      </c>
      <c r="C1534" s="153">
        <v>367646</v>
      </c>
      <c r="D1534" s="153"/>
      <c r="E1534" s="27"/>
      <c r="F1534" s="27"/>
      <c r="G1534" s="27"/>
      <c r="H1534" s="27"/>
      <c r="I1534" s="27"/>
      <c r="J1534" s="159" t="s">
        <v>95</v>
      </c>
      <c r="K1534" s="25" t="s">
        <v>98</v>
      </c>
      <c r="L1534" s="27"/>
      <c r="M1534" s="160" t="s">
        <v>98</v>
      </c>
      <c r="N1534" s="140">
        <v>9.7782352440529394E-2</v>
      </c>
      <c r="O1534" s="140">
        <f t="shared" si="41"/>
        <v>97.782352440529394</v>
      </c>
      <c r="P1534" s="156" t="s">
        <v>346</v>
      </c>
      <c r="Q1534" s="156" t="s">
        <v>346</v>
      </c>
      <c r="R1534" s="199">
        <v>67</v>
      </c>
      <c r="S1534" s="199">
        <v>191</v>
      </c>
      <c r="T1534" s="199"/>
      <c r="U1534" s="199"/>
      <c r="V1534" s="199"/>
      <c r="W1534" s="157"/>
    </row>
    <row r="1535" spans="1:23">
      <c r="A1535" s="158">
        <v>11.35</v>
      </c>
      <c r="B1535" s="153">
        <v>153</v>
      </c>
      <c r="C1535" s="153">
        <v>130400</v>
      </c>
      <c r="D1535" s="153"/>
      <c r="E1535" s="27"/>
      <c r="F1535" s="27"/>
      <c r="G1535" s="27"/>
      <c r="H1535" s="27"/>
      <c r="I1535" s="27"/>
      <c r="J1535" s="159" t="s">
        <v>185</v>
      </c>
      <c r="K1535" s="25" t="s">
        <v>193</v>
      </c>
      <c r="L1535" s="27"/>
      <c r="M1535" s="160" t="s">
        <v>200</v>
      </c>
      <c r="N1535" s="140">
        <v>3.4682326907527976E-2</v>
      </c>
      <c r="O1535" s="140">
        <f t="shared" si="41"/>
        <v>34.682326907527973</v>
      </c>
      <c r="P1535" s="156" t="s">
        <v>346</v>
      </c>
      <c r="Q1535" s="27">
        <v>100</v>
      </c>
      <c r="R1535" s="199">
        <v>73</v>
      </c>
      <c r="S1535" s="199"/>
      <c r="T1535" s="199"/>
      <c r="U1535" s="199"/>
      <c r="V1535" s="199"/>
      <c r="W1535" s="157"/>
    </row>
    <row r="1536" spans="1:23">
      <c r="A1536" s="158">
        <v>11.94</v>
      </c>
      <c r="B1536" s="153">
        <v>149</v>
      </c>
      <c r="C1536" s="153">
        <v>158486</v>
      </c>
      <c r="D1536" s="153"/>
      <c r="E1536" s="27"/>
      <c r="F1536" s="27"/>
      <c r="G1536" s="27"/>
      <c r="H1536" s="27"/>
      <c r="I1536" s="27"/>
      <c r="J1536" s="159" t="s">
        <v>88</v>
      </c>
      <c r="K1536" s="25" t="s">
        <v>114</v>
      </c>
      <c r="L1536" s="27"/>
      <c r="M1536" s="160" t="s">
        <v>139</v>
      </c>
      <c r="N1536" s="140">
        <v>4.215232563087791E-2</v>
      </c>
      <c r="O1536" s="140">
        <f t="shared" si="41"/>
        <v>42.152325630877911</v>
      </c>
      <c r="P1536" s="27">
        <v>6240</v>
      </c>
      <c r="Q1536" s="27">
        <v>6240</v>
      </c>
      <c r="R1536" s="201">
        <v>56</v>
      </c>
      <c r="S1536" s="201">
        <v>76</v>
      </c>
      <c r="T1536" s="201">
        <v>104</v>
      </c>
      <c r="U1536" s="201">
        <v>222</v>
      </c>
      <c r="V1536" s="201"/>
      <c r="W1536" s="157"/>
    </row>
    <row r="1537" spans="1:24">
      <c r="A1537" s="158">
        <v>11.95</v>
      </c>
      <c r="B1537" s="153">
        <v>73</v>
      </c>
      <c r="C1537" s="153">
        <v>143433</v>
      </c>
      <c r="D1537" s="153"/>
      <c r="E1537" s="27"/>
      <c r="F1537" s="27"/>
      <c r="G1537" s="27"/>
      <c r="H1537" s="27"/>
      <c r="I1537" s="27"/>
      <c r="J1537" s="159" t="s">
        <v>95</v>
      </c>
      <c r="K1537" s="25" t="s">
        <v>98</v>
      </c>
      <c r="L1537" s="27"/>
      <c r="M1537" s="160" t="s">
        <v>98</v>
      </c>
      <c r="N1537" s="140">
        <v>3.8148697816928381E-2</v>
      </c>
      <c r="O1537" s="140">
        <f t="shared" si="41"/>
        <v>38.148697816928383</v>
      </c>
      <c r="P1537" s="156" t="s">
        <v>346</v>
      </c>
      <c r="Q1537" s="156" t="s">
        <v>346</v>
      </c>
      <c r="R1537" s="201">
        <v>207</v>
      </c>
      <c r="S1537" s="201">
        <v>355</v>
      </c>
      <c r="T1537" s="201"/>
      <c r="U1537" s="201"/>
      <c r="V1537" s="201"/>
      <c r="W1537" s="157"/>
    </row>
    <row r="1538" spans="1:24">
      <c r="A1538" s="158">
        <v>12.24</v>
      </c>
      <c r="B1538" s="153">
        <v>165</v>
      </c>
      <c r="C1538" s="153">
        <v>205745</v>
      </c>
      <c r="D1538" s="153"/>
      <c r="E1538" s="27"/>
      <c r="F1538" s="27"/>
      <c r="G1538" s="27"/>
      <c r="H1538" s="27"/>
      <c r="I1538" s="27"/>
      <c r="J1538" s="159" t="s">
        <v>95</v>
      </c>
      <c r="K1538" s="25" t="s">
        <v>98</v>
      </c>
      <c r="L1538" s="27"/>
      <c r="M1538" s="160" t="s">
        <v>98</v>
      </c>
      <c r="N1538" s="140">
        <v>5.4721743478445897E-2</v>
      </c>
      <c r="O1538" s="140">
        <f t="shared" si="41"/>
        <v>54.721743478445894</v>
      </c>
      <c r="P1538" s="156" t="s">
        <v>346</v>
      </c>
      <c r="Q1538" s="156" t="s">
        <v>346</v>
      </c>
      <c r="R1538" s="199">
        <v>82</v>
      </c>
      <c r="S1538" s="199">
        <v>128</v>
      </c>
      <c r="T1538" s="199"/>
      <c r="U1538" s="199"/>
      <c r="V1538" s="199"/>
      <c r="W1538" s="157"/>
    </row>
    <row r="1539" spans="1:24">
      <c r="A1539" s="158">
        <v>12.46</v>
      </c>
      <c r="B1539" s="153">
        <v>165</v>
      </c>
      <c r="C1539" s="153">
        <v>202626</v>
      </c>
      <c r="D1539" s="153"/>
      <c r="E1539" s="27"/>
      <c r="F1539" s="27"/>
      <c r="G1539" s="27"/>
      <c r="H1539" s="27"/>
      <c r="I1539" s="27"/>
      <c r="J1539" s="159" t="s">
        <v>228</v>
      </c>
      <c r="K1539" s="25" t="s">
        <v>237</v>
      </c>
      <c r="L1539" s="27"/>
      <c r="M1539" s="160" t="s">
        <v>251</v>
      </c>
      <c r="N1539" s="140">
        <v>5.3892186901570285E-2</v>
      </c>
      <c r="O1539" s="140">
        <f t="shared" si="41"/>
        <v>53.892186901570284</v>
      </c>
      <c r="P1539" s="156" t="s">
        <v>346</v>
      </c>
      <c r="Q1539" s="27">
        <v>100</v>
      </c>
      <c r="R1539" s="199">
        <v>82</v>
      </c>
      <c r="S1539" s="199">
        <v>139</v>
      </c>
      <c r="T1539" s="199">
        <v>226</v>
      </c>
      <c r="U1539" s="199"/>
      <c r="V1539" s="199"/>
      <c r="W1539" s="157"/>
    </row>
    <row r="1540" spans="1:24">
      <c r="A1540" s="158">
        <v>13.85</v>
      </c>
      <c r="B1540" s="153">
        <v>73</v>
      </c>
      <c r="C1540" s="153">
        <v>96787</v>
      </c>
      <c r="D1540" s="153"/>
      <c r="E1540" s="27"/>
      <c r="F1540" s="27"/>
      <c r="G1540" s="27"/>
      <c r="H1540" s="27"/>
      <c r="I1540" s="27"/>
      <c r="J1540" s="159" t="s">
        <v>95</v>
      </c>
      <c r="K1540" s="25" t="s">
        <v>98</v>
      </c>
      <c r="L1540" s="27"/>
      <c r="M1540" s="160" t="s">
        <v>98</v>
      </c>
      <c r="N1540" s="140">
        <v>2.5742318822077538E-2</v>
      </c>
      <c r="O1540" s="140">
        <f t="shared" si="41"/>
        <v>25.742318822077539</v>
      </c>
      <c r="P1540" s="156" t="s">
        <v>346</v>
      </c>
      <c r="Q1540" s="156" t="s">
        <v>346</v>
      </c>
      <c r="R1540" s="201">
        <v>91</v>
      </c>
      <c r="S1540" s="201">
        <v>207</v>
      </c>
      <c r="T1540" s="201">
        <v>355</v>
      </c>
      <c r="U1540" s="201">
        <v>429</v>
      </c>
      <c r="V1540" s="201"/>
      <c r="W1540" s="157"/>
    </row>
    <row r="1541" spans="1:24">
      <c r="A1541" s="158">
        <v>15.09</v>
      </c>
      <c r="B1541" s="153">
        <v>188</v>
      </c>
      <c r="C1541" s="153">
        <v>375984</v>
      </c>
      <c r="D1541" s="153"/>
      <c r="E1541" s="27"/>
      <c r="F1541" s="27"/>
      <c r="G1541" s="27"/>
      <c r="H1541" s="27"/>
      <c r="I1541" s="27"/>
      <c r="J1541" s="159" t="s">
        <v>89</v>
      </c>
      <c r="K1541" s="25" t="s">
        <v>115</v>
      </c>
      <c r="L1541" s="27"/>
      <c r="M1541" s="160" t="s">
        <v>140</v>
      </c>
      <c r="N1541" s="140">
        <v>0.1</v>
      </c>
      <c r="O1541" s="140">
        <f t="shared" si="41"/>
        <v>100</v>
      </c>
      <c r="P1541" s="156" t="s">
        <v>346</v>
      </c>
      <c r="Q1541" s="156" t="s">
        <v>346</v>
      </c>
      <c r="R1541" s="203">
        <v>160</v>
      </c>
      <c r="S1541" s="203"/>
      <c r="T1541" s="203"/>
      <c r="U1541" s="203"/>
      <c r="V1541" s="203"/>
      <c r="W1541" s="157"/>
      <c r="X1541" s="218"/>
    </row>
    <row r="1542" spans="1:24">
      <c r="A1542" s="158">
        <v>18.14</v>
      </c>
      <c r="B1542" s="153">
        <v>207</v>
      </c>
      <c r="C1542" s="153">
        <v>150309</v>
      </c>
      <c r="D1542" s="153"/>
      <c r="E1542" s="27"/>
      <c r="F1542" s="27"/>
      <c r="G1542" s="27"/>
      <c r="H1542" s="27"/>
      <c r="I1542" s="27"/>
      <c r="J1542" s="159" t="s">
        <v>95</v>
      </c>
      <c r="K1542" s="25" t="s">
        <v>98</v>
      </c>
      <c r="L1542" s="27"/>
      <c r="M1542" s="160" t="s">
        <v>98</v>
      </c>
      <c r="N1542" s="140">
        <v>3.9977499042512452E-2</v>
      </c>
      <c r="O1542" s="140">
        <f t="shared" si="41"/>
        <v>39.977499042512449</v>
      </c>
      <c r="P1542" s="156" t="s">
        <v>346</v>
      </c>
      <c r="Q1542" s="156" t="s">
        <v>346</v>
      </c>
      <c r="R1542" s="199">
        <v>73</v>
      </c>
      <c r="S1542" s="199">
        <v>281</v>
      </c>
      <c r="T1542" s="199">
        <v>355</v>
      </c>
      <c r="U1542" s="199"/>
      <c r="V1542" s="199"/>
      <c r="W1542" s="157"/>
    </row>
    <row r="1543" spans="1:24">
      <c r="A1543" s="158">
        <v>20.3</v>
      </c>
      <c r="B1543" s="153">
        <v>207</v>
      </c>
      <c r="C1543" s="153">
        <v>412880</v>
      </c>
      <c r="D1543" s="153"/>
      <c r="E1543" s="27"/>
      <c r="F1543" s="27"/>
      <c r="G1543" s="27"/>
      <c r="H1543" s="27"/>
      <c r="I1543" s="27"/>
      <c r="J1543" s="159" t="s">
        <v>95</v>
      </c>
      <c r="K1543" s="25" t="s">
        <v>98</v>
      </c>
      <c r="L1543" s="27"/>
      <c r="M1543" s="160" t="s">
        <v>98</v>
      </c>
      <c r="N1543" s="140">
        <v>0.10981318353972509</v>
      </c>
      <c r="O1543" s="140">
        <f t="shared" si="41"/>
        <v>109.81318353972509</v>
      </c>
      <c r="P1543" s="156" t="s">
        <v>346</v>
      </c>
      <c r="Q1543" s="156" t="s">
        <v>346</v>
      </c>
      <c r="R1543" s="199">
        <v>56</v>
      </c>
      <c r="S1543" s="199">
        <v>73</v>
      </c>
      <c r="T1543" s="199">
        <v>147</v>
      </c>
      <c r="U1543" s="199">
        <v>281</v>
      </c>
      <c r="V1543" s="199">
        <v>429</v>
      </c>
      <c r="W1543" s="157"/>
    </row>
    <row r="1544" spans="1:24">
      <c r="A1544" s="158">
        <v>22.09</v>
      </c>
      <c r="B1544" s="153">
        <v>73</v>
      </c>
      <c r="C1544" s="153">
        <v>153951</v>
      </c>
      <c r="D1544" s="153"/>
      <c r="E1544" s="27"/>
      <c r="F1544" s="27"/>
      <c r="G1544" s="27"/>
      <c r="H1544" s="27"/>
      <c r="I1544" s="27"/>
      <c r="J1544" s="159" t="s">
        <v>95</v>
      </c>
      <c r="K1544" s="25" t="s">
        <v>98</v>
      </c>
      <c r="L1544" s="27"/>
      <c r="M1544" s="160" t="s">
        <v>98</v>
      </c>
      <c r="N1544" s="140">
        <v>4.0946157283288653E-2</v>
      </c>
      <c r="O1544" s="140">
        <f t="shared" si="41"/>
        <v>40.946157283288656</v>
      </c>
      <c r="P1544" s="156" t="s">
        <v>346</v>
      </c>
      <c r="Q1544" s="156" t="s">
        <v>346</v>
      </c>
      <c r="R1544" s="201">
        <v>98</v>
      </c>
      <c r="S1544" s="201">
        <v>127</v>
      </c>
      <c r="T1544" s="201">
        <v>252</v>
      </c>
      <c r="U1544" s="201"/>
      <c r="V1544" s="201"/>
      <c r="W1544" s="157"/>
    </row>
    <row r="1545" spans="1:24">
      <c r="A1545" s="158">
        <v>23.5</v>
      </c>
      <c r="B1545" s="153">
        <v>243</v>
      </c>
      <c r="C1545" s="153">
        <v>364139</v>
      </c>
      <c r="D1545" s="153"/>
      <c r="E1545" s="27"/>
      <c r="F1545" s="27"/>
      <c r="G1545" s="27"/>
      <c r="H1545" s="27"/>
      <c r="I1545" s="27"/>
      <c r="J1545" s="159" t="s">
        <v>3393</v>
      </c>
      <c r="K1545" s="25" t="s">
        <v>120</v>
      </c>
      <c r="L1545" s="27"/>
      <c r="M1545" s="160" t="s">
        <v>145</v>
      </c>
      <c r="N1545" s="140">
        <v>0.1</v>
      </c>
      <c r="O1545" s="140">
        <f t="shared" si="41"/>
        <v>100</v>
      </c>
      <c r="P1545" s="156" t="s">
        <v>346</v>
      </c>
      <c r="Q1545" s="156" t="s">
        <v>346</v>
      </c>
      <c r="R1545" s="201">
        <v>173</v>
      </c>
      <c r="S1545" s="201">
        <v>186</v>
      </c>
      <c r="T1545" s="201">
        <v>220</v>
      </c>
      <c r="U1545" s="201">
        <v>292</v>
      </c>
      <c r="V1545" s="201"/>
      <c r="W1545" s="157"/>
    </row>
    <row r="1546" spans="1:24">
      <c r="A1546" s="158">
        <v>24.41</v>
      </c>
      <c r="B1546" s="153">
        <v>207</v>
      </c>
      <c r="C1546" s="153">
        <v>604310</v>
      </c>
      <c r="D1546" s="153"/>
      <c r="E1546" s="27"/>
      <c r="F1546" s="27"/>
      <c r="G1546" s="27"/>
      <c r="H1546" s="27"/>
      <c r="I1546" s="27"/>
      <c r="J1546" s="159" t="s">
        <v>95</v>
      </c>
      <c r="K1546" s="25" t="s">
        <v>98</v>
      </c>
      <c r="L1546" s="27"/>
      <c r="M1546" s="160" t="s">
        <v>98</v>
      </c>
      <c r="N1546" s="140">
        <v>0.16072758415251714</v>
      </c>
      <c r="O1546" s="140">
        <f t="shared" si="41"/>
        <v>160.72758415251715</v>
      </c>
      <c r="P1546" s="156" t="s">
        <v>346</v>
      </c>
      <c r="Q1546" s="156" t="s">
        <v>346</v>
      </c>
      <c r="R1546" s="199">
        <v>73</v>
      </c>
      <c r="S1546" s="199">
        <v>96</v>
      </c>
      <c r="T1546" s="199">
        <v>191</v>
      </c>
      <c r="U1546" s="199">
        <v>357</v>
      </c>
      <c r="V1546" s="199"/>
      <c r="W1546" s="157"/>
    </row>
    <row r="1547" spans="1:24">
      <c r="A1547" s="158">
        <v>24.42</v>
      </c>
      <c r="B1547" s="153">
        <v>73</v>
      </c>
      <c r="C1547" s="153">
        <v>166938</v>
      </c>
      <c r="D1547" s="153"/>
      <c r="E1547" s="27"/>
      <c r="F1547" s="27"/>
      <c r="G1547" s="27"/>
      <c r="H1547" s="27"/>
      <c r="I1547" s="27"/>
      <c r="J1547" s="159" t="s">
        <v>95</v>
      </c>
      <c r="K1547" s="25" t="s">
        <v>98</v>
      </c>
      <c r="L1547" s="27"/>
      <c r="M1547" s="160" t="s">
        <v>98</v>
      </c>
      <c r="N1547" s="140">
        <v>4.4400293629516155E-2</v>
      </c>
      <c r="O1547" s="140">
        <f t="shared" si="41"/>
        <v>44.400293629516156</v>
      </c>
      <c r="P1547" s="156" t="s">
        <v>346</v>
      </c>
      <c r="Q1547" s="156" t="s">
        <v>346</v>
      </c>
      <c r="R1547" s="201">
        <v>147</v>
      </c>
      <c r="S1547" s="201">
        <v>207</v>
      </c>
      <c r="T1547" s="201">
        <v>281</v>
      </c>
      <c r="U1547" s="201">
        <v>355</v>
      </c>
      <c r="V1547" s="201"/>
      <c r="W1547" s="157"/>
    </row>
    <row r="1548" spans="1:24">
      <c r="A1548" s="158">
        <v>25.31</v>
      </c>
      <c r="B1548" s="153">
        <v>55</v>
      </c>
      <c r="C1548" s="153">
        <v>3044727</v>
      </c>
      <c r="D1548" s="153"/>
      <c r="E1548" s="27"/>
      <c r="F1548" s="27"/>
      <c r="G1548" s="27"/>
      <c r="H1548" s="27"/>
      <c r="I1548" s="27"/>
      <c r="J1548" s="159" t="s">
        <v>95</v>
      </c>
      <c r="K1548" s="25" t="s">
        <v>98</v>
      </c>
      <c r="L1548" s="27"/>
      <c r="M1548" s="160" t="s">
        <v>98</v>
      </c>
      <c r="N1548" s="140">
        <v>0.80980227882037537</v>
      </c>
      <c r="O1548" s="140">
        <f t="shared" si="41"/>
        <v>809.80227882037536</v>
      </c>
      <c r="P1548" s="156" t="s">
        <v>346</v>
      </c>
      <c r="Q1548" s="156" t="s">
        <v>346</v>
      </c>
      <c r="R1548" s="199">
        <v>70</v>
      </c>
      <c r="S1548" s="199">
        <v>112</v>
      </c>
      <c r="T1548" s="199"/>
      <c r="U1548" s="199"/>
      <c r="V1548" s="199"/>
      <c r="W1548" s="157"/>
    </row>
    <row r="1549" spans="1:24">
      <c r="A1549" s="158">
        <v>25.67</v>
      </c>
      <c r="B1549" s="153">
        <v>207</v>
      </c>
      <c r="C1549" s="153">
        <v>740661</v>
      </c>
      <c r="D1549" s="153"/>
      <c r="E1549" s="27"/>
      <c r="F1549" s="27"/>
      <c r="G1549" s="27"/>
      <c r="H1549" s="27"/>
      <c r="I1549" s="27"/>
      <c r="J1549" s="159" t="s">
        <v>95</v>
      </c>
      <c r="K1549" s="25" t="s">
        <v>98</v>
      </c>
      <c r="L1549" s="27"/>
      <c r="M1549" s="160" t="s">
        <v>98</v>
      </c>
      <c r="N1549" s="140">
        <v>0.19699269117834803</v>
      </c>
      <c r="O1549" s="140">
        <f t="shared" si="41"/>
        <v>196.99269117834803</v>
      </c>
      <c r="P1549" s="156" t="s">
        <v>346</v>
      </c>
      <c r="Q1549" s="156" t="s">
        <v>346</v>
      </c>
      <c r="R1549" s="199">
        <v>73</v>
      </c>
      <c r="S1549" s="199">
        <v>147</v>
      </c>
      <c r="T1549" s="199">
        <v>191</v>
      </c>
      <c r="U1549" s="199">
        <v>355</v>
      </c>
      <c r="V1549" s="199"/>
      <c r="W1549" s="157"/>
    </row>
    <row r="1550" spans="1:24" ht="13.8" thickBot="1">
      <c r="A1550" s="162">
        <v>26.94</v>
      </c>
      <c r="B1550" s="153">
        <v>207</v>
      </c>
      <c r="C1550" s="153">
        <v>1161619</v>
      </c>
      <c r="D1550" s="153"/>
      <c r="E1550" s="27"/>
      <c r="F1550" s="27"/>
      <c r="G1550" s="27"/>
      <c r="H1550" s="27"/>
      <c r="I1550" s="27"/>
      <c r="J1550" s="159" t="s">
        <v>95</v>
      </c>
      <c r="K1550" s="25" t="s">
        <v>98</v>
      </c>
      <c r="L1550" s="27"/>
      <c r="M1550" s="160" t="s">
        <v>98</v>
      </c>
      <c r="N1550" s="140">
        <v>0.30895437039874041</v>
      </c>
      <c r="O1550" s="140">
        <f t="shared" si="41"/>
        <v>308.95437039874042</v>
      </c>
      <c r="P1550" s="156" t="s">
        <v>346</v>
      </c>
      <c r="Q1550" s="156" t="s">
        <v>346</v>
      </c>
      <c r="R1550" s="205">
        <v>79</v>
      </c>
      <c r="S1550" s="205">
        <v>133</v>
      </c>
      <c r="T1550" s="205">
        <v>191</v>
      </c>
      <c r="U1550" s="205">
        <v>281</v>
      </c>
      <c r="V1550" s="205"/>
      <c r="W1550" s="157"/>
    </row>
    <row r="1551" spans="1:24">
      <c r="A1551" s="220" t="s">
        <v>897</v>
      </c>
      <c r="B1551" s="220"/>
      <c r="C1551" s="220"/>
      <c r="D1551" s="220"/>
      <c r="E1551" s="220"/>
      <c r="F1551" s="220"/>
      <c r="G1551" s="220"/>
      <c r="H1551" s="220"/>
      <c r="I1551" s="220"/>
      <c r="J1551" s="220"/>
      <c r="K1551" s="220"/>
      <c r="L1551" s="220"/>
      <c r="M1551" s="220"/>
      <c r="N1551" s="220"/>
      <c r="O1551" s="220"/>
      <c r="P1551" s="220"/>
      <c r="Q1551" s="220"/>
      <c r="R1551" s="220"/>
      <c r="S1551" s="220"/>
      <c r="T1551" s="220"/>
      <c r="U1551" s="220"/>
      <c r="V1551" s="220"/>
      <c r="W1551" s="220"/>
    </row>
    <row r="1552" spans="1:24" s="28" customFormat="1">
      <c r="A1552" s="43">
        <v>6.04</v>
      </c>
      <c r="B1552" s="25">
        <v>207</v>
      </c>
      <c r="C1552" s="25">
        <v>429262</v>
      </c>
      <c r="D1552" s="25"/>
      <c r="E1552" s="25"/>
      <c r="F1552" s="25"/>
      <c r="G1552" s="25"/>
      <c r="H1552" s="25"/>
      <c r="I1552" s="25"/>
      <c r="J1552" s="169" t="s">
        <v>71</v>
      </c>
      <c r="K1552" s="25" t="s">
        <v>96</v>
      </c>
      <c r="L1552" s="43"/>
      <c r="M1552" s="27" t="s">
        <v>122</v>
      </c>
      <c r="N1552" s="43">
        <v>1.0829347126563213E-2</v>
      </c>
      <c r="O1552" s="140">
        <f t="shared" si="41"/>
        <v>10.829347126563212</v>
      </c>
      <c r="P1552" s="156" t="s">
        <v>346</v>
      </c>
      <c r="Q1552" s="156" t="s">
        <v>346</v>
      </c>
      <c r="R1552" s="201">
        <v>191</v>
      </c>
      <c r="S1552" s="201">
        <v>166</v>
      </c>
      <c r="T1552" s="201"/>
      <c r="U1552" s="201"/>
      <c r="V1552" s="201"/>
      <c r="W1552" s="27"/>
    </row>
    <row r="1553" spans="1:23" s="28" customFormat="1">
      <c r="A1553" s="43">
        <v>7.4</v>
      </c>
      <c r="B1553" s="27">
        <v>93</v>
      </c>
      <c r="C1553" s="27">
        <v>477972</v>
      </c>
      <c r="D1553" s="27"/>
      <c r="E1553" s="27"/>
      <c r="F1553" s="27"/>
      <c r="G1553" s="27"/>
      <c r="H1553" s="25"/>
      <c r="I1553" s="27"/>
      <c r="J1553" s="154" t="s">
        <v>95</v>
      </c>
      <c r="K1553" s="27" t="s">
        <v>98</v>
      </c>
      <c r="L1553" s="43"/>
      <c r="M1553" s="27" t="s">
        <v>98</v>
      </c>
      <c r="N1553" s="140">
        <v>1.2058194540345223E-2</v>
      </c>
      <c r="O1553" s="140">
        <f t="shared" si="41"/>
        <v>12.058194540345223</v>
      </c>
      <c r="P1553" s="156" t="s">
        <v>346</v>
      </c>
      <c r="Q1553" s="156" t="s">
        <v>346</v>
      </c>
      <c r="R1553" s="199">
        <v>55</v>
      </c>
      <c r="S1553" s="199">
        <v>70</v>
      </c>
      <c r="T1553" s="199"/>
      <c r="U1553" s="199"/>
      <c r="V1553" s="199"/>
      <c r="W1553" s="27"/>
    </row>
    <row r="1554" spans="1:23" s="28" customFormat="1">
      <c r="A1554" s="43">
        <v>7.79</v>
      </c>
      <c r="B1554" s="27">
        <v>267</v>
      </c>
      <c r="C1554" s="27">
        <v>1627086</v>
      </c>
      <c r="D1554" s="27"/>
      <c r="E1554" s="27"/>
      <c r="F1554" s="27"/>
      <c r="G1554" s="27"/>
      <c r="H1554" s="25"/>
      <c r="I1554" s="27"/>
      <c r="J1554" s="154" t="s">
        <v>95</v>
      </c>
      <c r="K1554" s="27" t="s">
        <v>98</v>
      </c>
      <c r="L1554" s="43"/>
      <c r="M1554" s="27" t="s">
        <v>98</v>
      </c>
      <c r="N1554" s="140">
        <v>4.1047842806424116E-2</v>
      </c>
      <c r="O1554" s="140">
        <f t="shared" si="41"/>
        <v>41.047842806424114</v>
      </c>
      <c r="P1554" s="156" t="s">
        <v>346</v>
      </c>
      <c r="Q1554" s="156" t="s">
        <v>346</v>
      </c>
      <c r="R1554" s="199">
        <v>126</v>
      </c>
      <c r="S1554" s="199">
        <v>193</v>
      </c>
      <c r="T1554" s="199">
        <v>251</v>
      </c>
      <c r="U1554" s="199">
        <v>283</v>
      </c>
      <c r="V1554" s="199"/>
      <c r="W1554" s="27"/>
    </row>
    <row r="1555" spans="1:23" s="28" customFormat="1">
      <c r="A1555" s="43">
        <v>7.89</v>
      </c>
      <c r="B1555" s="27">
        <v>108</v>
      </c>
      <c r="C1555" s="27">
        <v>267975</v>
      </c>
      <c r="D1555" s="27"/>
      <c r="E1555" s="27"/>
      <c r="F1555" s="27"/>
      <c r="G1555" s="27"/>
      <c r="H1555" s="25"/>
      <c r="I1555" s="27"/>
      <c r="J1555" s="154" t="s">
        <v>95</v>
      </c>
      <c r="K1555" s="27" t="s">
        <v>98</v>
      </c>
      <c r="L1555" s="43"/>
      <c r="M1555" s="27" t="s">
        <v>98</v>
      </c>
      <c r="N1555" s="140">
        <v>6.7604267236344622E-3</v>
      </c>
      <c r="O1555" s="140">
        <f t="shared" si="41"/>
        <v>6.7604267236344624</v>
      </c>
      <c r="P1555" s="156" t="s">
        <v>346</v>
      </c>
      <c r="Q1555" s="156" t="s">
        <v>346</v>
      </c>
      <c r="R1555" s="199">
        <v>77</v>
      </c>
      <c r="S1555" s="199">
        <v>135</v>
      </c>
      <c r="T1555" s="199">
        <v>191</v>
      </c>
      <c r="U1555" s="199"/>
      <c r="V1555" s="199"/>
      <c r="W1555" s="27"/>
    </row>
    <row r="1556" spans="1:23" s="28" customFormat="1">
      <c r="A1556" s="43">
        <v>7.91</v>
      </c>
      <c r="B1556" s="25">
        <v>116</v>
      </c>
      <c r="C1556" s="25">
        <v>42282</v>
      </c>
      <c r="D1556" s="25"/>
      <c r="E1556" s="25"/>
      <c r="F1556" s="25"/>
      <c r="G1556" s="25"/>
      <c r="H1556" s="25"/>
      <c r="I1556" s="25"/>
      <c r="J1556" s="169" t="s">
        <v>220</v>
      </c>
      <c r="K1556" s="25" t="s">
        <v>233</v>
      </c>
      <c r="L1556" s="43"/>
      <c r="M1556" s="27" t="s">
        <v>243</v>
      </c>
      <c r="N1556" s="43">
        <v>1.0666829470238354E-3</v>
      </c>
      <c r="O1556" s="140">
        <f t="shared" si="41"/>
        <v>1.0666829470238355</v>
      </c>
      <c r="P1556" s="156" t="s">
        <v>346</v>
      </c>
      <c r="Q1556" s="156" t="s">
        <v>346</v>
      </c>
      <c r="R1556" s="201">
        <v>91</v>
      </c>
      <c r="S1556" s="201">
        <v>63</v>
      </c>
      <c r="T1556" s="201"/>
      <c r="U1556" s="201"/>
      <c r="V1556" s="201"/>
      <c r="W1556" s="27"/>
    </row>
    <row r="1557" spans="1:23" s="28" customFormat="1">
      <c r="A1557" s="43">
        <v>8.0500000000000007</v>
      </c>
      <c r="B1557" s="25">
        <v>73</v>
      </c>
      <c r="C1557" s="25">
        <v>681183</v>
      </c>
      <c r="D1557" s="25"/>
      <c r="E1557" s="25"/>
      <c r="F1557" s="25"/>
      <c r="G1557" s="25"/>
      <c r="H1557" s="25"/>
      <c r="I1557" s="25"/>
      <c r="J1557" s="169" t="s">
        <v>78</v>
      </c>
      <c r="K1557" s="25" t="s">
        <v>104</v>
      </c>
      <c r="L1557" s="43"/>
      <c r="M1557" s="27" t="s">
        <v>129</v>
      </c>
      <c r="N1557" s="43">
        <v>1.7184766328521294E-2</v>
      </c>
      <c r="O1557" s="140">
        <f t="shared" si="41"/>
        <v>17.184766328521295</v>
      </c>
      <c r="P1557" s="156" t="s">
        <v>346</v>
      </c>
      <c r="Q1557" s="156" t="s">
        <v>346</v>
      </c>
      <c r="R1557" s="201">
        <v>267</v>
      </c>
      <c r="S1557" s="201">
        <v>355</v>
      </c>
      <c r="T1557" s="201"/>
      <c r="U1557" s="201"/>
      <c r="V1557" s="201"/>
      <c r="W1557" s="27"/>
    </row>
    <row r="1558" spans="1:23" s="28" customFormat="1">
      <c r="A1558" s="43">
        <v>8.1300000000000008</v>
      </c>
      <c r="B1558" s="25">
        <v>137</v>
      </c>
      <c r="C1558" s="25">
        <v>77966</v>
      </c>
      <c r="D1558" s="25"/>
      <c r="E1558" s="25"/>
      <c r="F1558" s="25"/>
      <c r="G1558" s="25"/>
      <c r="H1558" s="25"/>
      <c r="I1558" s="25"/>
      <c r="J1558" s="169" t="s">
        <v>79</v>
      </c>
      <c r="K1558" s="25" t="s">
        <v>105</v>
      </c>
      <c r="L1558" s="43"/>
      <c r="M1558" s="27" t="s">
        <v>130</v>
      </c>
      <c r="N1558" s="43">
        <v>1.9669126968369604E-3</v>
      </c>
      <c r="O1558" s="140">
        <f t="shared" si="41"/>
        <v>1.9669126968369604</v>
      </c>
      <c r="P1558" s="156" t="s">
        <v>346</v>
      </c>
      <c r="Q1558" s="156" t="s">
        <v>346</v>
      </c>
      <c r="R1558" s="201">
        <v>78</v>
      </c>
      <c r="S1558" s="201">
        <v>115</v>
      </c>
      <c r="T1558" s="201">
        <v>155</v>
      </c>
      <c r="U1558" s="201"/>
      <c r="V1558" s="201"/>
      <c r="W1558" s="27"/>
    </row>
    <row r="1559" spans="1:23" s="28" customFormat="1">
      <c r="A1559" s="43">
        <v>8.56</v>
      </c>
      <c r="B1559" s="25">
        <v>55</v>
      </c>
      <c r="C1559" s="25">
        <v>82226</v>
      </c>
      <c r="D1559" s="25"/>
      <c r="E1559" s="25"/>
      <c r="F1559" s="25"/>
      <c r="G1559" s="25"/>
      <c r="H1559" s="25"/>
      <c r="I1559" s="170"/>
      <c r="J1559" s="18" t="s">
        <v>81</v>
      </c>
      <c r="K1559" s="25" t="s">
        <v>107</v>
      </c>
      <c r="L1559" s="43"/>
      <c r="M1559" s="27" t="s">
        <v>132</v>
      </c>
      <c r="N1559" s="43">
        <v>2.07438323641223E-3</v>
      </c>
      <c r="O1559" s="140">
        <f t="shared" ref="O1559:O1613" si="42">N1559*1000</f>
        <v>2.0743832364122299</v>
      </c>
      <c r="P1559" s="156" t="s">
        <v>346</v>
      </c>
      <c r="Q1559" s="156" t="s">
        <v>346</v>
      </c>
      <c r="R1559" s="201">
        <v>69</v>
      </c>
      <c r="S1559" s="201">
        <v>83</v>
      </c>
      <c r="T1559" s="201">
        <v>97</v>
      </c>
      <c r="U1559" s="201">
        <v>111</v>
      </c>
      <c r="V1559" s="201">
        <v>168</v>
      </c>
      <c r="W1559" s="27"/>
    </row>
    <row r="1560" spans="1:23" s="28" customFormat="1">
      <c r="A1560" s="43">
        <v>8.86</v>
      </c>
      <c r="B1560" s="27">
        <v>94</v>
      </c>
      <c r="C1560" s="27">
        <v>423788</v>
      </c>
      <c r="D1560" s="27"/>
      <c r="E1560" s="27"/>
      <c r="F1560" s="27"/>
      <c r="G1560" s="27"/>
      <c r="H1560" s="25"/>
      <c r="I1560" s="27"/>
      <c r="J1560" s="154" t="s">
        <v>95</v>
      </c>
      <c r="K1560" s="27" t="s">
        <v>98</v>
      </c>
      <c r="L1560" s="43"/>
      <c r="M1560" s="27" t="s">
        <v>98</v>
      </c>
      <c r="N1560" s="140">
        <v>1.0691250005991609E-2</v>
      </c>
      <c r="O1560" s="140">
        <f t="shared" si="42"/>
        <v>10.691250005991609</v>
      </c>
      <c r="P1560" s="156" t="s">
        <v>346</v>
      </c>
      <c r="Q1560" s="156" t="s">
        <v>346</v>
      </c>
      <c r="R1560" s="199">
        <v>77</v>
      </c>
      <c r="S1560" s="199">
        <v>139</v>
      </c>
      <c r="T1560" s="199"/>
      <c r="U1560" s="199"/>
      <c r="V1560" s="199"/>
      <c r="W1560" s="27"/>
    </row>
    <row r="1561" spans="1:23" s="28" customFormat="1">
      <c r="A1561" s="43">
        <v>9.06</v>
      </c>
      <c r="B1561" s="25">
        <v>73</v>
      </c>
      <c r="C1561" s="25">
        <v>435301</v>
      </c>
      <c r="D1561" s="25"/>
      <c r="E1561" s="25"/>
      <c r="F1561" s="25"/>
      <c r="G1561" s="25"/>
      <c r="H1561" s="25"/>
      <c r="I1561" s="25"/>
      <c r="J1561" s="169" t="s">
        <v>83</v>
      </c>
      <c r="K1561" s="25" t="s">
        <v>109</v>
      </c>
      <c r="L1561" s="43"/>
      <c r="M1561" s="27" t="s">
        <v>134</v>
      </c>
      <c r="N1561" s="43">
        <v>1.0981697968932943E-2</v>
      </c>
      <c r="O1561" s="140">
        <f t="shared" si="42"/>
        <v>10.981697968932943</v>
      </c>
      <c r="P1561" s="27">
        <v>22.984999999999999</v>
      </c>
      <c r="Q1561" s="27">
        <v>22.984999999999999</v>
      </c>
      <c r="R1561" s="201">
        <v>207</v>
      </c>
      <c r="S1561" s="201">
        <v>325</v>
      </c>
      <c r="T1561" s="201">
        <v>341</v>
      </c>
      <c r="U1561" s="201">
        <v>429</v>
      </c>
      <c r="V1561" s="201"/>
      <c r="W1561" s="27"/>
    </row>
    <row r="1562" spans="1:23" s="28" customFormat="1">
      <c r="A1562" s="43">
        <v>9.1</v>
      </c>
      <c r="B1562" s="27">
        <v>135</v>
      </c>
      <c r="C1562" s="27">
        <v>154337</v>
      </c>
      <c r="D1562" s="27"/>
      <c r="E1562" s="27"/>
      <c r="F1562" s="27"/>
      <c r="G1562" s="27"/>
      <c r="H1562" s="25"/>
      <c r="I1562" s="27"/>
      <c r="J1562" s="154" t="s">
        <v>367</v>
      </c>
      <c r="K1562" s="25" t="s">
        <v>379</v>
      </c>
      <c r="L1562" s="43"/>
      <c r="M1562" s="27" t="s">
        <v>374</v>
      </c>
      <c r="N1562" s="140">
        <v>3.8935870108986735E-3</v>
      </c>
      <c r="O1562" s="140">
        <f t="shared" si="42"/>
        <v>3.8935870108986737</v>
      </c>
      <c r="P1562" s="27">
        <v>24700</v>
      </c>
      <c r="Q1562" s="27">
        <v>24700</v>
      </c>
      <c r="R1562" s="199">
        <v>108</v>
      </c>
      <c r="S1562" s="199">
        <v>69</v>
      </c>
      <c r="T1562" s="199">
        <v>91</v>
      </c>
      <c r="U1562" s="199"/>
      <c r="V1562" s="199"/>
      <c r="W1562" s="27"/>
    </row>
    <row r="1563" spans="1:23" s="28" customFormat="1">
      <c r="A1563" s="43">
        <v>9.2799999999999994</v>
      </c>
      <c r="B1563" s="27">
        <v>135</v>
      </c>
      <c r="C1563" s="27">
        <v>303617</v>
      </c>
      <c r="D1563" s="27"/>
      <c r="E1563" s="27"/>
      <c r="F1563" s="27"/>
      <c r="G1563" s="27"/>
      <c r="H1563" s="27"/>
      <c r="I1563" s="27"/>
      <c r="J1563" s="169" t="s">
        <v>84</v>
      </c>
      <c r="K1563" s="25" t="s">
        <v>110</v>
      </c>
      <c r="L1563" s="43"/>
      <c r="M1563" s="27" t="s">
        <v>135</v>
      </c>
      <c r="N1563" s="140">
        <v>7.6595969047475489E-3</v>
      </c>
      <c r="O1563" s="140">
        <f t="shared" si="42"/>
        <v>7.6595969047475485</v>
      </c>
      <c r="P1563" s="156" t="s">
        <v>346</v>
      </c>
      <c r="Q1563" s="27">
        <v>5200</v>
      </c>
      <c r="R1563" s="199">
        <v>107</v>
      </c>
      <c r="S1563" s="199">
        <v>150</v>
      </c>
      <c r="T1563" s="199"/>
      <c r="U1563" s="199"/>
      <c r="V1563" s="199"/>
      <c r="W1563" s="27"/>
    </row>
    <row r="1564" spans="1:23" s="31" customFormat="1">
      <c r="A1564" s="43">
        <v>9.93</v>
      </c>
      <c r="B1564" s="27">
        <v>55</v>
      </c>
      <c r="C1564" s="27">
        <v>618549</v>
      </c>
      <c r="D1564" s="27"/>
      <c r="E1564" s="27"/>
      <c r="F1564" s="27"/>
      <c r="G1564" s="27"/>
      <c r="H1564" s="25"/>
      <c r="I1564" s="27"/>
      <c r="J1564" s="154" t="s">
        <v>225</v>
      </c>
      <c r="K1564" s="25" t="s">
        <v>194</v>
      </c>
      <c r="L1564" s="43"/>
      <c r="M1564" s="27" t="s">
        <v>248</v>
      </c>
      <c r="N1564" s="140">
        <v>1.5604646662850538E-2</v>
      </c>
      <c r="O1564" s="140">
        <f t="shared" si="42"/>
        <v>15.604646662850538</v>
      </c>
      <c r="P1564" s="156" t="s">
        <v>346</v>
      </c>
      <c r="Q1564" s="156" t="s">
        <v>346</v>
      </c>
      <c r="R1564" s="199">
        <v>83</v>
      </c>
      <c r="S1564" s="199">
        <v>97</v>
      </c>
      <c r="T1564" s="199">
        <v>111</v>
      </c>
      <c r="U1564" s="199">
        <v>145</v>
      </c>
      <c r="V1564" s="199">
        <v>196</v>
      </c>
      <c r="W1564" s="41"/>
    </row>
    <row r="1565" spans="1:23" s="28" customFormat="1">
      <c r="A1565" s="43">
        <v>10.029999999999999</v>
      </c>
      <c r="B1565" s="27">
        <v>109</v>
      </c>
      <c r="C1565" s="27">
        <v>504157</v>
      </c>
      <c r="D1565" s="27"/>
      <c r="E1565" s="27"/>
      <c r="F1565" s="27"/>
      <c r="G1565" s="27"/>
      <c r="H1565" s="25"/>
      <c r="I1565" s="27"/>
      <c r="J1565" s="154" t="s">
        <v>95</v>
      </c>
      <c r="K1565" s="27" t="s">
        <v>98</v>
      </c>
      <c r="L1565" s="43"/>
      <c r="M1565" s="27" t="s">
        <v>98</v>
      </c>
      <c r="N1565" s="140">
        <v>1.2718785169166451E-2</v>
      </c>
      <c r="O1565" s="140">
        <f t="shared" si="42"/>
        <v>12.718785169166452</v>
      </c>
      <c r="P1565" s="156" t="s">
        <v>346</v>
      </c>
      <c r="Q1565" s="156" t="s">
        <v>346</v>
      </c>
      <c r="R1565" s="199">
        <v>151</v>
      </c>
      <c r="S1565" s="199">
        <v>91</v>
      </c>
      <c r="T1565" s="199">
        <v>175</v>
      </c>
      <c r="U1565" s="199"/>
      <c r="V1565" s="199"/>
      <c r="W1565" s="27"/>
    </row>
    <row r="1566" spans="1:23" s="29" customFormat="1">
      <c r="A1566" s="43">
        <v>10.220000000000001</v>
      </c>
      <c r="B1566" s="27">
        <v>152</v>
      </c>
      <c r="C1566" s="27">
        <v>39270</v>
      </c>
      <c r="D1566" s="27"/>
      <c r="E1566" s="27"/>
      <c r="F1566" s="27"/>
      <c r="G1566" s="27"/>
      <c r="H1566" s="25"/>
      <c r="I1566" s="27"/>
      <c r="J1566" s="154" t="s">
        <v>154</v>
      </c>
      <c r="K1566" s="25" t="s">
        <v>165</v>
      </c>
      <c r="L1566" s="43"/>
      <c r="M1566" s="27" t="s">
        <v>177</v>
      </c>
      <c r="N1566" s="140">
        <v>9.906967345354057E-4</v>
      </c>
      <c r="O1566" s="140">
        <f>N1566*10000</f>
        <v>9.9069673453540563</v>
      </c>
      <c r="P1566" s="156" t="s">
        <v>346</v>
      </c>
      <c r="Q1566" s="156" t="s">
        <v>346</v>
      </c>
      <c r="R1566" s="199">
        <v>77</v>
      </c>
      <c r="S1566" s="199">
        <v>109</v>
      </c>
      <c r="T1566" s="199">
        <v>122</v>
      </c>
      <c r="U1566" s="199"/>
      <c r="V1566" s="199"/>
      <c r="W1566" s="41"/>
    </row>
    <row r="1567" spans="1:23" s="28" customFormat="1">
      <c r="A1567" s="43">
        <v>10.92</v>
      </c>
      <c r="B1567" s="27">
        <v>58</v>
      </c>
      <c r="C1567" s="27">
        <v>72322</v>
      </c>
      <c r="D1567" s="27"/>
      <c r="E1567" s="27"/>
      <c r="F1567" s="27"/>
      <c r="G1567" s="27"/>
      <c r="H1567" s="25"/>
      <c r="I1567" s="27"/>
      <c r="J1567" s="154" t="s">
        <v>95</v>
      </c>
      <c r="K1567" s="25" t="s">
        <v>98</v>
      </c>
      <c r="L1567" s="43"/>
      <c r="M1567" s="27" t="s">
        <v>98</v>
      </c>
      <c r="N1567" s="140">
        <v>1.8245268458128244E-3</v>
      </c>
      <c r="O1567" s="140">
        <f t="shared" si="42"/>
        <v>1.8245268458128245</v>
      </c>
      <c r="P1567" s="156" t="s">
        <v>346</v>
      </c>
      <c r="Q1567" s="156" t="s">
        <v>346</v>
      </c>
      <c r="R1567" s="199">
        <v>79</v>
      </c>
      <c r="S1567" s="199">
        <v>135</v>
      </c>
      <c r="T1567" s="199"/>
      <c r="U1567" s="199"/>
      <c r="V1567" s="199"/>
      <c r="W1567" s="27"/>
    </row>
    <row r="1568" spans="1:23" s="28" customFormat="1">
      <c r="A1568" s="43">
        <v>11.89</v>
      </c>
      <c r="B1568" s="25">
        <v>57</v>
      </c>
      <c r="C1568" s="25">
        <v>886823</v>
      </c>
      <c r="D1568" s="25"/>
      <c r="E1568" s="25"/>
      <c r="F1568" s="25"/>
      <c r="G1568" s="23"/>
      <c r="H1568" s="25"/>
      <c r="I1568" s="23"/>
      <c r="J1568" s="171" t="s">
        <v>289</v>
      </c>
      <c r="K1568" s="25" t="s">
        <v>301</v>
      </c>
      <c r="L1568" s="43"/>
      <c r="M1568" s="25" t="s">
        <v>315</v>
      </c>
      <c r="N1568" s="43">
        <v>2.2372616506516223E-2</v>
      </c>
      <c r="O1568" s="140">
        <f t="shared" si="42"/>
        <v>22.372616506516223</v>
      </c>
      <c r="P1568" s="156" t="s">
        <v>346</v>
      </c>
      <c r="Q1568" s="27">
        <v>8.1000000000000014</v>
      </c>
      <c r="R1568" s="201">
        <v>71</v>
      </c>
      <c r="S1568" s="201">
        <v>85</v>
      </c>
      <c r="T1568" s="201">
        <v>99</v>
      </c>
      <c r="U1568" s="201">
        <v>113</v>
      </c>
      <c r="V1568" s="212">
        <v>226.27</v>
      </c>
      <c r="W1568" s="27"/>
    </row>
    <row r="1569" spans="1:23" s="28" customFormat="1">
      <c r="A1569" s="43">
        <v>12.49</v>
      </c>
      <c r="B1569" s="27">
        <v>73</v>
      </c>
      <c r="C1569" s="27">
        <v>169652</v>
      </c>
      <c r="D1569" s="27"/>
      <c r="E1569" s="27"/>
      <c r="F1569" s="27"/>
      <c r="G1569" s="27"/>
      <c r="H1569" s="25"/>
      <c r="I1569" s="27"/>
      <c r="J1569" s="154" t="s">
        <v>95</v>
      </c>
      <c r="K1569" s="25" t="s">
        <v>98</v>
      </c>
      <c r="L1569" s="43"/>
      <c r="M1569" s="27" t="s">
        <v>98</v>
      </c>
      <c r="N1569" s="140">
        <v>4.2799511690196244E-3</v>
      </c>
      <c r="O1569" s="140">
        <f t="shared" si="42"/>
        <v>4.2799511690196246</v>
      </c>
      <c r="P1569" s="156" t="s">
        <v>346</v>
      </c>
      <c r="Q1569" s="156" t="s">
        <v>346</v>
      </c>
      <c r="R1569" s="199">
        <v>147</v>
      </c>
      <c r="S1569" s="199">
        <v>221</v>
      </c>
      <c r="T1569" s="199">
        <v>281</v>
      </c>
      <c r="U1569" s="199"/>
      <c r="V1569" s="199"/>
      <c r="W1569" s="27"/>
    </row>
    <row r="1570" spans="1:23" s="28" customFormat="1">
      <c r="A1570" s="172">
        <v>13.08</v>
      </c>
      <c r="B1570" s="25">
        <v>57</v>
      </c>
      <c r="C1570" s="25">
        <v>2932102</v>
      </c>
      <c r="D1570" s="25"/>
      <c r="E1570" s="25"/>
      <c r="F1570" s="25"/>
      <c r="G1570" s="173"/>
      <c r="H1570" s="25"/>
      <c r="I1570" s="173"/>
      <c r="J1570" s="174" t="s">
        <v>291</v>
      </c>
      <c r="K1570" s="25" t="s">
        <v>303</v>
      </c>
      <c r="L1570" s="43"/>
      <c r="M1570" s="170" t="s">
        <v>317</v>
      </c>
      <c r="N1570" s="172">
        <v>7.3970559631391194E-2</v>
      </c>
      <c r="O1570" s="140">
        <f t="shared" si="42"/>
        <v>73.970559631391197</v>
      </c>
      <c r="P1570" s="156" t="s">
        <v>346</v>
      </c>
      <c r="Q1570" s="27">
        <v>1.0721000000000001</v>
      </c>
      <c r="R1570" s="201">
        <v>71</v>
      </c>
      <c r="S1570" s="201">
        <v>85</v>
      </c>
      <c r="T1570" s="201">
        <v>99</v>
      </c>
      <c r="U1570" s="201">
        <v>113</v>
      </c>
      <c r="V1570" s="219">
        <v>240</v>
      </c>
      <c r="W1570" s="27"/>
    </row>
    <row r="1571" spans="1:23" s="28" customFormat="1">
      <c r="A1571" s="43">
        <v>13.56</v>
      </c>
      <c r="B1571" s="27">
        <v>207</v>
      </c>
      <c r="C1571" s="27">
        <v>394733</v>
      </c>
      <c r="D1571" s="27"/>
      <c r="E1571" s="27"/>
      <c r="F1571" s="27"/>
      <c r="G1571" s="27"/>
      <c r="H1571" s="25"/>
      <c r="I1571" s="27"/>
      <c r="J1571" s="154" t="s">
        <v>361</v>
      </c>
      <c r="K1571" s="25" t="s">
        <v>351</v>
      </c>
      <c r="L1571" s="43"/>
      <c r="M1571" s="27" t="s">
        <v>350</v>
      </c>
      <c r="N1571" s="140">
        <v>9.9582555160011282E-3</v>
      </c>
      <c r="O1571" s="140">
        <f t="shared" si="42"/>
        <v>9.9582555160011275</v>
      </c>
      <c r="P1571" s="156" t="s">
        <v>346</v>
      </c>
      <c r="Q1571" s="156" t="s">
        <v>346</v>
      </c>
      <c r="R1571" s="199">
        <v>222</v>
      </c>
      <c r="S1571" s="199">
        <v>56</v>
      </c>
      <c r="T1571" s="199">
        <v>91</v>
      </c>
      <c r="U1571" s="199"/>
      <c r="V1571" s="199"/>
      <c r="W1571" s="27"/>
    </row>
    <row r="1572" spans="1:23" s="28" customFormat="1">
      <c r="A1572" s="43">
        <v>13.76</v>
      </c>
      <c r="B1572" s="27">
        <v>55</v>
      </c>
      <c r="C1572" s="27">
        <v>1283912</v>
      </c>
      <c r="D1572" s="27"/>
      <c r="E1572" s="27"/>
      <c r="F1572" s="27"/>
      <c r="G1572" s="27"/>
      <c r="H1572" s="25"/>
      <c r="I1572" s="27"/>
      <c r="J1572" s="154" t="s">
        <v>891</v>
      </c>
      <c r="K1572" s="25" t="s">
        <v>690</v>
      </c>
      <c r="L1572" s="43"/>
      <c r="M1572" s="27" t="s">
        <v>694</v>
      </c>
      <c r="N1572" s="140">
        <v>3.2390308781024238E-2</v>
      </c>
      <c r="O1572" s="140">
        <f t="shared" si="42"/>
        <v>32.390308781024238</v>
      </c>
      <c r="P1572" s="156" t="s">
        <v>346</v>
      </c>
      <c r="Q1572" s="27">
        <v>69.405000000000001</v>
      </c>
      <c r="R1572" s="199">
        <v>73</v>
      </c>
      <c r="S1572" s="199">
        <v>129</v>
      </c>
      <c r="T1572" s="199">
        <v>185</v>
      </c>
      <c r="U1572" s="199">
        <v>228</v>
      </c>
      <c r="V1572" s="199"/>
      <c r="W1572" s="27"/>
    </row>
    <row r="1573" spans="1:23" s="28" customFormat="1">
      <c r="A1573" s="172">
        <v>14.41</v>
      </c>
      <c r="B1573" s="25">
        <v>57</v>
      </c>
      <c r="C1573" s="25">
        <v>1267353</v>
      </c>
      <c r="D1573" s="25"/>
      <c r="E1573" s="25"/>
      <c r="F1573" s="25"/>
      <c r="G1573" s="25"/>
      <c r="H1573" s="25"/>
      <c r="I1573" s="25"/>
      <c r="J1573" s="169" t="s">
        <v>292</v>
      </c>
      <c r="K1573" s="25" t="s">
        <v>304</v>
      </c>
      <c r="L1573" s="43"/>
      <c r="M1573" s="25" t="s">
        <v>318</v>
      </c>
      <c r="N1573" s="43">
        <v>3.1972561207121213E-2</v>
      </c>
      <c r="O1573" s="140">
        <f t="shared" si="42"/>
        <v>31.972561207121213</v>
      </c>
      <c r="P1573" s="156" t="s">
        <v>346</v>
      </c>
      <c r="Q1573" s="156" t="s">
        <v>346</v>
      </c>
      <c r="R1573" s="201">
        <v>71</v>
      </c>
      <c r="S1573" s="201">
        <v>85</v>
      </c>
      <c r="T1573" s="201">
        <v>99</v>
      </c>
      <c r="U1573" s="201">
        <v>113</v>
      </c>
      <c r="V1573" s="201">
        <v>254</v>
      </c>
      <c r="W1573" s="27"/>
    </row>
    <row r="1574" spans="1:23" s="28" customFormat="1">
      <c r="A1574" s="43">
        <v>15.09</v>
      </c>
      <c r="B1574" s="23">
        <v>188</v>
      </c>
      <c r="C1574" s="23">
        <v>3963877</v>
      </c>
      <c r="D1574" s="23"/>
      <c r="E1574" s="23"/>
      <c r="F1574" s="23"/>
      <c r="G1574" s="23"/>
      <c r="H1574" s="23"/>
      <c r="I1574" s="23"/>
      <c r="J1574" s="171" t="s">
        <v>89</v>
      </c>
      <c r="K1574" s="25" t="s">
        <v>115</v>
      </c>
      <c r="L1574" s="43"/>
      <c r="M1574" s="23" t="s">
        <v>140</v>
      </c>
      <c r="N1574" s="43">
        <v>0.1</v>
      </c>
      <c r="O1574" s="140">
        <f t="shared" si="42"/>
        <v>100</v>
      </c>
      <c r="P1574" s="156" t="s">
        <v>346</v>
      </c>
      <c r="Q1574" s="156" t="s">
        <v>346</v>
      </c>
      <c r="R1574" s="212">
        <v>160</v>
      </c>
      <c r="S1574" s="212"/>
      <c r="T1574" s="212"/>
      <c r="U1574" s="212"/>
      <c r="V1574" s="212"/>
      <c r="W1574" s="27"/>
    </row>
    <row r="1575" spans="1:23" s="33" customFormat="1">
      <c r="A1575" s="43">
        <v>15.46</v>
      </c>
      <c r="B1575" s="25">
        <v>149</v>
      </c>
      <c r="C1575" s="25">
        <v>4637297</v>
      </c>
      <c r="D1575" s="25"/>
      <c r="E1575" s="25"/>
      <c r="F1575" s="25"/>
      <c r="G1575" s="25"/>
      <c r="H1575" s="25"/>
      <c r="I1575" s="25"/>
      <c r="J1575" s="169" t="s">
        <v>90</v>
      </c>
      <c r="K1575" s="25" t="s">
        <v>116</v>
      </c>
      <c r="L1575" s="43"/>
      <c r="M1575" s="25" t="s">
        <v>141</v>
      </c>
      <c r="N1575" s="43">
        <v>0.11698892271379763</v>
      </c>
      <c r="O1575" s="140">
        <f t="shared" si="42"/>
        <v>116.98892271379762</v>
      </c>
      <c r="P1575" s="156" t="s">
        <v>346</v>
      </c>
      <c r="Q1575" s="156" t="s">
        <v>346</v>
      </c>
      <c r="R1575" s="201">
        <v>104</v>
      </c>
      <c r="S1575" s="201">
        <v>223</v>
      </c>
      <c r="T1575" s="201">
        <v>267</v>
      </c>
      <c r="U1575" s="201"/>
      <c r="V1575" s="201"/>
      <c r="W1575" s="27"/>
    </row>
    <row r="1576" spans="1:23" s="28" customFormat="1">
      <c r="A1576" s="43">
        <v>15.56</v>
      </c>
      <c r="B1576" s="27">
        <v>194</v>
      </c>
      <c r="C1576" s="27">
        <v>375558</v>
      </c>
      <c r="D1576" s="27"/>
      <c r="E1576" s="27"/>
      <c r="F1576" s="27"/>
      <c r="G1576" s="27"/>
      <c r="H1576" s="25"/>
      <c r="I1576" s="27"/>
      <c r="J1576" s="154" t="s">
        <v>398</v>
      </c>
      <c r="K1576" s="163" t="s">
        <v>407</v>
      </c>
      <c r="L1576" s="43"/>
      <c r="M1576" s="27" t="s">
        <v>403</v>
      </c>
      <c r="N1576" s="140">
        <v>9.4745119487814593E-3</v>
      </c>
      <c r="O1576" s="140">
        <f t="shared" si="42"/>
        <v>9.4745119487814602</v>
      </c>
      <c r="P1576" s="27">
        <v>87000</v>
      </c>
      <c r="Q1576" s="27">
        <v>100</v>
      </c>
      <c r="R1576" s="199">
        <v>109</v>
      </c>
      <c r="S1576" s="199">
        <v>136</v>
      </c>
      <c r="T1576" s="199">
        <v>165</v>
      </c>
      <c r="U1576" s="199"/>
      <c r="V1576" s="199"/>
      <c r="W1576" s="27"/>
    </row>
    <row r="1577" spans="1:23" s="28" customFormat="1">
      <c r="A1577" s="43">
        <v>15.57</v>
      </c>
      <c r="B1577" s="27">
        <v>243</v>
      </c>
      <c r="C1577" s="27">
        <v>42294</v>
      </c>
      <c r="D1577" s="27"/>
      <c r="E1577" s="27"/>
      <c r="F1577" s="27"/>
      <c r="G1577" s="27"/>
      <c r="H1577" s="25"/>
      <c r="I1577" s="27"/>
      <c r="J1577" s="154" t="s">
        <v>893</v>
      </c>
      <c r="K1577" s="25" t="s">
        <v>653</v>
      </c>
      <c r="L1577" s="43"/>
      <c r="M1577" s="27" t="s">
        <v>892</v>
      </c>
      <c r="N1577" s="140">
        <v>1.0669856809381322E-3</v>
      </c>
      <c r="O1577" s="140">
        <f t="shared" si="42"/>
        <v>1.0669856809381322</v>
      </c>
      <c r="P1577" s="156" t="s">
        <v>346</v>
      </c>
      <c r="Q1577" s="156" t="s">
        <v>346</v>
      </c>
      <c r="R1577" s="199">
        <v>213</v>
      </c>
      <c r="S1577" s="199">
        <v>258</v>
      </c>
      <c r="T1577" s="199"/>
      <c r="U1577" s="199"/>
      <c r="V1577" s="199"/>
      <c r="W1577" s="27"/>
    </row>
    <row r="1578" spans="1:23" s="28" customFormat="1">
      <c r="A1578" s="43">
        <v>15.86</v>
      </c>
      <c r="B1578" s="25">
        <v>57</v>
      </c>
      <c r="C1578" s="25">
        <v>65522</v>
      </c>
      <c r="D1578" s="25"/>
      <c r="E1578" s="25"/>
      <c r="F1578" s="25"/>
      <c r="G1578" s="23"/>
      <c r="H1578" s="25"/>
      <c r="I1578" s="23"/>
      <c r="J1578" s="171" t="s">
        <v>479</v>
      </c>
      <c r="K1578" s="25" t="s">
        <v>484</v>
      </c>
      <c r="L1578" s="43"/>
      <c r="M1578" s="25" t="s">
        <v>488</v>
      </c>
      <c r="N1578" s="43">
        <v>1.6529776277114554E-3</v>
      </c>
      <c r="O1578" s="140">
        <f t="shared" si="42"/>
        <v>1.6529776277114554</v>
      </c>
      <c r="P1578" s="156" t="s">
        <v>346</v>
      </c>
      <c r="Q1578" s="27">
        <v>0.12485</v>
      </c>
      <c r="R1578" s="201">
        <v>71</v>
      </c>
      <c r="S1578" s="201">
        <v>85</v>
      </c>
      <c r="T1578" s="201">
        <v>99</v>
      </c>
      <c r="U1578" s="201">
        <v>113</v>
      </c>
      <c r="V1578" s="212">
        <v>268</v>
      </c>
      <c r="W1578" s="27"/>
    </row>
    <row r="1579" spans="1:23" s="28" customFormat="1">
      <c r="A1579" s="43">
        <v>15.94</v>
      </c>
      <c r="B1579" s="27">
        <v>209</v>
      </c>
      <c r="C1579" s="27">
        <v>182993</v>
      </c>
      <c r="D1579" s="27"/>
      <c r="E1579" s="27"/>
      <c r="F1579" s="27"/>
      <c r="G1579" s="27"/>
      <c r="H1579" s="25"/>
      <c r="I1579" s="27"/>
      <c r="J1579" s="175" t="s">
        <v>95</v>
      </c>
      <c r="K1579" s="25" t="s">
        <v>98</v>
      </c>
      <c r="L1579" s="43"/>
      <c r="M1579" s="27" t="s">
        <v>98</v>
      </c>
      <c r="N1579" s="140">
        <v>4.6165155982387952E-3</v>
      </c>
      <c r="O1579" s="140">
        <f t="shared" si="42"/>
        <v>4.6165155982387951</v>
      </c>
      <c r="P1579" s="156" t="s">
        <v>346</v>
      </c>
      <c r="Q1579" s="156" t="s">
        <v>346</v>
      </c>
      <c r="R1579" s="199">
        <v>174</v>
      </c>
      <c r="S1579" s="199">
        <v>244</v>
      </c>
      <c r="T1579" s="199"/>
      <c r="U1579" s="199"/>
      <c r="V1579" s="199"/>
      <c r="W1579" s="27"/>
    </row>
    <row r="1580" spans="1:23" s="28" customFormat="1">
      <c r="A1580" s="43">
        <v>16.68</v>
      </c>
      <c r="B1580" s="27">
        <v>243</v>
      </c>
      <c r="C1580" s="27">
        <v>567104</v>
      </c>
      <c r="D1580" s="27"/>
      <c r="E1580" s="27"/>
      <c r="F1580" s="27"/>
      <c r="G1580" s="27"/>
      <c r="H1580" s="25"/>
      <c r="I1580" s="27"/>
      <c r="J1580" s="175" t="s">
        <v>95</v>
      </c>
      <c r="K1580" s="25" t="s">
        <v>98</v>
      </c>
      <c r="L1580" s="43"/>
      <c r="M1580" s="27" t="s">
        <v>98</v>
      </c>
      <c r="N1580" s="140">
        <v>1.4306801144435107E-2</v>
      </c>
      <c r="O1580" s="140">
        <f t="shared" si="42"/>
        <v>14.306801144435108</v>
      </c>
      <c r="P1580" s="156" t="s">
        <v>346</v>
      </c>
      <c r="Q1580" s="156" t="s">
        <v>346</v>
      </c>
      <c r="R1580" s="199">
        <v>173</v>
      </c>
      <c r="S1580" s="199">
        <v>258</v>
      </c>
      <c r="T1580" s="199"/>
      <c r="U1580" s="199"/>
      <c r="V1580" s="199"/>
      <c r="W1580" s="27"/>
    </row>
    <row r="1581" spans="1:23" s="28" customFormat="1">
      <c r="A1581" s="43">
        <v>16.72</v>
      </c>
      <c r="B1581" s="25">
        <v>55</v>
      </c>
      <c r="C1581" s="25">
        <v>5190200</v>
      </c>
      <c r="D1581" s="25"/>
      <c r="E1581" s="25"/>
      <c r="F1581" s="25"/>
      <c r="G1581" s="25"/>
      <c r="H1581" s="25"/>
      <c r="I1581" s="170"/>
      <c r="J1581" s="18" t="s">
        <v>95</v>
      </c>
      <c r="K1581" s="25" t="s">
        <v>98</v>
      </c>
      <c r="L1581" s="43"/>
      <c r="M1581" s="25" t="s">
        <v>98</v>
      </c>
      <c r="N1581" s="43">
        <v>0.13093746349848898</v>
      </c>
      <c r="O1581" s="140">
        <f t="shared" si="42"/>
        <v>130.93746349848897</v>
      </c>
      <c r="P1581" s="156" t="s">
        <v>346</v>
      </c>
      <c r="Q1581" s="156" t="s">
        <v>346</v>
      </c>
      <c r="R1581" s="201">
        <v>70</v>
      </c>
      <c r="S1581" s="201">
        <v>97</v>
      </c>
      <c r="T1581" s="201">
        <v>129</v>
      </c>
      <c r="U1581" s="201">
        <v>256</v>
      </c>
      <c r="V1581" s="201"/>
      <c r="W1581" s="27"/>
    </row>
    <row r="1582" spans="1:23" s="28" customFormat="1">
      <c r="A1582" s="43">
        <v>16.77</v>
      </c>
      <c r="B1582" s="27">
        <v>186</v>
      </c>
      <c r="C1582" s="27">
        <v>1350451</v>
      </c>
      <c r="D1582" s="27"/>
      <c r="E1582" s="27"/>
      <c r="F1582" s="27"/>
      <c r="G1582" s="27"/>
      <c r="H1582" s="25"/>
      <c r="I1582" s="27"/>
      <c r="J1582" s="154" t="s">
        <v>896</v>
      </c>
      <c r="K1582" s="25" t="s">
        <v>895</v>
      </c>
      <c r="L1582" s="43"/>
      <c r="M1582" s="27" t="s">
        <v>894</v>
      </c>
      <c r="N1582" s="140">
        <v>3.4068943107972323E-2</v>
      </c>
      <c r="O1582" s="140">
        <f t="shared" si="42"/>
        <v>34.068943107972324</v>
      </c>
      <c r="P1582" s="156" t="s">
        <v>346</v>
      </c>
      <c r="Q1582" s="156" t="s">
        <v>346</v>
      </c>
      <c r="R1582" s="199">
        <v>256</v>
      </c>
      <c r="S1582" s="199">
        <v>221</v>
      </c>
      <c r="T1582" s="199"/>
      <c r="U1582" s="199"/>
      <c r="V1582" s="199"/>
      <c r="W1582" s="27"/>
    </row>
    <row r="1583" spans="1:23" s="28" customFormat="1">
      <c r="A1583" s="43">
        <v>17.399999999999999</v>
      </c>
      <c r="B1583" s="25">
        <v>57</v>
      </c>
      <c r="C1583" s="25">
        <v>903907</v>
      </c>
      <c r="D1583" s="25"/>
      <c r="E1583" s="25"/>
      <c r="F1583" s="25"/>
      <c r="G1583" s="23"/>
      <c r="H1583" s="25"/>
      <c r="I1583" s="23"/>
      <c r="J1583" s="171" t="s">
        <v>293</v>
      </c>
      <c r="K1583" s="25" t="s">
        <v>305</v>
      </c>
      <c r="L1583" s="43"/>
      <c r="M1583" s="25" t="s">
        <v>319</v>
      </c>
      <c r="N1583" s="43">
        <v>2.2803608689169721E-2</v>
      </c>
      <c r="O1583" s="140">
        <f t="shared" si="42"/>
        <v>22.803608689169721</v>
      </c>
      <c r="P1583" s="156" t="s">
        <v>346</v>
      </c>
      <c r="Q1583" s="27">
        <v>5.0630000000000001E-2</v>
      </c>
      <c r="R1583" s="201">
        <v>71</v>
      </c>
      <c r="S1583" s="201">
        <v>85</v>
      </c>
      <c r="T1583" s="201">
        <v>99</v>
      </c>
      <c r="U1583" s="201">
        <v>113</v>
      </c>
      <c r="V1583" s="212">
        <v>282</v>
      </c>
      <c r="W1583" s="27"/>
    </row>
    <row r="1584" spans="1:23" s="28" customFormat="1">
      <c r="A1584" s="43">
        <v>18.98</v>
      </c>
      <c r="B1584" s="25">
        <v>57</v>
      </c>
      <c r="C1584" s="25">
        <v>378946</v>
      </c>
      <c r="D1584" s="25"/>
      <c r="E1584" s="25"/>
      <c r="F1584" s="25"/>
      <c r="G1584" s="23"/>
      <c r="H1584" s="25"/>
      <c r="I1584" s="23"/>
      <c r="J1584" s="171" t="s">
        <v>295</v>
      </c>
      <c r="K1584" s="23" t="s">
        <v>307</v>
      </c>
      <c r="L1584" s="43"/>
      <c r="M1584" s="25" t="s">
        <v>321</v>
      </c>
      <c r="N1584" s="43">
        <v>9.5599838239178465E-3</v>
      </c>
      <c r="O1584" s="140">
        <f t="shared" si="42"/>
        <v>9.5599838239178467</v>
      </c>
      <c r="P1584" s="156" t="s">
        <v>346</v>
      </c>
      <c r="Q1584" s="156" t="s">
        <v>346</v>
      </c>
      <c r="R1584" s="201">
        <v>71</v>
      </c>
      <c r="S1584" s="201">
        <v>85</v>
      </c>
      <c r="T1584" s="201">
        <v>99</v>
      </c>
      <c r="U1584" s="201">
        <v>113</v>
      </c>
      <c r="V1584" s="212">
        <v>296</v>
      </c>
      <c r="W1584" s="27"/>
    </row>
    <row r="1585" spans="1:23" s="28" customFormat="1">
      <c r="A1585" s="43">
        <v>20.56</v>
      </c>
      <c r="B1585" s="25">
        <v>57</v>
      </c>
      <c r="C1585" s="25">
        <v>1793476</v>
      </c>
      <c r="D1585" s="25"/>
      <c r="E1585" s="25"/>
      <c r="F1585" s="25"/>
      <c r="G1585" s="23"/>
      <c r="H1585" s="25"/>
      <c r="I1585" s="23"/>
      <c r="J1585" s="171" t="s">
        <v>296</v>
      </c>
      <c r="K1585" s="25" t="s">
        <v>308</v>
      </c>
      <c r="L1585" s="43"/>
      <c r="M1585" s="25" t="s">
        <v>322</v>
      </c>
      <c r="N1585" s="43">
        <v>4.5245500806407463E-2</v>
      </c>
      <c r="O1585" s="140">
        <f t="shared" si="42"/>
        <v>45.245500806407463</v>
      </c>
      <c r="P1585" s="156" t="s">
        <v>346</v>
      </c>
      <c r="Q1585" s="27">
        <v>8.2644999999999993E-3</v>
      </c>
      <c r="R1585" s="201">
        <v>71</v>
      </c>
      <c r="S1585" s="201">
        <v>85</v>
      </c>
      <c r="T1585" s="201">
        <v>99</v>
      </c>
      <c r="U1585" s="201">
        <v>113</v>
      </c>
      <c r="V1585" s="212">
        <v>310</v>
      </c>
      <c r="W1585" s="27"/>
    </row>
    <row r="1586" spans="1:23" s="28" customFormat="1">
      <c r="A1586" s="43">
        <v>22.09</v>
      </c>
      <c r="B1586" s="27">
        <v>55</v>
      </c>
      <c r="C1586" s="27">
        <v>7304527</v>
      </c>
      <c r="D1586" s="27"/>
      <c r="E1586" s="27"/>
      <c r="F1586" s="27"/>
      <c r="G1586" s="27"/>
      <c r="H1586" s="25"/>
      <c r="I1586" s="27"/>
      <c r="J1586" s="154" t="s">
        <v>95</v>
      </c>
      <c r="K1586" s="27" t="s">
        <v>98</v>
      </c>
      <c r="L1586" s="43"/>
      <c r="M1586" s="27" t="s">
        <v>98</v>
      </c>
      <c r="N1586" s="140">
        <v>0.18427733756622622</v>
      </c>
      <c r="O1586" s="140">
        <f t="shared" si="42"/>
        <v>184.27733756622621</v>
      </c>
      <c r="P1586" s="156" t="s">
        <v>346</v>
      </c>
      <c r="Q1586" s="156" t="s">
        <v>346</v>
      </c>
      <c r="R1586" s="199">
        <v>83</v>
      </c>
      <c r="S1586" s="199">
        <v>111</v>
      </c>
      <c r="T1586" s="199">
        <v>252</v>
      </c>
      <c r="U1586" s="199"/>
      <c r="V1586" s="199"/>
      <c r="W1586" s="27"/>
    </row>
    <row r="1587" spans="1:23" s="28" customFormat="1">
      <c r="A1587" s="43">
        <v>23.49</v>
      </c>
      <c r="B1587" s="25">
        <v>243</v>
      </c>
      <c r="C1587" s="25">
        <v>1889248</v>
      </c>
      <c r="D1587" s="25"/>
      <c r="E1587" s="25"/>
      <c r="F1587" s="25"/>
      <c r="G1587" s="25"/>
      <c r="H1587" s="25"/>
      <c r="I1587" s="25"/>
      <c r="J1587" s="169" t="s">
        <v>3393</v>
      </c>
      <c r="K1587" s="25" t="s">
        <v>120</v>
      </c>
      <c r="L1587" s="43"/>
      <c r="M1587" s="25" t="s">
        <v>145</v>
      </c>
      <c r="N1587" s="43">
        <v>0.1</v>
      </c>
      <c r="O1587" s="140">
        <f t="shared" si="42"/>
        <v>100</v>
      </c>
      <c r="P1587" s="156" t="s">
        <v>346</v>
      </c>
      <c r="Q1587" s="156" t="s">
        <v>346</v>
      </c>
      <c r="R1587" s="201">
        <v>173</v>
      </c>
      <c r="S1587" s="201">
        <v>186</v>
      </c>
      <c r="T1587" s="201">
        <v>220</v>
      </c>
      <c r="U1587" s="201">
        <v>292</v>
      </c>
      <c r="V1587" s="201"/>
      <c r="W1587" s="27"/>
    </row>
    <row r="1588" spans="1:23" s="28" customFormat="1">
      <c r="A1588" s="43">
        <v>24.95</v>
      </c>
      <c r="B1588" s="25">
        <v>57</v>
      </c>
      <c r="C1588" s="25">
        <v>2774350</v>
      </c>
      <c r="D1588" s="25"/>
      <c r="E1588" s="25"/>
      <c r="F1588" s="25"/>
      <c r="G1588" s="170"/>
      <c r="H1588" s="25"/>
      <c r="I1588" s="170"/>
      <c r="J1588" s="18" t="s">
        <v>354</v>
      </c>
      <c r="K1588" s="25" t="s">
        <v>356</v>
      </c>
      <c r="L1588" s="43"/>
      <c r="M1588" s="27" t="s">
        <v>358</v>
      </c>
      <c r="N1588" s="43">
        <v>0.1</v>
      </c>
      <c r="O1588" s="140">
        <f t="shared" si="42"/>
        <v>100</v>
      </c>
      <c r="P1588" s="156" t="s">
        <v>346</v>
      </c>
      <c r="Q1588" s="27">
        <v>5.3751999999999999E-4</v>
      </c>
      <c r="R1588" s="201">
        <v>71</v>
      </c>
      <c r="S1588" s="201">
        <v>85</v>
      </c>
      <c r="T1588" s="201">
        <v>99</v>
      </c>
      <c r="U1588" s="201">
        <v>113</v>
      </c>
      <c r="V1588" s="202">
        <v>352</v>
      </c>
      <c r="W1588" s="27"/>
    </row>
    <row r="1589" spans="1:23" s="28" customFormat="1">
      <c r="A1589" s="43">
        <v>25.31</v>
      </c>
      <c r="B1589" s="25">
        <v>149</v>
      </c>
      <c r="C1589" s="25">
        <v>3175986</v>
      </c>
      <c r="D1589" s="25"/>
      <c r="E1589" s="25"/>
      <c r="F1589" s="25"/>
      <c r="G1589" s="25"/>
      <c r="H1589" s="25"/>
      <c r="I1589" s="25"/>
      <c r="J1589" s="169" t="s">
        <v>94</v>
      </c>
      <c r="K1589" s="25" t="s">
        <v>121</v>
      </c>
      <c r="L1589" s="43"/>
      <c r="M1589" s="25" t="s">
        <v>146</v>
      </c>
      <c r="N1589" s="43">
        <v>8.0123222794249174E-2</v>
      </c>
      <c r="O1589" s="140">
        <f>N1589*10000</f>
        <v>801.2322279424917</v>
      </c>
      <c r="P1589" s="156" t="s">
        <v>346</v>
      </c>
      <c r="Q1589" s="27">
        <v>1300</v>
      </c>
      <c r="R1589" s="201">
        <v>167</v>
      </c>
      <c r="S1589" s="201">
        <v>279</v>
      </c>
      <c r="T1589" s="201"/>
      <c r="U1589" s="201"/>
      <c r="V1589" s="201"/>
      <c r="W1589" s="27"/>
    </row>
    <row r="1590" spans="1:23" s="28" customFormat="1">
      <c r="A1590" s="43">
        <v>25.88</v>
      </c>
      <c r="B1590" s="25">
        <v>57</v>
      </c>
      <c r="C1590" s="25">
        <v>1754329</v>
      </c>
      <c r="D1590" s="25"/>
      <c r="E1590" s="25"/>
      <c r="F1590" s="25"/>
      <c r="G1590" s="23"/>
      <c r="H1590" s="23"/>
      <c r="I1590" s="25"/>
      <c r="J1590" s="169" t="s">
        <v>329</v>
      </c>
      <c r="K1590" s="25" t="s">
        <v>343</v>
      </c>
      <c r="L1590" s="43"/>
      <c r="M1590" s="43" t="s">
        <v>336</v>
      </c>
      <c r="N1590" s="43">
        <v>4.4257907094493606E-2</v>
      </c>
      <c r="O1590" s="140">
        <f t="shared" si="42"/>
        <v>44.257907094493603</v>
      </c>
      <c r="P1590" s="156" t="s">
        <v>346</v>
      </c>
      <c r="Q1590" s="27">
        <v>2.1544000000000001E-4</v>
      </c>
      <c r="R1590" s="201">
        <v>71</v>
      </c>
      <c r="S1590" s="201">
        <v>85</v>
      </c>
      <c r="T1590" s="201">
        <v>99</v>
      </c>
      <c r="U1590" s="201">
        <v>113</v>
      </c>
      <c r="V1590" s="212">
        <v>366</v>
      </c>
      <c r="W1590" s="27"/>
    </row>
    <row r="1591" spans="1:23" s="28" customFormat="1">
      <c r="A1591" s="43">
        <v>26.91</v>
      </c>
      <c r="B1591" s="25">
        <v>57</v>
      </c>
      <c r="C1591" s="25">
        <v>539625</v>
      </c>
      <c r="D1591" s="25"/>
      <c r="E1591" s="25"/>
      <c r="F1591" s="25"/>
      <c r="G1591" s="23"/>
      <c r="H1591" s="170"/>
      <c r="I1591" s="27"/>
      <c r="J1591" s="154" t="s">
        <v>330</v>
      </c>
      <c r="K1591" s="25" t="s">
        <v>344</v>
      </c>
      <c r="L1591" s="43"/>
      <c r="M1591" s="170" t="s">
        <v>337</v>
      </c>
      <c r="N1591" s="43">
        <v>1.3613565708522237E-2</v>
      </c>
      <c r="O1591" s="140">
        <f t="shared" si="42"/>
        <v>13.613565708522236</v>
      </c>
      <c r="P1591" s="156" t="s">
        <v>346</v>
      </c>
      <c r="Q1591" s="27">
        <v>8.6225999999999997E-5</v>
      </c>
      <c r="R1591" s="201">
        <v>71</v>
      </c>
      <c r="S1591" s="201">
        <v>85</v>
      </c>
      <c r="T1591" s="201">
        <v>99</v>
      </c>
      <c r="U1591" s="201">
        <v>113</v>
      </c>
      <c r="V1591" s="212">
        <v>380</v>
      </c>
      <c r="W1591" s="27"/>
    </row>
    <row r="1592" spans="1:23" s="33" customFormat="1">
      <c r="A1592" s="43">
        <v>28.36</v>
      </c>
      <c r="B1592" s="27">
        <v>69</v>
      </c>
      <c r="C1592" s="27">
        <v>2425399</v>
      </c>
      <c r="D1592" s="27"/>
      <c r="E1592" s="27"/>
      <c r="F1592" s="27"/>
      <c r="G1592" s="27"/>
      <c r="H1592" s="25"/>
      <c r="I1592" s="27"/>
      <c r="J1592" s="154" t="s">
        <v>95</v>
      </c>
      <c r="K1592" s="163" t="s">
        <v>98</v>
      </c>
      <c r="L1592" s="43"/>
      <c r="M1592" s="27" t="s">
        <v>98</v>
      </c>
      <c r="N1592" s="140">
        <v>6.1187544416741492E-2</v>
      </c>
      <c r="O1592" s="140">
        <f t="shared" si="42"/>
        <v>61.187544416741495</v>
      </c>
      <c r="P1592" s="156" t="s">
        <v>346</v>
      </c>
      <c r="Q1592" s="156" t="s">
        <v>346</v>
      </c>
      <c r="R1592" s="199">
        <v>95</v>
      </c>
      <c r="S1592" s="199">
        <v>121</v>
      </c>
      <c r="T1592" s="199">
        <v>136</v>
      </c>
      <c r="U1592" s="199"/>
      <c r="V1592" s="199"/>
      <c r="W1592" s="27"/>
    </row>
    <row r="1593" spans="1:23">
      <c r="A1593" s="220" t="s">
        <v>898</v>
      </c>
      <c r="B1593" s="220"/>
      <c r="C1593" s="220"/>
      <c r="D1593" s="220"/>
      <c r="E1593" s="220"/>
      <c r="F1593" s="220"/>
      <c r="G1593" s="220"/>
      <c r="H1593" s="220"/>
      <c r="I1593" s="220"/>
      <c r="J1593" s="220"/>
      <c r="K1593" s="220"/>
      <c r="L1593" s="220"/>
      <c r="M1593" s="220"/>
      <c r="N1593" s="220"/>
      <c r="O1593" s="220"/>
      <c r="P1593" s="220"/>
      <c r="Q1593" s="220"/>
      <c r="R1593" s="220"/>
      <c r="S1593" s="220"/>
      <c r="T1593" s="220"/>
      <c r="U1593" s="220"/>
      <c r="V1593" s="220"/>
      <c r="W1593" s="220"/>
    </row>
    <row r="1594" spans="1:23" s="28" customFormat="1">
      <c r="A1594" s="43">
        <v>5.86</v>
      </c>
      <c r="B1594" s="27">
        <v>91</v>
      </c>
      <c r="C1594" s="27">
        <v>635080</v>
      </c>
      <c r="D1594" s="27"/>
      <c r="E1594" s="27"/>
      <c r="F1594" s="27"/>
      <c r="G1594" s="27"/>
      <c r="H1594" s="25"/>
      <c r="I1594" s="27"/>
      <c r="J1594" s="154" t="s">
        <v>215</v>
      </c>
      <c r="K1594" s="27" t="s">
        <v>229</v>
      </c>
      <c r="L1594" s="140"/>
      <c r="M1594" s="27" t="s">
        <v>238</v>
      </c>
      <c r="N1594" s="140">
        <v>1.2943247848685386E-2</v>
      </c>
      <c r="O1594" s="140">
        <f t="shared" si="42"/>
        <v>12.943247848685386</v>
      </c>
      <c r="P1594" s="27">
        <v>4300</v>
      </c>
      <c r="Q1594" s="156" t="s">
        <v>346</v>
      </c>
      <c r="R1594" s="199">
        <v>65</v>
      </c>
      <c r="S1594" s="199"/>
      <c r="T1594" s="199"/>
      <c r="U1594" s="199"/>
      <c r="V1594" s="199"/>
      <c r="W1594" s="27"/>
    </row>
    <row r="1595" spans="1:23" s="29" customFormat="1">
      <c r="A1595" s="43">
        <v>6.04</v>
      </c>
      <c r="B1595" s="25">
        <v>207</v>
      </c>
      <c r="C1595" s="25">
        <v>1015521</v>
      </c>
      <c r="D1595" s="25"/>
      <c r="E1595" s="25"/>
      <c r="F1595" s="25"/>
      <c r="G1595" s="25"/>
      <c r="H1595" s="25"/>
      <c r="I1595" s="25"/>
      <c r="J1595" s="169" t="s">
        <v>71</v>
      </c>
      <c r="K1595" s="25" t="s">
        <v>96</v>
      </c>
      <c r="L1595" s="140"/>
      <c r="M1595" s="27" t="s">
        <v>122</v>
      </c>
      <c r="N1595" s="43">
        <v>2.0696825594483898E-2</v>
      </c>
      <c r="O1595" s="140">
        <f t="shared" si="42"/>
        <v>20.696825594483897</v>
      </c>
      <c r="P1595" s="156" t="s">
        <v>346</v>
      </c>
      <c r="Q1595" s="156" t="s">
        <v>346</v>
      </c>
      <c r="R1595" s="201">
        <v>191</v>
      </c>
      <c r="S1595" s="201">
        <v>166</v>
      </c>
      <c r="T1595" s="201"/>
      <c r="U1595" s="201"/>
      <c r="V1595" s="201"/>
      <c r="W1595" s="41"/>
    </row>
    <row r="1596" spans="1:23" s="28" customFormat="1">
      <c r="A1596" s="43">
        <v>6.92</v>
      </c>
      <c r="B1596" s="27">
        <v>193</v>
      </c>
      <c r="C1596" s="27">
        <v>142824</v>
      </c>
      <c r="D1596" s="27"/>
      <c r="E1596" s="27"/>
      <c r="F1596" s="27"/>
      <c r="G1596" s="27"/>
      <c r="H1596" s="25"/>
      <c r="I1596" s="27"/>
      <c r="J1596" s="154" t="s">
        <v>95</v>
      </c>
      <c r="K1596" s="25" t="s">
        <v>98</v>
      </c>
      <c r="L1596" s="140"/>
      <c r="M1596" s="27" t="s">
        <v>98</v>
      </c>
      <c r="N1596" s="140">
        <v>2.9108245114641334E-3</v>
      </c>
      <c r="O1596" s="140">
        <f t="shared" si="42"/>
        <v>2.9108245114641336</v>
      </c>
      <c r="P1596" s="156" t="s">
        <v>346</v>
      </c>
      <c r="Q1596" s="156" t="s">
        <v>346</v>
      </c>
      <c r="R1596" s="199">
        <v>209</v>
      </c>
      <c r="S1596" s="199">
        <v>135</v>
      </c>
      <c r="T1596" s="199"/>
      <c r="U1596" s="199"/>
      <c r="V1596" s="199"/>
      <c r="W1596" s="27"/>
    </row>
    <row r="1597" spans="1:23" s="28" customFormat="1">
      <c r="A1597" s="43">
        <v>7.22</v>
      </c>
      <c r="B1597" s="27">
        <v>117</v>
      </c>
      <c r="C1597" s="27">
        <v>196862</v>
      </c>
      <c r="D1597" s="27"/>
      <c r="E1597" s="27"/>
      <c r="F1597" s="27"/>
      <c r="G1597" s="27"/>
      <c r="H1597" s="25"/>
      <c r="I1597" s="27"/>
      <c r="J1597" s="154" t="s">
        <v>364</v>
      </c>
      <c r="K1597" s="25" t="s">
        <v>210</v>
      </c>
      <c r="L1597" s="140"/>
      <c r="M1597" s="27" t="s">
        <v>371</v>
      </c>
      <c r="N1597" s="140">
        <v>4.0121459626943105E-3</v>
      </c>
      <c r="O1597" s="140">
        <f t="shared" si="42"/>
        <v>4.0121459626943103</v>
      </c>
      <c r="P1597" s="156" t="s">
        <v>346</v>
      </c>
      <c r="Q1597" s="156" t="s">
        <v>346</v>
      </c>
      <c r="R1597" s="199">
        <v>75</v>
      </c>
      <c r="S1597" s="199"/>
      <c r="T1597" s="199"/>
      <c r="U1597" s="199"/>
      <c r="V1597" s="199"/>
      <c r="W1597" s="27"/>
    </row>
    <row r="1598" spans="1:23" s="28" customFormat="1">
      <c r="A1598" s="43">
        <v>7.28</v>
      </c>
      <c r="B1598" s="27">
        <v>94</v>
      </c>
      <c r="C1598" s="27">
        <v>199558</v>
      </c>
      <c r="D1598" s="27"/>
      <c r="E1598" s="27"/>
      <c r="F1598" s="27"/>
      <c r="G1598" s="27"/>
      <c r="H1598" s="25"/>
      <c r="I1598" s="27"/>
      <c r="J1598" s="154" t="s">
        <v>74</v>
      </c>
      <c r="K1598" s="25" t="s">
        <v>100</v>
      </c>
      <c r="L1598" s="140"/>
      <c r="M1598" s="27" t="s">
        <v>125</v>
      </c>
      <c r="N1598" s="140">
        <v>4.0670917903066683E-3</v>
      </c>
      <c r="O1598" s="140">
        <f t="shared" si="42"/>
        <v>4.0670917903066686</v>
      </c>
      <c r="P1598" s="156" t="s">
        <v>346</v>
      </c>
      <c r="Q1598" s="156" t="s">
        <v>346</v>
      </c>
      <c r="R1598" s="199">
        <v>66</v>
      </c>
      <c r="S1598" s="199"/>
      <c r="T1598" s="199"/>
      <c r="U1598" s="199"/>
      <c r="V1598" s="199"/>
      <c r="W1598" s="27"/>
    </row>
    <row r="1599" spans="1:23" s="28" customFormat="1">
      <c r="A1599" s="43">
        <v>7.4</v>
      </c>
      <c r="B1599" s="27">
        <v>93</v>
      </c>
      <c r="C1599" s="27">
        <v>892275</v>
      </c>
      <c r="D1599" s="27"/>
      <c r="E1599" s="27"/>
      <c r="F1599" s="27"/>
      <c r="G1599" s="27"/>
      <c r="H1599" s="25"/>
      <c r="I1599" s="27"/>
      <c r="J1599" s="175" t="s">
        <v>324</v>
      </c>
      <c r="K1599" s="27" t="s">
        <v>338</v>
      </c>
      <c r="L1599" s="140"/>
      <c r="M1599" s="27" t="s">
        <v>331</v>
      </c>
      <c r="N1599" s="140">
        <v>1.8185010509204749E-2</v>
      </c>
      <c r="O1599" s="140">
        <f t="shared" si="42"/>
        <v>18.185010509204748</v>
      </c>
      <c r="P1599" s="27">
        <v>150</v>
      </c>
      <c r="Q1599" s="156" t="s">
        <v>346</v>
      </c>
      <c r="R1599" s="199">
        <v>66</v>
      </c>
      <c r="S1599" s="199">
        <v>123</v>
      </c>
      <c r="T1599" s="199"/>
      <c r="U1599" s="199"/>
      <c r="V1599" s="199"/>
      <c r="W1599" s="27"/>
    </row>
    <row r="1600" spans="1:23" s="28" customFormat="1">
      <c r="A1600" s="43">
        <v>7.79</v>
      </c>
      <c r="B1600" s="27">
        <v>267</v>
      </c>
      <c r="C1600" s="27">
        <v>247008</v>
      </c>
      <c r="D1600" s="27"/>
      <c r="E1600" s="27"/>
      <c r="F1600" s="27"/>
      <c r="G1600" s="27"/>
      <c r="H1600" s="25"/>
      <c r="I1600" s="27"/>
      <c r="J1600" s="154" t="s">
        <v>95</v>
      </c>
      <c r="K1600" s="25" t="s">
        <v>98</v>
      </c>
      <c r="L1600" s="140"/>
      <c r="M1600" s="27" t="s">
        <v>98</v>
      </c>
      <c r="N1600" s="140">
        <v>5.0341465084840966E-3</v>
      </c>
      <c r="O1600" s="140">
        <f t="shared" si="42"/>
        <v>5.0341465084840964</v>
      </c>
      <c r="P1600" s="156" t="s">
        <v>346</v>
      </c>
      <c r="Q1600" s="156" t="s">
        <v>346</v>
      </c>
      <c r="R1600" s="199">
        <v>126</v>
      </c>
      <c r="S1600" s="199">
        <v>193</v>
      </c>
      <c r="T1600" s="199">
        <v>283</v>
      </c>
      <c r="U1600" s="199"/>
      <c r="V1600" s="199"/>
      <c r="W1600" s="27"/>
    </row>
    <row r="1601" spans="1:23" s="28" customFormat="1">
      <c r="A1601" s="43">
        <v>8.0500000000000007</v>
      </c>
      <c r="B1601" s="25">
        <v>73</v>
      </c>
      <c r="C1601" s="25">
        <v>459472</v>
      </c>
      <c r="D1601" s="25"/>
      <c r="E1601" s="25"/>
      <c r="F1601" s="25"/>
      <c r="G1601" s="25"/>
      <c r="H1601" s="25"/>
      <c r="I1601" s="25"/>
      <c r="J1601" s="169" t="s">
        <v>78</v>
      </c>
      <c r="K1601" s="27" t="s">
        <v>104</v>
      </c>
      <c r="L1601" s="140"/>
      <c r="M1601" s="27" t="s">
        <v>129</v>
      </c>
      <c r="N1601" s="43">
        <v>9.3642690299350836E-3</v>
      </c>
      <c r="O1601" s="140">
        <f t="shared" si="42"/>
        <v>9.3642690299350839</v>
      </c>
      <c r="P1601" s="156" t="s">
        <v>346</v>
      </c>
      <c r="Q1601" s="156" t="s">
        <v>346</v>
      </c>
      <c r="R1601" s="201">
        <v>267</v>
      </c>
      <c r="S1601" s="201">
        <v>355</v>
      </c>
      <c r="T1601" s="201"/>
      <c r="U1601" s="201"/>
      <c r="V1601" s="201"/>
      <c r="W1601" s="27"/>
    </row>
    <row r="1602" spans="1:23" s="28" customFormat="1">
      <c r="A1602" s="43">
        <v>8.1300000000000008</v>
      </c>
      <c r="B1602" s="25">
        <v>137</v>
      </c>
      <c r="C1602" s="25">
        <v>77369</v>
      </c>
      <c r="D1602" s="25"/>
      <c r="E1602" s="25"/>
      <c r="F1602" s="25"/>
      <c r="G1602" s="25"/>
      <c r="H1602" s="25"/>
      <c r="I1602" s="25"/>
      <c r="J1602" s="169" t="s">
        <v>79</v>
      </c>
      <c r="K1602" s="25" t="s">
        <v>105</v>
      </c>
      <c r="L1602" s="140"/>
      <c r="M1602" s="27" t="s">
        <v>130</v>
      </c>
      <c r="N1602" s="43">
        <v>1.5768188933755428E-3</v>
      </c>
      <c r="O1602" s="140">
        <f t="shared" si="42"/>
        <v>1.5768188933755429</v>
      </c>
      <c r="P1602" s="156" t="s">
        <v>346</v>
      </c>
      <c r="Q1602" s="156" t="s">
        <v>346</v>
      </c>
      <c r="R1602" s="201">
        <v>78</v>
      </c>
      <c r="S1602" s="201">
        <v>115</v>
      </c>
      <c r="T1602" s="201">
        <v>155</v>
      </c>
      <c r="U1602" s="201"/>
      <c r="V1602" s="201"/>
      <c r="W1602" s="27"/>
    </row>
    <row r="1603" spans="1:23" s="28" customFormat="1">
      <c r="A1603" s="43">
        <v>8.56</v>
      </c>
      <c r="B1603" s="25">
        <v>55</v>
      </c>
      <c r="C1603" s="25">
        <v>499033</v>
      </c>
      <c r="D1603" s="25"/>
      <c r="E1603" s="25"/>
      <c r="F1603" s="25"/>
      <c r="G1603" s="25"/>
      <c r="H1603" s="25"/>
      <c r="I1603" s="170"/>
      <c r="J1603" s="18" t="s">
        <v>81</v>
      </c>
      <c r="K1603" s="25" t="s">
        <v>107</v>
      </c>
      <c r="L1603" s="140"/>
      <c r="M1603" s="27" t="s">
        <v>132</v>
      </c>
      <c r="N1603" s="43">
        <v>1.0170541984746827E-2</v>
      </c>
      <c r="O1603" s="140">
        <f t="shared" si="42"/>
        <v>10.170541984746828</v>
      </c>
      <c r="P1603" s="156" t="s">
        <v>346</v>
      </c>
      <c r="Q1603" s="156" t="s">
        <v>346</v>
      </c>
      <c r="R1603" s="201">
        <v>69</v>
      </c>
      <c r="S1603" s="201">
        <v>83</v>
      </c>
      <c r="T1603" s="201">
        <v>97</v>
      </c>
      <c r="U1603" s="201">
        <v>111</v>
      </c>
      <c r="V1603" s="201">
        <v>168</v>
      </c>
      <c r="W1603" s="27"/>
    </row>
    <row r="1604" spans="1:23" s="31" customFormat="1">
      <c r="A1604" s="43">
        <v>8.84</v>
      </c>
      <c r="B1604" s="27">
        <v>128</v>
      </c>
      <c r="C1604" s="27">
        <v>109287</v>
      </c>
      <c r="D1604" s="27"/>
      <c r="E1604" s="27"/>
      <c r="F1604" s="27"/>
      <c r="G1604" s="27"/>
      <c r="H1604" s="25"/>
      <c r="I1604" s="27"/>
      <c r="J1604" s="154" t="s">
        <v>365</v>
      </c>
      <c r="K1604" s="25" t="s">
        <v>377</v>
      </c>
      <c r="L1604" s="140"/>
      <c r="M1604" s="27" t="s">
        <v>372</v>
      </c>
      <c r="N1604" s="140">
        <v>2.2273236877862314E-3</v>
      </c>
      <c r="O1604" s="140">
        <f t="shared" si="42"/>
        <v>2.2273236877862312</v>
      </c>
      <c r="P1604" s="156" t="s">
        <v>346</v>
      </c>
      <c r="Q1604" s="27">
        <v>2000</v>
      </c>
      <c r="R1604" s="199">
        <v>102</v>
      </c>
      <c r="S1604" s="199">
        <v>64</v>
      </c>
      <c r="T1604" s="199"/>
      <c r="U1604" s="199"/>
      <c r="V1604" s="199"/>
      <c r="W1604" s="41"/>
    </row>
    <row r="1605" spans="1:23" s="28" customFormat="1">
      <c r="A1605" s="43">
        <v>9.06</v>
      </c>
      <c r="B1605" s="25">
        <v>73</v>
      </c>
      <c r="C1605" s="25">
        <v>155340</v>
      </c>
      <c r="D1605" s="25"/>
      <c r="E1605" s="25"/>
      <c r="F1605" s="25"/>
      <c r="G1605" s="25"/>
      <c r="H1605" s="25"/>
      <c r="I1605" s="25"/>
      <c r="J1605" s="169" t="s">
        <v>83</v>
      </c>
      <c r="K1605" s="25" t="s">
        <v>109</v>
      </c>
      <c r="L1605" s="140"/>
      <c r="M1605" s="27" t="s">
        <v>134</v>
      </c>
      <c r="N1605" s="43">
        <v>3.1659068476645271E-3</v>
      </c>
      <c r="O1605" s="140">
        <f t="shared" si="42"/>
        <v>3.1659068476645271</v>
      </c>
      <c r="P1605" s="27">
        <v>22.984999999999999</v>
      </c>
      <c r="Q1605" s="27">
        <v>22.984999999999999</v>
      </c>
      <c r="R1605" s="201">
        <v>207</v>
      </c>
      <c r="S1605" s="201">
        <v>325</v>
      </c>
      <c r="T1605" s="201">
        <v>341</v>
      </c>
      <c r="U1605" s="201">
        <v>429</v>
      </c>
      <c r="V1605" s="201"/>
      <c r="W1605" s="27"/>
    </row>
    <row r="1606" spans="1:23" s="28" customFormat="1">
      <c r="A1606" s="43">
        <v>9.1</v>
      </c>
      <c r="B1606" s="27">
        <v>135</v>
      </c>
      <c r="C1606" s="27">
        <v>80796</v>
      </c>
      <c r="D1606" s="27"/>
      <c r="E1606" s="27"/>
      <c r="F1606" s="27"/>
      <c r="G1606" s="27"/>
      <c r="H1606" s="25"/>
      <c r="I1606" s="27"/>
      <c r="J1606" s="154" t="s">
        <v>367</v>
      </c>
      <c r="K1606" s="25" t="s">
        <v>379</v>
      </c>
      <c r="L1606" s="140"/>
      <c r="M1606" s="27" t="s">
        <v>374</v>
      </c>
      <c r="N1606" s="140">
        <v>1.6466628663827935E-3</v>
      </c>
      <c r="O1606" s="140">
        <f t="shared" si="42"/>
        <v>1.6466628663827936</v>
      </c>
      <c r="P1606" s="27">
        <v>24700</v>
      </c>
      <c r="Q1606" s="27">
        <v>24700</v>
      </c>
      <c r="R1606" s="199">
        <v>108</v>
      </c>
      <c r="S1606" s="199">
        <v>69</v>
      </c>
      <c r="T1606" s="199">
        <v>91</v>
      </c>
      <c r="U1606" s="199"/>
      <c r="V1606" s="199"/>
      <c r="W1606" s="27"/>
    </row>
    <row r="1607" spans="1:23" s="29" customFormat="1">
      <c r="A1607" s="43">
        <v>9.2799999999999994</v>
      </c>
      <c r="B1607" s="27">
        <v>135</v>
      </c>
      <c r="C1607" s="27">
        <v>333836</v>
      </c>
      <c r="D1607" s="27"/>
      <c r="E1607" s="27"/>
      <c r="F1607" s="27"/>
      <c r="G1607" s="27"/>
      <c r="H1607" s="27"/>
      <c r="I1607" s="27"/>
      <c r="J1607" s="169" t="s">
        <v>84</v>
      </c>
      <c r="K1607" s="25" t="s">
        <v>110</v>
      </c>
      <c r="L1607" s="140"/>
      <c r="M1607" s="27" t="s">
        <v>135</v>
      </c>
      <c r="N1607" s="140">
        <v>6.8037445499995819E-3</v>
      </c>
      <c r="O1607" s="140">
        <f t="shared" si="42"/>
        <v>6.8037445499995819</v>
      </c>
      <c r="P1607" s="156" t="s">
        <v>346</v>
      </c>
      <c r="Q1607" s="27">
        <v>5200</v>
      </c>
      <c r="R1607" s="199">
        <v>107</v>
      </c>
      <c r="S1607" s="199">
        <v>150</v>
      </c>
      <c r="T1607" s="199"/>
      <c r="U1607" s="199"/>
      <c r="V1607" s="199"/>
      <c r="W1607" s="41"/>
    </row>
    <row r="1608" spans="1:23" s="28" customFormat="1">
      <c r="A1608" s="43">
        <v>9.2899999999999991</v>
      </c>
      <c r="B1608" s="27">
        <v>58</v>
      </c>
      <c r="C1608" s="27">
        <v>639905</v>
      </c>
      <c r="D1608" s="27"/>
      <c r="E1608" s="27"/>
      <c r="F1608" s="27"/>
      <c r="G1608" s="27"/>
      <c r="H1608" s="27"/>
      <c r="I1608" s="27"/>
      <c r="J1608" s="169" t="s">
        <v>95</v>
      </c>
      <c r="K1608" s="25" t="s">
        <v>98</v>
      </c>
      <c r="L1608" s="140"/>
      <c r="M1608" s="27" t="s">
        <v>98</v>
      </c>
      <c r="N1608" s="140">
        <v>1.3041583760491627E-2</v>
      </c>
      <c r="O1608" s="140">
        <f t="shared" si="42"/>
        <v>13.041583760491626</v>
      </c>
      <c r="P1608" s="156" t="s">
        <v>346</v>
      </c>
      <c r="Q1608" s="156" t="s">
        <v>346</v>
      </c>
      <c r="R1608" s="199">
        <v>185</v>
      </c>
      <c r="S1608" s="199"/>
      <c r="T1608" s="199"/>
      <c r="U1608" s="199"/>
      <c r="V1608" s="199"/>
      <c r="W1608" s="27"/>
    </row>
    <row r="1609" spans="1:23" s="28" customFormat="1">
      <c r="A1609" s="43">
        <v>9.92</v>
      </c>
      <c r="B1609" s="27">
        <v>55</v>
      </c>
      <c r="C1609" s="27">
        <v>438258</v>
      </c>
      <c r="D1609" s="27"/>
      <c r="E1609" s="27"/>
      <c r="F1609" s="27"/>
      <c r="G1609" s="27"/>
      <c r="H1609" s="25"/>
      <c r="I1609" s="27"/>
      <c r="J1609" s="154" t="s">
        <v>225</v>
      </c>
      <c r="K1609" s="25" t="s">
        <v>194</v>
      </c>
      <c r="L1609" s="140"/>
      <c r="M1609" s="27" t="s">
        <v>248</v>
      </c>
      <c r="N1609" s="140">
        <v>8.9319171059853257E-3</v>
      </c>
      <c r="O1609" s="140">
        <f t="shared" si="42"/>
        <v>8.9319171059853257</v>
      </c>
      <c r="P1609" s="156" t="s">
        <v>346</v>
      </c>
      <c r="Q1609" s="156" t="s">
        <v>346</v>
      </c>
      <c r="R1609" s="199">
        <v>83</v>
      </c>
      <c r="S1609" s="199">
        <v>97</v>
      </c>
      <c r="T1609" s="199">
        <v>111</v>
      </c>
      <c r="U1609" s="199">
        <v>145</v>
      </c>
      <c r="V1609" s="199">
        <v>196</v>
      </c>
      <c r="W1609" s="27"/>
    </row>
    <row r="1610" spans="1:23" s="28" customFormat="1">
      <c r="A1610" s="43">
        <v>10.210000000000001</v>
      </c>
      <c r="B1610" s="27">
        <v>152</v>
      </c>
      <c r="C1610" s="27">
        <v>72826</v>
      </c>
      <c r="D1610" s="27"/>
      <c r="E1610" s="27"/>
      <c r="F1610" s="27"/>
      <c r="G1610" s="27"/>
      <c r="H1610" s="25"/>
      <c r="I1610" s="27"/>
      <c r="J1610" s="154" t="s">
        <v>154</v>
      </c>
      <c r="K1610" s="25" t="s">
        <v>165</v>
      </c>
      <c r="L1610" s="140"/>
      <c r="M1610" s="27" t="s">
        <v>177</v>
      </c>
      <c r="N1610" s="140">
        <v>1.4842302825287554E-3</v>
      </c>
      <c r="O1610" s="140">
        <f t="shared" si="42"/>
        <v>1.4842302825287554</v>
      </c>
      <c r="P1610" s="156" t="s">
        <v>346</v>
      </c>
      <c r="Q1610" s="156" t="s">
        <v>346</v>
      </c>
      <c r="R1610" s="199">
        <v>77</v>
      </c>
      <c r="S1610" s="199">
        <v>109</v>
      </c>
      <c r="T1610" s="199">
        <v>122</v>
      </c>
      <c r="U1610" s="199"/>
      <c r="V1610" s="199"/>
      <c r="W1610" s="27"/>
    </row>
    <row r="1611" spans="1:23" s="28" customFormat="1">
      <c r="A1611" s="43">
        <v>10.92</v>
      </c>
      <c r="B1611" s="27">
        <v>58</v>
      </c>
      <c r="C1611" s="27">
        <v>1066873</v>
      </c>
      <c r="D1611" s="27"/>
      <c r="E1611" s="27"/>
      <c r="F1611" s="27"/>
      <c r="G1611" s="27"/>
      <c r="H1611" s="25"/>
      <c r="I1611" s="27"/>
      <c r="J1611" s="154" t="s">
        <v>95</v>
      </c>
      <c r="K1611" s="25" t="s">
        <v>98</v>
      </c>
      <c r="L1611" s="140"/>
      <c r="M1611" s="27" t="s">
        <v>98</v>
      </c>
      <c r="N1611" s="140">
        <v>2.1743405023100279E-2</v>
      </c>
      <c r="O1611" s="140">
        <f t="shared" si="42"/>
        <v>21.74340502310028</v>
      </c>
      <c r="P1611" s="156" t="s">
        <v>346</v>
      </c>
      <c r="Q1611" s="156" t="s">
        <v>346</v>
      </c>
      <c r="R1611" s="199">
        <v>79</v>
      </c>
      <c r="S1611" s="199">
        <v>135</v>
      </c>
      <c r="T1611" s="199"/>
      <c r="U1611" s="199"/>
      <c r="V1611" s="199"/>
      <c r="W1611" s="27"/>
    </row>
    <row r="1612" spans="1:23" s="28" customFormat="1">
      <c r="A1612" s="43">
        <v>11.89</v>
      </c>
      <c r="B1612" s="25">
        <v>57</v>
      </c>
      <c r="C1612" s="25">
        <v>568595</v>
      </c>
      <c r="D1612" s="25"/>
      <c r="E1612" s="25"/>
      <c r="F1612" s="25"/>
      <c r="G1612" s="23"/>
      <c r="H1612" s="25"/>
      <c r="I1612" s="23"/>
      <c r="J1612" s="171" t="s">
        <v>289</v>
      </c>
      <c r="K1612" s="25" t="s">
        <v>301</v>
      </c>
      <c r="L1612" s="140"/>
      <c r="M1612" s="25" t="s">
        <v>315</v>
      </c>
      <c r="N1612" s="43">
        <v>1.1588250315744893E-2</v>
      </c>
      <c r="O1612" s="140">
        <f t="shared" si="42"/>
        <v>11.588250315744894</v>
      </c>
      <c r="P1612" s="156" t="s">
        <v>346</v>
      </c>
      <c r="Q1612" s="27">
        <v>8.1000000000000014</v>
      </c>
      <c r="R1612" s="201">
        <v>71</v>
      </c>
      <c r="S1612" s="201">
        <v>85</v>
      </c>
      <c r="T1612" s="201">
        <v>99</v>
      </c>
      <c r="U1612" s="201">
        <v>113</v>
      </c>
      <c r="V1612" s="212">
        <v>226.27</v>
      </c>
      <c r="W1612" s="27"/>
    </row>
    <row r="1613" spans="1:23" s="28" customFormat="1">
      <c r="A1613" s="43">
        <v>12.35</v>
      </c>
      <c r="B1613" s="27">
        <v>217</v>
      </c>
      <c r="C1613" s="27">
        <v>236500</v>
      </c>
      <c r="D1613" s="27"/>
      <c r="E1613" s="27"/>
      <c r="F1613" s="27"/>
      <c r="G1613" s="27"/>
      <c r="H1613" s="25"/>
      <c r="I1613" s="27"/>
      <c r="J1613" s="154" t="s">
        <v>95</v>
      </c>
      <c r="K1613" s="27" t="s">
        <v>98</v>
      </c>
      <c r="L1613" s="140"/>
      <c r="M1613" s="27" t="s">
        <v>98</v>
      </c>
      <c r="N1613" s="140">
        <v>4.8199882159949831E-3</v>
      </c>
      <c r="O1613" s="140">
        <f t="shared" si="42"/>
        <v>4.8199882159949832</v>
      </c>
      <c r="P1613" s="156" t="s">
        <v>346</v>
      </c>
      <c r="Q1613" s="156" t="s">
        <v>346</v>
      </c>
      <c r="R1613" s="199">
        <v>232</v>
      </c>
      <c r="S1613" s="199">
        <v>71</v>
      </c>
      <c r="T1613" s="199"/>
      <c r="U1613" s="199"/>
      <c r="V1613" s="199"/>
      <c r="W1613" s="27"/>
    </row>
    <row r="1614" spans="1:23" s="28" customFormat="1">
      <c r="A1614" s="172">
        <v>13.08</v>
      </c>
      <c r="B1614" s="25">
        <v>57</v>
      </c>
      <c r="C1614" s="25">
        <v>2548172</v>
      </c>
      <c r="D1614" s="25"/>
      <c r="E1614" s="25"/>
      <c r="F1614" s="25"/>
      <c r="G1614" s="173"/>
      <c r="H1614" s="25"/>
      <c r="I1614" s="173"/>
      <c r="J1614" s="174" t="s">
        <v>291</v>
      </c>
      <c r="K1614" s="25" t="s">
        <v>303</v>
      </c>
      <c r="L1614" s="140"/>
      <c r="M1614" s="170" t="s">
        <v>317</v>
      </c>
      <c r="N1614" s="172">
        <v>5.193301907961255E-2</v>
      </c>
      <c r="O1614" s="140">
        <f t="shared" ref="O1614:O1669" si="43">N1614*1000</f>
        <v>51.933019079612549</v>
      </c>
      <c r="P1614" s="156" t="s">
        <v>346</v>
      </c>
      <c r="Q1614" s="27">
        <v>1.0721000000000001</v>
      </c>
      <c r="R1614" s="201">
        <v>71</v>
      </c>
      <c r="S1614" s="201">
        <v>85</v>
      </c>
      <c r="T1614" s="201">
        <v>99</v>
      </c>
      <c r="U1614" s="201">
        <v>113</v>
      </c>
      <c r="V1614" s="219">
        <v>240</v>
      </c>
      <c r="W1614" s="27"/>
    </row>
    <row r="1615" spans="1:23" s="28" customFormat="1">
      <c r="A1615" s="43">
        <v>13.56</v>
      </c>
      <c r="B1615" s="27">
        <v>207</v>
      </c>
      <c r="C1615" s="27">
        <v>267838</v>
      </c>
      <c r="D1615" s="27"/>
      <c r="E1615" s="27"/>
      <c r="F1615" s="27"/>
      <c r="G1615" s="27"/>
      <c r="H1615" s="25"/>
      <c r="I1615" s="27"/>
      <c r="J1615" s="154" t="s">
        <v>361</v>
      </c>
      <c r="K1615" s="25" t="s">
        <v>351</v>
      </c>
      <c r="L1615" s="140"/>
      <c r="M1615" s="27" t="s">
        <v>350</v>
      </c>
      <c r="N1615" s="140">
        <v>5.4586723204890671E-3</v>
      </c>
      <c r="O1615" s="140">
        <f t="shared" si="43"/>
        <v>5.4586723204890673</v>
      </c>
      <c r="P1615" s="156" t="s">
        <v>346</v>
      </c>
      <c r="Q1615" s="156" t="s">
        <v>346</v>
      </c>
      <c r="R1615" s="199">
        <v>222</v>
      </c>
      <c r="S1615" s="199">
        <v>56</v>
      </c>
      <c r="T1615" s="199">
        <v>91</v>
      </c>
      <c r="U1615" s="199"/>
      <c r="V1615" s="199"/>
      <c r="W1615" s="27"/>
    </row>
    <row r="1616" spans="1:23" s="28" customFormat="1">
      <c r="A1616" s="43">
        <v>13.76</v>
      </c>
      <c r="B1616" s="27">
        <v>55</v>
      </c>
      <c r="C1616" s="27">
        <v>1924016</v>
      </c>
      <c r="D1616" s="27"/>
      <c r="E1616" s="27"/>
      <c r="F1616" s="27"/>
      <c r="G1616" s="27"/>
      <c r="H1616" s="25"/>
      <c r="I1616" s="27"/>
      <c r="J1616" s="154" t="s">
        <v>891</v>
      </c>
      <c r="K1616" s="25" t="s">
        <v>690</v>
      </c>
      <c r="L1616" s="140"/>
      <c r="M1616" s="27" t="s">
        <v>694</v>
      </c>
      <c r="N1616" s="140">
        <v>3.9212407811356466E-2</v>
      </c>
      <c r="O1616" s="140">
        <f t="shared" si="43"/>
        <v>39.212407811356464</v>
      </c>
      <c r="P1616" s="156" t="s">
        <v>346</v>
      </c>
      <c r="Q1616" s="27">
        <v>69.405000000000001</v>
      </c>
      <c r="R1616" s="199">
        <v>73</v>
      </c>
      <c r="S1616" s="199">
        <v>129</v>
      </c>
      <c r="T1616" s="199">
        <v>185</v>
      </c>
      <c r="U1616" s="199">
        <v>228</v>
      </c>
      <c r="V1616" s="199"/>
      <c r="W1616" s="27"/>
    </row>
    <row r="1617" spans="1:23" s="33" customFormat="1">
      <c r="A1617" s="172">
        <v>14.41</v>
      </c>
      <c r="B1617" s="25">
        <v>57</v>
      </c>
      <c r="C1617" s="25">
        <v>880925</v>
      </c>
      <c r="D1617" s="25"/>
      <c r="E1617" s="25"/>
      <c r="F1617" s="25"/>
      <c r="G1617" s="25"/>
      <c r="H1617" s="25"/>
      <c r="I1617" s="25"/>
      <c r="J1617" s="169" t="s">
        <v>292</v>
      </c>
      <c r="K1617" s="25" t="s">
        <v>304</v>
      </c>
      <c r="L1617" s="140"/>
      <c r="M1617" s="25" t="s">
        <v>318</v>
      </c>
      <c r="N1617" s="43">
        <v>1.7953691835836703E-2</v>
      </c>
      <c r="O1617" s="140">
        <f t="shared" si="43"/>
        <v>17.953691835836704</v>
      </c>
      <c r="P1617" s="156" t="s">
        <v>346</v>
      </c>
      <c r="Q1617" s="156" t="s">
        <v>346</v>
      </c>
      <c r="R1617" s="201">
        <v>71</v>
      </c>
      <c r="S1617" s="201">
        <v>85</v>
      </c>
      <c r="T1617" s="201">
        <v>99</v>
      </c>
      <c r="U1617" s="201">
        <v>113</v>
      </c>
      <c r="V1617" s="201">
        <v>254</v>
      </c>
      <c r="W1617" s="27"/>
    </row>
    <row r="1618" spans="1:23" s="33" customFormat="1">
      <c r="A1618" s="43">
        <v>15.1</v>
      </c>
      <c r="B1618" s="23">
        <v>188</v>
      </c>
      <c r="C1618" s="23">
        <v>4906651</v>
      </c>
      <c r="D1618" s="23"/>
      <c r="E1618" s="23"/>
      <c r="F1618" s="23"/>
      <c r="G1618" s="23"/>
      <c r="H1618" s="23"/>
      <c r="I1618" s="23"/>
      <c r="J1618" s="176" t="s">
        <v>89</v>
      </c>
      <c r="K1618" s="23" t="s">
        <v>115</v>
      </c>
      <c r="L1618" s="140"/>
      <c r="M1618" s="23" t="s">
        <v>140</v>
      </c>
      <c r="N1618" s="43">
        <v>0.1</v>
      </c>
      <c r="O1618" s="140">
        <f t="shared" si="43"/>
        <v>100</v>
      </c>
      <c r="P1618" s="156" t="s">
        <v>346</v>
      </c>
      <c r="Q1618" s="156" t="s">
        <v>346</v>
      </c>
      <c r="R1618" s="212">
        <v>160</v>
      </c>
      <c r="S1618" s="212"/>
      <c r="T1618" s="212"/>
      <c r="U1618" s="212"/>
      <c r="V1618" s="212"/>
      <c r="W1618" s="27"/>
    </row>
    <row r="1619" spans="1:23" s="28" customFormat="1">
      <c r="A1619" s="43">
        <v>15.55</v>
      </c>
      <c r="B1619" s="27">
        <v>194</v>
      </c>
      <c r="C1619" s="27">
        <v>306058</v>
      </c>
      <c r="D1619" s="27"/>
      <c r="E1619" s="27"/>
      <c r="F1619" s="27"/>
      <c r="G1619" s="27"/>
      <c r="H1619" s="25"/>
      <c r="I1619" s="27"/>
      <c r="J1619" s="175" t="s">
        <v>398</v>
      </c>
      <c r="K1619" s="25" t="s">
        <v>407</v>
      </c>
      <c r="L1619" s="140"/>
      <c r="M1619" s="27" t="s">
        <v>403</v>
      </c>
      <c r="N1619" s="140">
        <v>6.2376150249936263E-3</v>
      </c>
      <c r="O1619" s="140">
        <f t="shared" si="43"/>
        <v>6.2376150249936266</v>
      </c>
      <c r="P1619" s="27">
        <v>87000</v>
      </c>
      <c r="Q1619" s="27">
        <v>100</v>
      </c>
      <c r="R1619" s="199">
        <v>109</v>
      </c>
      <c r="S1619" s="199">
        <v>136</v>
      </c>
      <c r="T1619" s="199">
        <v>165</v>
      </c>
      <c r="U1619" s="199"/>
      <c r="V1619" s="199"/>
      <c r="W1619" s="27"/>
    </row>
    <row r="1620" spans="1:23" s="28" customFormat="1">
      <c r="A1620" s="43">
        <v>15.94</v>
      </c>
      <c r="B1620" s="27">
        <v>209</v>
      </c>
      <c r="C1620" s="27">
        <v>61070</v>
      </c>
      <c r="D1620" s="27"/>
      <c r="E1620" s="27"/>
      <c r="F1620" s="27"/>
      <c r="G1620" s="27"/>
      <c r="H1620" s="25"/>
      <c r="I1620" s="27"/>
      <c r="J1620" s="175" t="s">
        <v>95</v>
      </c>
      <c r="K1620" s="25" t="s">
        <v>98</v>
      </c>
      <c r="L1620" s="140"/>
      <c r="M1620" s="27" t="s">
        <v>98</v>
      </c>
      <c r="N1620" s="140">
        <v>1.2446371262190851E-3</v>
      </c>
      <c r="O1620" s="140">
        <f t="shared" si="43"/>
        <v>1.2446371262190852</v>
      </c>
      <c r="P1620" s="156" t="s">
        <v>346</v>
      </c>
      <c r="Q1620" s="156" t="s">
        <v>346</v>
      </c>
      <c r="R1620" s="199">
        <v>174</v>
      </c>
      <c r="S1620" s="199">
        <v>244</v>
      </c>
      <c r="T1620" s="199"/>
      <c r="U1620" s="199"/>
      <c r="V1620" s="199"/>
      <c r="W1620" s="27"/>
    </row>
    <row r="1621" spans="1:23" s="28" customFormat="1">
      <c r="A1621" s="43">
        <v>16.68</v>
      </c>
      <c r="B1621" s="27">
        <v>243</v>
      </c>
      <c r="C1621" s="27">
        <v>926478</v>
      </c>
      <c r="D1621" s="27"/>
      <c r="E1621" s="27"/>
      <c r="F1621" s="27"/>
      <c r="G1621" s="27"/>
      <c r="H1621" s="25"/>
      <c r="I1621" s="27"/>
      <c r="J1621" s="175" t="s">
        <v>95</v>
      </c>
      <c r="K1621" s="25" t="s">
        <v>98</v>
      </c>
      <c r="L1621" s="140"/>
      <c r="M1621" s="27" t="s">
        <v>98</v>
      </c>
      <c r="N1621" s="140">
        <v>1.8882084745786894E-2</v>
      </c>
      <c r="O1621" s="140">
        <f t="shared" si="43"/>
        <v>18.882084745786894</v>
      </c>
      <c r="P1621" s="156" t="s">
        <v>346</v>
      </c>
      <c r="Q1621" s="156" t="s">
        <v>346</v>
      </c>
      <c r="R1621" s="199">
        <v>173</v>
      </c>
      <c r="S1621" s="199">
        <v>258</v>
      </c>
      <c r="T1621" s="199"/>
      <c r="U1621" s="199"/>
      <c r="V1621" s="199"/>
      <c r="W1621" s="27"/>
    </row>
    <row r="1622" spans="1:23" s="28" customFormat="1">
      <c r="A1622" s="43">
        <v>16.72</v>
      </c>
      <c r="B1622" s="25">
        <v>55</v>
      </c>
      <c r="C1622" s="25">
        <v>5158749</v>
      </c>
      <c r="D1622" s="25"/>
      <c r="E1622" s="25"/>
      <c r="F1622" s="25"/>
      <c r="G1622" s="25"/>
      <c r="H1622" s="25"/>
      <c r="I1622" s="170"/>
      <c r="J1622" s="18" t="s">
        <v>95</v>
      </c>
      <c r="K1622" s="25" t="s">
        <v>98</v>
      </c>
      <c r="L1622" s="140"/>
      <c r="M1622" s="25" t="s">
        <v>98</v>
      </c>
      <c r="N1622" s="43">
        <v>0.10513788325275224</v>
      </c>
      <c r="O1622" s="140">
        <f t="shared" si="43"/>
        <v>105.13788325275223</v>
      </c>
      <c r="P1622" s="156" t="s">
        <v>346</v>
      </c>
      <c r="Q1622" s="156" t="s">
        <v>346</v>
      </c>
      <c r="R1622" s="201">
        <v>70</v>
      </c>
      <c r="S1622" s="201">
        <v>97</v>
      </c>
      <c r="T1622" s="201">
        <v>129</v>
      </c>
      <c r="U1622" s="201">
        <v>256</v>
      </c>
      <c r="V1622" s="201"/>
      <c r="W1622" s="27"/>
    </row>
    <row r="1623" spans="1:23" s="28" customFormat="1">
      <c r="A1623" s="43">
        <v>16.77</v>
      </c>
      <c r="B1623" s="27">
        <v>186</v>
      </c>
      <c r="C1623" s="27">
        <v>583502</v>
      </c>
      <c r="D1623" s="27"/>
      <c r="E1623" s="27"/>
      <c r="F1623" s="27"/>
      <c r="G1623" s="27"/>
      <c r="H1623" s="25"/>
      <c r="I1623" s="27"/>
      <c r="J1623" s="154" t="s">
        <v>896</v>
      </c>
      <c r="K1623" s="25" t="s">
        <v>895</v>
      </c>
      <c r="L1623" s="140"/>
      <c r="M1623" s="27" t="s">
        <v>894</v>
      </c>
      <c r="N1623" s="140">
        <v>1.18920624271015E-2</v>
      </c>
      <c r="O1623" s="140">
        <f t="shared" si="43"/>
        <v>11.8920624271015</v>
      </c>
      <c r="P1623" s="156" t="s">
        <v>346</v>
      </c>
      <c r="Q1623" s="156" t="s">
        <v>346</v>
      </c>
      <c r="R1623" s="199">
        <v>256</v>
      </c>
      <c r="S1623" s="199">
        <v>221</v>
      </c>
      <c r="T1623" s="199"/>
      <c r="U1623" s="199"/>
      <c r="V1623" s="199"/>
      <c r="W1623" s="27"/>
    </row>
    <row r="1624" spans="1:23" s="28" customFormat="1">
      <c r="A1624" s="43">
        <v>17.399999999999999</v>
      </c>
      <c r="B1624" s="25">
        <v>57</v>
      </c>
      <c r="C1624" s="25">
        <v>863259</v>
      </c>
      <c r="D1624" s="25"/>
      <c r="E1624" s="25"/>
      <c r="F1624" s="25"/>
      <c r="G1624" s="23"/>
      <c r="H1624" s="25"/>
      <c r="I1624" s="23"/>
      <c r="J1624" s="171" t="s">
        <v>293</v>
      </c>
      <c r="K1624" s="25" t="s">
        <v>305</v>
      </c>
      <c r="L1624" s="140"/>
      <c r="M1624" s="25" t="s">
        <v>319</v>
      </c>
      <c r="N1624" s="43">
        <v>1.7593649925376802E-2</v>
      </c>
      <c r="O1624" s="140">
        <f t="shared" si="43"/>
        <v>17.593649925376802</v>
      </c>
      <c r="P1624" s="156" t="s">
        <v>346</v>
      </c>
      <c r="Q1624" s="27">
        <v>5.0630000000000001E-2</v>
      </c>
      <c r="R1624" s="201">
        <v>71</v>
      </c>
      <c r="S1624" s="201">
        <v>85</v>
      </c>
      <c r="T1624" s="201">
        <v>99</v>
      </c>
      <c r="U1624" s="201">
        <v>113</v>
      </c>
      <c r="V1624" s="212">
        <v>282</v>
      </c>
      <c r="W1624" s="27"/>
    </row>
    <row r="1625" spans="1:23" s="28" customFormat="1">
      <c r="A1625" s="43">
        <v>18.059999999999999</v>
      </c>
      <c r="B1625" s="27">
        <v>193</v>
      </c>
      <c r="C1625" s="27">
        <v>220875</v>
      </c>
      <c r="D1625" s="27"/>
      <c r="E1625" s="27"/>
      <c r="F1625" s="27"/>
      <c r="G1625" s="27"/>
      <c r="H1625" s="25"/>
      <c r="I1625" s="27"/>
      <c r="J1625" s="154" t="s">
        <v>95</v>
      </c>
      <c r="K1625" s="27" t="s">
        <v>98</v>
      </c>
      <c r="L1625" s="140"/>
      <c r="M1625" s="27" t="s">
        <v>98</v>
      </c>
      <c r="N1625" s="140">
        <v>4.5015429057416144E-3</v>
      </c>
      <c r="O1625" s="140">
        <f t="shared" si="43"/>
        <v>4.5015429057416148</v>
      </c>
      <c r="P1625" s="156" t="s">
        <v>346</v>
      </c>
      <c r="Q1625" s="156" t="s">
        <v>346</v>
      </c>
      <c r="R1625" s="199">
        <v>79</v>
      </c>
      <c r="S1625" s="199">
        <v>133</v>
      </c>
      <c r="T1625" s="199">
        <v>245</v>
      </c>
      <c r="U1625" s="199"/>
      <c r="V1625" s="199"/>
      <c r="W1625" s="27"/>
    </row>
    <row r="1626" spans="1:23" s="28" customFormat="1">
      <c r="A1626" s="43">
        <v>19.37</v>
      </c>
      <c r="B1626" s="27">
        <v>184</v>
      </c>
      <c r="C1626" s="27">
        <v>977987</v>
      </c>
      <c r="D1626" s="27"/>
      <c r="E1626" s="27"/>
      <c r="F1626" s="27"/>
      <c r="G1626" s="27"/>
      <c r="H1626" s="25"/>
      <c r="I1626" s="27"/>
      <c r="J1626" s="154" t="s">
        <v>95</v>
      </c>
      <c r="K1626" s="27" t="s">
        <v>98</v>
      </c>
      <c r="L1626" s="140"/>
      <c r="M1626" s="27" t="s">
        <v>98</v>
      </c>
      <c r="N1626" s="140">
        <v>1.9931863912880703E-2</v>
      </c>
      <c r="O1626" s="140">
        <f t="shared" si="43"/>
        <v>19.931863912880704</v>
      </c>
      <c r="P1626" s="156" t="s">
        <v>346</v>
      </c>
      <c r="Q1626" s="156" t="s">
        <v>346</v>
      </c>
      <c r="R1626" s="199">
        <v>98</v>
      </c>
      <c r="S1626" s="199"/>
      <c r="T1626" s="199"/>
      <c r="U1626" s="199"/>
      <c r="V1626" s="199"/>
      <c r="W1626" s="27"/>
    </row>
    <row r="1627" spans="1:23" s="28" customFormat="1">
      <c r="A1627" s="43">
        <v>20.14</v>
      </c>
      <c r="B1627" s="27">
        <v>178</v>
      </c>
      <c r="C1627" s="27">
        <v>307224</v>
      </c>
      <c r="D1627" s="27"/>
      <c r="E1627" s="27"/>
      <c r="F1627" s="27"/>
      <c r="G1627" s="27"/>
      <c r="H1627" s="25"/>
      <c r="I1627" s="27"/>
      <c r="J1627" s="154" t="s">
        <v>95</v>
      </c>
      <c r="K1627" s="27" t="s">
        <v>98</v>
      </c>
      <c r="L1627" s="140"/>
      <c r="M1627" s="27" t="s">
        <v>98</v>
      </c>
      <c r="N1627" s="140">
        <v>6.2613786878259739E-3</v>
      </c>
      <c r="O1627" s="140">
        <f t="shared" si="43"/>
        <v>6.2613786878259736</v>
      </c>
      <c r="P1627" s="156" t="s">
        <v>346</v>
      </c>
      <c r="Q1627" s="156" t="s">
        <v>346</v>
      </c>
      <c r="R1627" s="199">
        <v>55</v>
      </c>
      <c r="S1627" s="199">
        <v>70</v>
      </c>
      <c r="T1627" s="199"/>
      <c r="U1627" s="199"/>
      <c r="V1627" s="199"/>
      <c r="W1627" s="27"/>
    </row>
    <row r="1628" spans="1:23" s="28" customFormat="1">
      <c r="A1628" s="43">
        <v>20.57</v>
      </c>
      <c r="B1628" s="25">
        <v>57</v>
      </c>
      <c r="C1628" s="25">
        <v>928427</v>
      </c>
      <c r="D1628" s="25"/>
      <c r="E1628" s="25"/>
      <c r="F1628" s="25"/>
      <c r="G1628" s="23"/>
      <c r="H1628" s="25"/>
      <c r="I1628" s="23"/>
      <c r="J1628" s="171" t="s">
        <v>296</v>
      </c>
      <c r="K1628" s="25" t="s">
        <v>308</v>
      </c>
      <c r="L1628" s="140"/>
      <c r="M1628" s="25" t="s">
        <v>322</v>
      </c>
      <c r="N1628" s="43">
        <v>1.8921806340006658E-2</v>
      </c>
      <c r="O1628" s="140">
        <f t="shared" si="43"/>
        <v>18.921806340006658</v>
      </c>
      <c r="P1628" s="156" t="s">
        <v>346</v>
      </c>
      <c r="Q1628" s="27">
        <v>8.2644999999999993E-3</v>
      </c>
      <c r="R1628" s="201">
        <v>71</v>
      </c>
      <c r="S1628" s="201">
        <v>85</v>
      </c>
      <c r="T1628" s="201">
        <v>99</v>
      </c>
      <c r="U1628" s="201">
        <v>113</v>
      </c>
      <c r="V1628" s="212">
        <v>310</v>
      </c>
      <c r="W1628" s="27"/>
    </row>
    <row r="1629" spans="1:23" s="28" customFormat="1">
      <c r="A1629" s="43">
        <v>23.5</v>
      </c>
      <c r="B1629" s="25">
        <v>243</v>
      </c>
      <c r="C1629" s="25">
        <v>1124072</v>
      </c>
      <c r="D1629" s="25"/>
      <c r="E1629" s="25"/>
      <c r="F1629" s="25"/>
      <c r="G1629" s="25"/>
      <c r="H1629" s="25"/>
      <c r="I1629" s="25"/>
      <c r="J1629" s="154" t="s">
        <v>3393</v>
      </c>
      <c r="K1629" s="25" t="s">
        <v>120</v>
      </c>
      <c r="L1629" s="140"/>
      <c r="M1629" s="25" t="s">
        <v>145</v>
      </c>
      <c r="N1629" s="43">
        <v>0.1</v>
      </c>
      <c r="O1629" s="140">
        <f t="shared" si="43"/>
        <v>100</v>
      </c>
      <c r="P1629" s="156" t="s">
        <v>346</v>
      </c>
      <c r="Q1629" s="156" t="s">
        <v>346</v>
      </c>
      <c r="R1629" s="201">
        <v>173</v>
      </c>
      <c r="S1629" s="201">
        <v>186</v>
      </c>
      <c r="T1629" s="201">
        <v>220</v>
      </c>
      <c r="U1629" s="201">
        <v>292</v>
      </c>
      <c r="V1629" s="201"/>
      <c r="W1629" s="27"/>
    </row>
    <row r="1630" spans="1:23" s="28" customFormat="1">
      <c r="A1630" s="43">
        <v>24.07</v>
      </c>
      <c r="B1630" s="27">
        <v>77</v>
      </c>
      <c r="C1630" s="27">
        <v>261993</v>
      </c>
      <c r="D1630" s="27"/>
      <c r="E1630" s="27"/>
      <c r="F1630" s="27"/>
      <c r="G1630" s="27"/>
      <c r="H1630" s="25"/>
      <c r="I1630" s="27"/>
      <c r="J1630" s="154" t="s">
        <v>370</v>
      </c>
      <c r="K1630" s="25" t="s">
        <v>168</v>
      </c>
      <c r="L1630" s="140"/>
      <c r="M1630" s="27" t="s">
        <v>180</v>
      </c>
      <c r="N1630" s="140">
        <v>5.3395482988294876E-3</v>
      </c>
      <c r="O1630" s="140">
        <f t="shared" si="43"/>
        <v>5.339548298829488</v>
      </c>
      <c r="P1630" s="27">
        <v>30</v>
      </c>
      <c r="Q1630" s="27">
        <v>360</v>
      </c>
      <c r="R1630" s="199">
        <v>326</v>
      </c>
      <c r="S1630" s="199">
        <v>94</v>
      </c>
      <c r="T1630" s="199">
        <v>170</v>
      </c>
      <c r="U1630" s="199">
        <v>215</v>
      </c>
      <c r="V1630" s="199">
        <v>233</v>
      </c>
      <c r="W1630" s="27"/>
    </row>
    <row r="1631" spans="1:23" s="28" customFormat="1">
      <c r="A1631" s="43">
        <v>24.95</v>
      </c>
      <c r="B1631" s="25">
        <v>57</v>
      </c>
      <c r="C1631" s="25">
        <v>689851</v>
      </c>
      <c r="D1631" s="25"/>
      <c r="E1631" s="25"/>
      <c r="F1631" s="25"/>
      <c r="G1631" s="170"/>
      <c r="H1631" s="25"/>
      <c r="I1631" s="170"/>
      <c r="J1631" s="18" t="s">
        <v>354</v>
      </c>
      <c r="K1631" s="25" t="s">
        <v>356</v>
      </c>
      <c r="L1631" s="140"/>
      <c r="M1631" s="27" t="s">
        <v>358</v>
      </c>
      <c r="N1631" s="43">
        <v>1.405950820631017E-2</v>
      </c>
      <c r="O1631" s="140">
        <f t="shared" si="43"/>
        <v>14.05950820631017</v>
      </c>
      <c r="P1631" s="156" t="s">
        <v>346</v>
      </c>
      <c r="Q1631" s="27">
        <v>5.3751999999999999E-4</v>
      </c>
      <c r="R1631" s="201">
        <v>71</v>
      </c>
      <c r="S1631" s="201">
        <v>85</v>
      </c>
      <c r="T1631" s="201">
        <v>99</v>
      </c>
      <c r="U1631" s="201">
        <v>113</v>
      </c>
      <c r="V1631" s="202">
        <v>352</v>
      </c>
      <c r="W1631" s="27"/>
    </row>
    <row r="1632" spans="1:23" s="28" customFormat="1">
      <c r="A1632" s="43">
        <v>25.31</v>
      </c>
      <c r="B1632" s="25">
        <v>149</v>
      </c>
      <c r="C1632" s="25">
        <v>1127741</v>
      </c>
      <c r="D1632" s="25"/>
      <c r="E1632" s="25"/>
      <c r="F1632" s="25"/>
      <c r="G1632" s="25"/>
      <c r="H1632" s="25"/>
      <c r="I1632" s="25"/>
      <c r="J1632" s="169" t="s">
        <v>94</v>
      </c>
      <c r="K1632" s="25" t="s">
        <v>121</v>
      </c>
      <c r="L1632" s="140"/>
      <c r="M1632" s="25" t="s">
        <v>146</v>
      </c>
      <c r="N1632" s="43">
        <v>2.298392528834841E-2</v>
      </c>
      <c r="O1632" s="140">
        <f t="shared" si="43"/>
        <v>22.983925288348409</v>
      </c>
      <c r="P1632" s="156" t="s">
        <v>346</v>
      </c>
      <c r="Q1632" s="27">
        <v>1300</v>
      </c>
      <c r="R1632" s="201">
        <v>167</v>
      </c>
      <c r="S1632" s="201">
        <v>279</v>
      </c>
      <c r="T1632" s="201"/>
      <c r="U1632" s="201"/>
      <c r="V1632" s="201"/>
      <c r="W1632" s="27"/>
    </row>
    <row r="1633" spans="1:23" s="28" customFormat="1">
      <c r="A1633" s="43">
        <v>25.88</v>
      </c>
      <c r="B1633" s="25">
        <v>57</v>
      </c>
      <c r="C1633" s="25">
        <v>511286</v>
      </c>
      <c r="D1633" s="25"/>
      <c r="E1633" s="25"/>
      <c r="F1633" s="25"/>
      <c r="G1633" s="23"/>
      <c r="H1633" s="23"/>
      <c r="I1633" s="25"/>
      <c r="J1633" s="169" t="s">
        <v>329</v>
      </c>
      <c r="K1633" s="25" t="s">
        <v>343</v>
      </c>
      <c r="L1633" s="140"/>
      <c r="M1633" s="43" t="s">
        <v>336</v>
      </c>
      <c r="N1633" s="43">
        <v>1.0420264249485037E-2</v>
      </c>
      <c r="O1633" s="140">
        <f t="shared" si="43"/>
        <v>10.420264249485037</v>
      </c>
      <c r="P1633" s="156" t="s">
        <v>346</v>
      </c>
      <c r="Q1633" s="27">
        <v>2.1544000000000001E-4</v>
      </c>
      <c r="R1633" s="201">
        <v>71</v>
      </c>
      <c r="S1633" s="201">
        <v>85</v>
      </c>
      <c r="T1633" s="201">
        <v>99</v>
      </c>
      <c r="U1633" s="201">
        <v>113</v>
      </c>
      <c r="V1633" s="212">
        <v>366</v>
      </c>
      <c r="W1633" s="27"/>
    </row>
    <row r="1634" spans="1:23" s="28" customFormat="1">
      <c r="A1634" s="43">
        <v>26.91</v>
      </c>
      <c r="B1634" s="25">
        <v>57</v>
      </c>
      <c r="C1634" s="25">
        <v>107811</v>
      </c>
      <c r="D1634" s="25"/>
      <c r="E1634" s="25"/>
      <c r="F1634" s="25"/>
      <c r="G1634" s="23"/>
      <c r="H1634" s="170"/>
      <c r="I1634" s="27"/>
      <c r="J1634" s="154" t="s">
        <v>330</v>
      </c>
      <c r="K1634" s="25" t="s">
        <v>344</v>
      </c>
      <c r="L1634" s="140"/>
      <c r="M1634" s="170" t="s">
        <v>337</v>
      </c>
      <c r="N1634" s="43">
        <v>2.1972420699984574E-3</v>
      </c>
      <c r="O1634" s="140">
        <f t="shared" si="43"/>
        <v>2.1972420699984574</v>
      </c>
      <c r="P1634" s="156" t="s">
        <v>346</v>
      </c>
      <c r="Q1634" s="27">
        <v>8.6225999999999997E-5</v>
      </c>
      <c r="R1634" s="201">
        <v>71</v>
      </c>
      <c r="S1634" s="201">
        <v>85</v>
      </c>
      <c r="T1634" s="201">
        <v>99</v>
      </c>
      <c r="U1634" s="201">
        <v>113</v>
      </c>
      <c r="V1634" s="212">
        <v>380</v>
      </c>
      <c r="W1634" s="27"/>
    </row>
    <row r="1635" spans="1:23">
      <c r="A1635" s="220" t="s">
        <v>899</v>
      </c>
      <c r="B1635" s="220"/>
      <c r="C1635" s="220"/>
      <c r="D1635" s="220"/>
      <c r="E1635" s="220"/>
      <c r="F1635" s="220"/>
      <c r="G1635" s="220"/>
      <c r="H1635" s="220"/>
      <c r="I1635" s="220"/>
      <c r="J1635" s="220"/>
      <c r="K1635" s="220"/>
      <c r="L1635" s="220"/>
      <c r="M1635" s="220"/>
      <c r="N1635" s="220"/>
      <c r="O1635" s="220"/>
      <c r="P1635" s="220"/>
      <c r="Q1635" s="220"/>
      <c r="R1635" s="220"/>
      <c r="S1635" s="220"/>
      <c r="T1635" s="220"/>
      <c r="U1635" s="220"/>
      <c r="V1635" s="220"/>
      <c r="W1635" s="220"/>
    </row>
    <row r="1636" spans="1:23" s="29" customFormat="1">
      <c r="A1636" s="43">
        <v>5.86</v>
      </c>
      <c r="B1636" s="27">
        <v>91</v>
      </c>
      <c r="C1636" s="27">
        <v>635080</v>
      </c>
      <c r="D1636" s="27"/>
      <c r="E1636" s="27"/>
      <c r="F1636" s="27"/>
      <c r="G1636" s="27"/>
      <c r="H1636" s="25"/>
      <c r="I1636" s="27"/>
      <c r="J1636" s="154" t="s">
        <v>215</v>
      </c>
      <c r="K1636" s="27" t="s">
        <v>229</v>
      </c>
      <c r="L1636" s="140"/>
      <c r="M1636" s="27" t="s">
        <v>238</v>
      </c>
      <c r="N1636" s="140">
        <v>1.2705630225907658E-2</v>
      </c>
      <c r="O1636" s="140">
        <f t="shared" si="43"/>
        <v>12.705630225907658</v>
      </c>
      <c r="P1636" s="27">
        <v>4300</v>
      </c>
      <c r="Q1636" s="156" t="s">
        <v>346</v>
      </c>
      <c r="R1636" s="199">
        <v>65</v>
      </c>
      <c r="S1636" s="199"/>
      <c r="T1636" s="199"/>
      <c r="U1636" s="199"/>
      <c r="V1636" s="199"/>
      <c r="W1636" s="41"/>
    </row>
    <row r="1637" spans="1:23" s="28" customFormat="1">
      <c r="A1637" s="43">
        <v>7.91</v>
      </c>
      <c r="B1637" s="25">
        <v>116</v>
      </c>
      <c r="C1637" s="25">
        <v>68435</v>
      </c>
      <c r="D1637" s="25"/>
      <c r="E1637" s="25"/>
      <c r="F1637" s="25"/>
      <c r="G1637" s="25"/>
      <c r="H1637" s="25"/>
      <c r="I1637" s="25"/>
      <c r="J1637" s="169" t="s">
        <v>220</v>
      </c>
      <c r="K1637" s="25" t="s">
        <v>233</v>
      </c>
      <c r="L1637" s="140"/>
      <c r="M1637" s="27" t="s">
        <v>243</v>
      </c>
      <c r="N1637" s="43">
        <v>1.3691342893965967E-3</v>
      </c>
      <c r="O1637" s="140">
        <f t="shared" si="43"/>
        <v>1.3691342893965968</v>
      </c>
      <c r="P1637" s="156" t="s">
        <v>346</v>
      </c>
      <c r="Q1637" s="156" t="s">
        <v>346</v>
      </c>
      <c r="R1637" s="201">
        <v>91</v>
      </c>
      <c r="S1637" s="201">
        <v>63</v>
      </c>
      <c r="T1637" s="201"/>
      <c r="U1637" s="201"/>
      <c r="V1637" s="201"/>
      <c r="W1637" s="27"/>
    </row>
    <row r="1638" spans="1:23" s="28" customFormat="1">
      <c r="A1638" s="43">
        <v>8.0500000000000007</v>
      </c>
      <c r="B1638" s="25">
        <v>73</v>
      </c>
      <c r="C1638" s="25">
        <v>802200</v>
      </c>
      <c r="D1638" s="25"/>
      <c r="E1638" s="25"/>
      <c r="F1638" s="25"/>
      <c r="G1638" s="25"/>
      <c r="H1638" s="25"/>
      <c r="I1638" s="25"/>
      <c r="J1638" s="169" t="s">
        <v>78</v>
      </c>
      <c r="K1638" s="25" t="s">
        <v>104</v>
      </c>
      <c r="L1638" s="140"/>
      <c r="M1638" s="27" t="s">
        <v>129</v>
      </c>
      <c r="N1638" s="43">
        <v>1.604909077159275E-2</v>
      </c>
      <c r="O1638" s="140">
        <f t="shared" si="43"/>
        <v>16.049090771592748</v>
      </c>
      <c r="P1638" s="156" t="s">
        <v>346</v>
      </c>
      <c r="Q1638" s="156" t="s">
        <v>346</v>
      </c>
      <c r="R1638" s="201">
        <v>267</v>
      </c>
      <c r="S1638" s="201">
        <v>355</v>
      </c>
      <c r="T1638" s="201"/>
      <c r="U1638" s="201"/>
      <c r="V1638" s="201"/>
      <c r="W1638" s="27"/>
    </row>
    <row r="1639" spans="1:23" s="28" customFormat="1">
      <c r="A1639" s="43">
        <v>8.4</v>
      </c>
      <c r="B1639" s="27">
        <v>68</v>
      </c>
      <c r="C1639" s="27">
        <v>254646</v>
      </c>
      <c r="D1639" s="27"/>
      <c r="E1639" s="27"/>
      <c r="F1639" s="27"/>
      <c r="G1639" s="27"/>
      <c r="H1639" s="25"/>
      <c r="I1639" s="27"/>
      <c r="J1639" s="154" t="s">
        <v>150</v>
      </c>
      <c r="K1639" s="27" t="s">
        <v>161</v>
      </c>
      <c r="L1639" s="140"/>
      <c r="M1639" s="27" t="s">
        <v>173</v>
      </c>
      <c r="N1639" s="140">
        <v>5.0945359868150185E-3</v>
      </c>
      <c r="O1639" s="140">
        <f t="shared" si="43"/>
        <v>5.0945359868150186</v>
      </c>
      <c r="P1639" s="27">
        <v>245915</v>
      </c>
      <c r="Q1639" s="156" t="s">
        <v>346</v>
      </c>
      <c r="R1639" s="199">
        <v>96</v>
      </c>
      <c r="S1639" s="199">
        <v>152</v>
      </c>
      <c r="T1639" s="199"/>
      <c r="U1639" s="199"/>
      <c r="V1639" s="199"/>
      <c r="W1639" s="27"/>
    </row>
    <row r="1640" spans="1:23" s="28" customFormat="1">
      <c r="A1640" s="43">
        <v>8.56</v>
      </c>
      <c r="B1640" s="25">
        <v>55</v>
      </c>
      <c r="C1640" s="25">
        <v>628086</v>
      </c>
      <c r="D1640" s="25"/>
      <c r="E1640" s="25"/>
      <c r="F1640" s="25"/>
      <c r="G1640" s="25"/>
      <c r="H1640" s="25"/>
      <c r="I1640" s="170"/>
      <c r="J1640" s="18" t="s">
        <v>81</v>
      </c>
      <c r="K1640" s="25" t="s">
        <v>107</v>
      </c>
      <c r="L1640" s="140"/>
      <c r="M1640" s="27" t="s">
        <v>132</v>
      </c>
      <c r="N1640" s="43">
        <v>1.256570584189305E-2</v>
      </c>
      <c r="O1640" s="140">
        <f t="shared" si="43"/>
        <v>12.565705841893051</v>
      </c>
      <c r="P1640" s="156" t="s">
        <v>346</v>
      </c>
      <c r="Q1640" s="156" t="s">
        <v>346</v>
      </c>
      <c r="R1640" s="201">
        <v>69</v>
      </c>
      <c r="S1640" s="201">
        <v>83</v>
      </c>
      <c r="T1640" s="201">
        <v>97</v>
      </c>
      <c r="U1640" s="201">
        <v>111</v>
      </c>
      <c r="V1640" s="201">
        <v>168</v>
      </c>
      <c r="W1640" s="27"/>
    </row>
    <row r="1641" spans="1:23" s="28" customFormat="1">
      <c r="A1641" s="43">
        <v>9.06</v>
      </c>
      <c r="B1641" s="25">
        <v>73</v>
      </c>
      <c r="C1641" s="25">
        <v>214401</v>
      </c>
      <c r="D1641" s="25"/>
      <c r="E1641" s="25"/>
      <c r="F1641" s="25"/>
      <c r="G1641" s="25"/>
      <c r="H1641" s="25"/>
      <c r="I1641" s="25"/>
      <c r="J1641" s="169" t="s">
        <v>83</v>
      </c>
      <c r="K1641" s="25" t="s">
        <v>109</v>
      </c>
      <c r="L1641" s="140"/>
      <c r="M1641" s="27" t="s">
        <v>134</v>
      </c>
      <c r="N1641" s="43">
        <v>4.2893805915236319E-3</v>
      </c>
      <c r="O1641" s="140">
        <f t="shared" si="43"/>
        <v>4.2893805915236323</v>
      </c>
      <c r="P1641" s="27">
        <v>22.984999999999999</v>
      </c>
      <c r="Q1641" s="27">
        <v>22.984999999999999</v>
      </c>
      <c r="R1641" s="201">
        <v>207</v>
      </c>
      <c r="S1641" s="201">
        <v>325</v>
      </c>
      <c r="T1641" s="201">
        <v>341</v>
      </c>
      <c r="U1641" s="201">
        <v>429</v>
      </c>
      <c r="V1641" s="201"/>
      <c r="W1641" s="27"/>
    </row>
    <row r="1642" spans="1:23" s="31" customFormat="1">
      <c r="A1642" s="43">
        <v>9.1</v>
      </c>
      <c r="B1642" s="27">
        <v>135</v>
      </c>
      <c r="C1642" s="27">
        <v>2150304</v>
      </c>
      <c r="D1642" s="27"/>
      <c r="E1642" s="27"/>
      <c r="F1642" s="27"/>
      <c r="G1642" s="27"/>
      <c r="H1642" s="25"/>
      <c r="I1642" s="27"/>
      <c r="J1642" s="154" t="s">
        <v>367</v>
      </c>
      <c r="K1642" s="25" t="s">
        <v>379</v>
      </c>
      <c r="L1642" s="140"/>
      <c r="M1642" s="27" t="s">
        <v>374</v>
      </c>
      <c r="N1642" s="140">
        <v>4.3019725857041856E-2</v>
      </c>
      <c r="O1642" s="140">
        <f t="shared" si="43"/>
        <v>43.019725857041855</v>
      </c>
      <c r="P1642" s="27">
        <v>24700</v>
      </c>
      <c r="Q1642" s="27">
        <v>24700</v>
      </c>
      <c r="R1642" s="199">
        <v>108</v>
      </c>
      <c r="S1642" s="199">
        <v>69</v>
      </c>
      <c r="T1642" s="199">
        <v>91</v>
      </c>
      <c r="U1642" s="199"/>
      <c r="V1642" s="199"/>
      <c r="W1642" s="41"/>
    </row>
    <row r="1643" spans="1:23" s="28" customFormat="1">
      <c r="A1643" s="43">
        <v>9.2799999999999994</v>
      </c>
      <c r="B1643" s="27">
        <v>135</v>
      </c>
      <c r="C1643" s="27">
        <v>306593</v>
      </c>
      <c r="D1643" s="27"/>
      <c r="E1643" s="27"/>
      <c r="F1643" s="27"/>
      <c r="G1643" s="27"/>
      <c r="H1643" s="27"/>
      <c r="I1643" s="27"/>
      <c r="J1643" s="169" t="s">
        <v>84</v>
      </c>
      <c r="K1643" s="25" t="s">
        <v>110</v>
      </c>
      <c r="L1643" s="140"/>
      <c r="M1643" s="27" t="s">
        <v>135</v>
      </c>
      <c r="N1643" s="140">
        <v>6.1338056431500081E-3</v>
      </c>
      <c r="O1643" s="140">
        <f t="shared" si="43"/>
        <v>6.1338056431500076</v>
      </c>
      <c r="P1643" s="156" t="s">
        <v>346</v>
      </c>
      <c r="Q1643" s="27">
        <v>5200</v>
      </c>
      <c r="R1643" s="199">
        <v>107</v>
      </c>
      <c r="S1643" s="199">
        <v>150</v>
      </c>
      <c r="T1643" s="199"/>
      <c r="U1643" s="199"/>
      <c r="V1643" s="199"/>
      <c r="W1643" s="27"/>
    </row>
    <row r="1644" spans="1:23" s="29" customFormat="1">
      <c r="A1644" s="43">
        <v>9.93</v>
      </c>
      <c r="B1644" s="27">
        <v>55</v>
      </c>
      <c r="C1644" s="27">
        <v>422327</v>
      </c>
      <c r="D1644" s="27"/>
      <c r="E1644" s="27"/>
      <c r="F1644" s="27"/>
      <c r="G1644" s="27"/>
      <c r="H1644" s="25"/>
      <c r="I1644" s="27"/>
      <c r="J1644" s="154" t="s">
        <v>225</v>
      </c>
      <c r="K1644" s="25" t="s">
        <v>194</v>
      </c>
      <c r="L1644" s="140"/>
      <c r="M1644" s="27" t="s">
        <v>248</v>
      </c>
      <c r="N1644" s="140">
        <v>8.4492200926133774E-3</v>
      </c>
      <c r="O1644" s="140">
        <f t="shared" si="43"/>
        <v>8.4492200926133769</v>
      </c>
      <c r="P1644" s="156" t="s">
        <v>346</v>
      </c>
      <c r="Q1644" s="156" t="s">
        <v>346</v>
      </c>
      <c r="R1644" s="199">
        <v>83</v>
      </c>
      <c r="S1644" s="199">
        <v>97</v>
      </c>
      <c r="T1644" s="199">
        <v>111</v>
      </c>
      <c r="U1644" s="199">
        <v>145</v>
      </c>
      <c r="V1644" s="199">
        <v>196</v>
      </c>
      <c r="W1644" s="41"/>
    </row>
    <row r="1645" spans="1:23" s="28" customFormat="1">
      <c r="A1645" s="43">
        <v>10.47</v>
      </c>
      <c r="B1645" s="27">
        <v>193</v>
      </c>
      <c r="C1645" s="27">
        <v>166180</v>
      </c>
      <c r="D1645" s="27"/>
      <c r="E1645" s="27"/>
      <c r="F1645" s="27"/>
      <c r="G1645" s="27"/>
      <c r="H1645" s="25"/>
      <c r="I1645" s="27"/>
      <c r="J1645" s="154" t="s">
        <v>95</v>
      </c>
      <c r="K1645" s="27" t="s">
        <v>98</v>
      </c>
      <c r="L1645" s="140"/>
      <c r="M1645" s="27" t="s">
        <v>98</v>
      </c>
      <c r="N1645" s="140">
        <v>3.3246545804329133E-3</v>
      </c>
      <c r="O1645" s="140">
        <f t="shared" si="43"/>
        <v>3.3246545804329135</v>
      </c>
      <c r="P1645" s="156" t="s">
        <v>346</v>
      </c>
      <c r="Q1645" s="156" t="s">
        <v>346</v>
      </c>
      <c r="R1645" s="199">
        <v>208</v>
      </c>
      <c r="S1645" s="199"/>
      <c r="T1645" s="199"/>
      <c r="U1645" s="199"/>
      <c r="V1645" s="199"/>
      <c r="W1645" s="27"/>
    </row>
    <row r="1646" spans="1:23" s="28" customFormat="1">
      <c r="A1646" s="43">
        <v>11.89</v>
      </c>
      <c r="B1646" s="25">
        <v>57</v>
      </c>
      <c r="C1646" s="25">
        <v>611007</v>
      </c>
      <c r="D1646" s="25"/>
      <c r="E1646" s="25"/>
      <c r="F1646" s="25"/>
      <c r="G1646" s="23"/>
      <c r="H1646" s="25"/>
      <c r="I1646" s="23"/>
      <c r="J1646" s="171" t="s">
        <v>289</v>
      </c>
      <c r="K1646" s="25" t="s">
        <v>301</v>
      </c>
      <c r="L1646" s="140"/>
      <c r="M1646" s="25" t="s">
        <v>315</v>
      </c>
      <c r="N1646" s="43">
        <v>1.2224017458337786E-2</v>
      </c>
      <c r="O1646" s="140">
        <f t="shared" si="43"/>
        <v>12.224017458337787</v>
      </c>
      <c r="P1646" s="156" t="s">
        <v>346</v>
      </c>
      <c r="Q1646" s="27">
        <v>8.1000000000000014</v>
      </c>
      <c r="R1646" s="201">
        <v>71</v>
      </c>
      <c r="S1646" s="201">
        <v>85</v>
      </c>
      <c r="T1646" s="201">
        <v>99</v>
      </c>
      <c r="U1646" s="201">
        <v>113</v>
      </c>
      <c r="V1646" s="212">
        <v>226.27</v>
      </c>
      <c r="W1646" s="27"/>
    </row>
    <row r="1647" spans="1:23" s="28" customFormat="1">
      <c r="A1647" s="43">
        <v>12.46</v>
      </c>
      <c r="B1647" s="27">
        <v>165</v>
      </c>
      <c r="C1647" s="27">
        <v>61073</v>
      </c>
      <c r="D1647" s="27"/>
      <c r="E1647" s="27"/>
      <c r="F1647" s="27"/>
      <c r="G1647" s="27"/>
      <c r="H1647" s="25"/>
      <c r="I1647" s="27"/>
      <c r="J1647" s="154" t="s">
        <v>228</v>
      </c>
      <c r="K1647" s="25" t="s">
        <v>237</v>
      </c>
      <c r="L1647" s="140"/>
      <c r="M1647" s="27" t="s">
        <v>251</v>
      </c>
      <c r="N1647" s="140">
        <v>1.2218475700492197E-3</v>
      </c>
      <c r="O1647" s="140">
        <f t="shared" si="43"/>
        <v>1.2218475700492197</v>
      </c>
      <c r="P1647" s="156" t="s">
        <v>346</v>
      </c>
      <c r="Q1647" s="27">
        <v>100</v>
      </c>
      <c r="R1647" s="199">
        <v>82</v>
      </c>
      <c r="S1647" s="199">
        <v>139</v>
      </c>
      <c r="T1647" s="199">
        <v>226</v>
      </c>
      <c r="U1647" s="199"/>
      <c r="V1647" s="199"/>
      <c r="W1647" s="27"/>
    </row>
    <row r="1648" spans="1:23" s="28" customFormat="1">
      <c r="A1648" s="43">
        <v>12.78</v>
      </c>
      <c r="B1648" s="27">
        <v>105</v>
      </c>
      <c r="C1648" s="27">
        <v>73418</v>
      </c>
      <c r="D1648" s="27"/>
      <c r="E1648" s="27"/>
      <c r="F1648" s="27"/>
      <c r="G1648" s="27"/>
      <c r="H1648" s="25"/>
      <c r="I1648" s="27"/>
      <c r="J1648" s="175" t="s">
        <v>290</v>
      </c>
      <c r="K1648" s="25" t="s">
        <v>302</v>
      </c>
      <c r="L1648" s="140"/>
      <c r="M1648" s="27" t="s">
        <v>316</v>
      </c>
      <c r="N1648" s="140">
        <v>1.4688259115791529E-3</v>
      </c>
      <c r="O1648" s="140">
        <f t="shared" si="43"/>
        <v>1.4688259115791529</v>
      </c>
      <c r="P1648" s="27">
        <v>7600</v>
      </c>
      <c r="Q1648" s="27">
        <v>7600</v>
      </c>
      <c r="R1648" s="199">
        <v>77</v>
      </c>
      <c r="S1648" s="199">
        <v>182</v>
      </c>
      <c r="T1648" s="199"/>
      <c r="U1648" s="199"/>
      <c r="V1648" s="199"/>
      <c r="W1648" s="27"/>
    </row>
    <row r="1649" spans="1:23" s="28" customFormat="1">
      <c r="A1649" s="172">
        <v>13.08</v>
      </c>
      <c r="B1649" s="25">
        <v>57</v>
      </c>
      <c r="C1649" s="25">
        <v>2655715</v>
      </c>
      <c r="D1649" s="25"/>
      <c r="E1649" s="25"/>
      <c r="F1649" s="25"/>
      <c r="G1649" s="173"/>
      <c r="H1649" s="25"/>
      <c r="I1649" s="173"/>
      <c r="J1649" s="174" t="s">
        <v>291</v>
      </c>
      <c r="K1649" s="25" t="s">
        <v>303</v>
      </c>
      <c r="L1649" s="140"/>
      <c r="M1649" s="170" t="s">
        <v>317</v>
      </c>
      <c r="N1649" s="172">
        <v>5.3131153201795608E-2</v>
      </c>
      <c r="O1649" s="140">
        <f t="shared" si="43"/>
        <v>53.131153201795605</v>
      </c>
      <c r="P1649" s="156" t="s">
        <v>346</v>
      </c>
      <c r="Q1649" s="27">
        <v>1.0721000000000001</v>
      </c>
      <c r="R1649" s="201">
        <v>71</v>
      </c>
      <c r="S1649" s="201">
        <v>85</v>
      </c>
      <c r="T1649" s="201">
        <v>99</v>
      </c>
      <c r="U1649" s="201">
        <v>113</v>
      </c>
      <c r="V1649" s="219">
        <v>240</v>
      </c>
      <c r="W1649" s="27"/>
    </row>
    <row r="1650" spans="1:23" s="28" customFormat="1">
      <c r="A1650" s="43">
        <v>13.22</v>
      </c>
      <c r="B1650" s="27">
        <v>197</v>
      </c>
      <c r="C1650" s="27">
        <v>226255</v>
      </c>
      <c r="D1650" s="27"/>
      <c r="E1650" s="27"/>
      <c r="F1650" s="27"/>
      <c r="G1650" s="27"/>
      <c r="H1650" s="25"/>
      <c r="I1650" s="27"/>
      <c r="J1650" s="154" t="s">
        <v>901</v>
      </c>
      <c r="K1650" s="27" t="s">
        <v>409</v>
      </c>
      <c r="L1650" s="140"/>
      <c r="M1650" s="27" t="s">
        <v>900</v>
      </c>
      <c r="N1650" s="140">
        <v>4.5265358171612032E-3</v>
      </c>
      <c r="O1650" s="140">
        <f t="shared" si="43"/>
        <v>4.5265358171612036</v>
      </c>
      <c r="P1650" s="27">
        <v>534</v>
      </c>
      <c r="Q1650" s="156" t="s">
        <v>346</v>
      </c>
      <c r="R1650" s="199">
        <v>212</v>
      </c>
      <c r="S1650" s="199">
        <v>155</v>
      </c>
      <c r="T1650" s="199"/>
      <c r="U1650" s="199"/>
      <c r="V1650" s="199"/>
      <c r="W1650" s="27"/>
    </row>
    <row r="1651" spans="1:23" s="28" customFormat="1">
      <c r="A1651" s="43">
        <v>13.56</v>
      </c>
      <c r="B1651" s="27">
        <v>207</v>
      </c>
      <c r="C1651" s="27">
        <v>120093</v>
      </c>
      <c r="D1651" s="27"/>
      <c r="E1651" s="27"/>
      <c r="F1651" s="27"/>
      <c r="G1651" s="27"/>
      <c r="H1651" s="25"/>
      <c r="I1651" s="27"/>
      <c r="J1651" s="154" t="s">
        <v>361</v>
      </c>
      <c r="K1651" s="25" t="s">
        <v>351</v>
      </c>
      <c r="L1651" s="140"/>
      <c r="M1651" s="27" t="s">
        <v>350</v>
      </c>
      <c r="N1651" s="140">
        <v>2.4026221117338423E-3</v>
      </c>
      <c r="O1651" s="140">
        <f t="shared" si="43"/>
        <v>2.4026221117338422</v>
      </c>
      <c r="P1651" s="156" t="s">
        <v>346</v>
      </c>
      <c r="Q1651" s="156" t="s">
        <v>346</v>
      </c>
      <c r="R1651" s="199">
        <v>222</v>
      </c>
      <c r="S1651" s="199">
        <v>56</v>
      </c>
      <c r="T1651" s="199">
        <v>91</v>
      </c>
      <c r="U1651" s="199"/>
      <c r="V1651" s="199"/>
      <c r="W1651" s="27"/>
    </row>
    <row r="1652" spans="1:23" s="28" customFormat="1">
      <c r="A1652" s="43">
        <v>13.76</v>
      </c>
      <c r="B1652" s="27">
        <v>55</v>
      </c>
      <c r="C1652" s="27">
        <v>581800</v>
      </c>
      <c r="D1652" s="27"/>
      <c r="E1652" s="27"/>
      <c r="F1652" s="27"/>
      <c r="G1652" s="27"/>
      <c r="H1652" s="25"/>
      <c r="I1652" s="27"/>
      <c r="J1652" s="154" t="s">
        <v>891</v>
      </c>
      <c r="K1652" s="25" t="s">
        <v>690</v>
      </c>
      <c r="L1652" s="140"/>
      <c r="M1652" s="27" t="s">
        <v>694</v>
      </c>
      <c r="N1652" s="140">
        <v>1.1639692110337399E-2</v>
      </c>
      <c r="O1652" s="140">
        <f t="shared" si="43"/>
        <v>11.6396921103374</v>
      </c>
      <c r="P1652" s="156" t="s">
        <v>346</v>
      </c>
      <c r="Q1652" s="27">
        <v>69.405000000000001</v>
      </c>
      <c r="R1652" s="199">
        <v>73</v>
      </c>
      <c r="S1652" s="199">
        <v>129</v>
      </c>
      <c r="T1652" s="199">
        <v>185</v>
      </c>
      <c r="U1652" s="199">
        <v>228</v>
      </c>
      <c r="V1652" s="199"/>
      <c r="W1652" s="27"/>
    </row>
    <row r="1653" spans="1:23" s="28" customFormat="1">
      <c r="A1653" s="43">
        <v>13.84</v>
      </c>
      <c r="B1653" s="27">
        <v>197</v>
      </c>
      <c r="C1653" s="27">
        <v>402431</v>
      </c>
      <c r="D1653" s="27"/>
      <c r="E1653" s="27"/>
      <c r="F1653" s="27"/>
      <c r="G1653" s="27"/>
      <c r="H1653" s="25"/>
      <c r="I1653" s="27"/>
      <c r="J1653" s="154" t="s">
        <v>95</v>
      </c>
      <c r="K1653" s="27" t="s">
        <v>98</v>
      </c>
      <c r="L1653" s="140"/>
      <c r="M1653" s="27" t="s">
        <v>98</v>
      </c>
      <c r="N1653" s="140">
        <v>8.0511738323396191E-3</v>
      </c>
      <c r="O1653" s="140">
        <f t="shared" si="43"/>
        <v>8.0511738323396198</v>
      </c>
      <c r="P1653" s="156" t="s">
        <v>346</v>
      </c>
      <c r="Q1653" s="156" t="s">
        <v>346</v>
      </c>
      <c r="R1653" s="199">
        <v>73</v>
      </c>
      <c r="S1653" s="199">
        <v>155</v>
      </c>
      <c r="T1653" s="199">
        <v>355</v>
      </c>
      <c r="U1653" s="199"/>
      <c r="V1653" s="199"/>
      <c r="W1653" s="27"/>
    </row>
    <row r="1654" spans="1:23" s="28" customFormat="1">
      <c r="A1654" s="172">
        <v>14.42</v>
      </c>
      <c r="B1654" s="25">
        <v>57</v>
      </c>
      <c r="C1654" s="25">
        <v>964475</v>
      </c>
      <c r="D1654" s="25"/>
      <c r="E1654" s="25"/>
      <c r="F1654" s="25"/>
      <c r="G1654" s="25"/>
      <c r="H1654" s="25"/>
      <c r="I1654" s="25"/>
      <c r="J1654" s="169" t="s">
        <v>292</v>
      </c>
      <c r="K1654" s="25" t="s">
        <v>304</v>
      </c>
      <c r="L1654" s="140"/>
      <c r="M1654" s="25" t="s">
        <v>318</v>
      </c>
      <c r="N1654" s="43">
        <v>1.9295620570845072E-2</v>
      </c>
      <c r="O1654" s="140">
        <f t="shared" si="43"/>
        <v>19.29562057084507</v>
      </c>
      <c r="P1654" s="156" t="s">
        <v>346</v>
      </c>
      <c r="Q1654" s="156" t="s">
        <v>346</v>
      </c>
      <c r="R1654" s="201">
        <v>71</v>
      </c>
      <c r="S1654" s="201">
        <v>85</v>
      </c>
      <c r="T1654" s="201">
        <v>99</v>
      </c>
      <c r="U1654" s="201">
        <v>113</v>
      </c>
      <c r="V1654" s="201">
        <v>254</v>
      </c>
      <c r="W1654" s="27"/>
    </row>
    <row r="1655" spans="1:23" s="33" customFormat="1">
      <c r="A1655" s="43">
        <v>15.09</v>
      </c>
      <c r="B1655" s="23">
        <v>188</v>
      </c>
      <c r="C1655" s="23">
        <v>4998414</v>
      </c>
      <c r="D1655" s="23"/>
      <c r="E1655" s="23"/>
      <c r="F1655" s="23"/>
      <c r="G1655" s="23"/>
      <c r="H1655" s="23"/>
      <c r="I1655" s="23"/>
      <c r="J1655" s="171" t="s">
        <v>89</v>
      </c>
      <c r="K1655" s="25" t="s">
        <v>115</v>
      </c>
      <c r="L1655" s="140"/>
      <c r="M1655" s="23" t="s">
        <v>140</v>
      </c>
      <c r="N1655" s="43">
        <v>0.1</v>
      </c>
      <c r="O1655" s="140">
        <f t="shared" si="43"/>
        <v>100</v>
      </c>
      <c r="P1655" s="156" t="s">
        <v>346</v>
      </c>
      <c r="Q1655" s="156" t="s">
        <v>346</v>
      </c>
      <c r="R1655" s="212">
        <v>160</v>
      </c>
      <c r="S1655" s="212"/>
      <c r="T1655" s="212"/>
      <c r="U1655" s="212"/>
      <c r="V1655" s="212"/>
      <c r="W1655" s="27"/>
    </row>
    <row r="1656" spans="1:23" s="28" customFormat="1">
      <c r="A1656" s="43">
        <v>15.56</v>
      </c>
      <c r="B1656" s="27">
        <v>194</v>
      </c>
      <c r="C1656" s="27">
        <v>421229</v>
      </c>
      <c r="D1656" s="27"/>
      <c r="E1656" s="27"/>
      <c r="F1656" s="27"/>
      <c r="G1656" s="27"/>
      <c r="H1656" s="25"/>
      <c r="I1656" s="27"/>
      <c r="J1656" s="175" t="s">
        <v>398</v>
      </c>
      <c r="K1656" s="25" t="s">
        <v>407</v>
      </c>
      <c r="L1656" s="140"/>
      <c r="M1656" s="27" t="s">
        <v>403</v>
      </c>
      <c r="N1656" s="140">
        <v>8.4272531246911524E-3</v>
      </c>
      <c r="O1656" s="140">
        <f t="shared" si="43"/>
        <v>8.427253124691152</v>
      </c>
      <c r="P1656" s="27">
        <v>87000</v>
      </c>
      <c r="Q1656" s="27">
        <v>100</v>
      </c>
      <c r="R1656" s="199">
        <v>152</v>
      </c>
      <c r="S1656" s="199"/>
      <c r="T1656" s="199"/>
      <c r="U1656" s="199"/>
      <c r="V1656" s="199"/>
      <c r="W1656" s="27"/>
    </row>
    <row r="1657" spans="1:23" s="28" customFormat="1">
      <c r="A1657" s="43">
        <v>15.94</v>
      </c>
      <c r="B1657" s="27">
        <v>209</v>
      </c>
      <c r="C1657" s="27">
        <v>92041</v>
      </c>
      <c r="D1657" s="27"/>
      <c r="E1657" s="27"/>
      <c r="F1657" s="27"/>
      <c r="G1657" s="27"/>
      <c r="H1657" s="25"/>
      <c r="I1657" s="27"/>
      <c r="J1657" s="175" t="s">
        <v>95</v>
      </c>
      <c r="K1657" s="25" t="s">
        <v>98</v>
      </c>
      <c r="L1657" s="140"/>
      <c r="M1657" s="27" t="s">
        <v>98</v>
      </c>
      <c r="N1657" s="140">
        <v>1.8414040933784196E-3</v>
      </c>
      <c r="O1657" s="140">
        <f t="shared" si="43"/>
        <v>1.8414040933784197</v>
      </c>
      <c r="P1657" s="156" t="s">
        <v>346</v>
      </c>
      <c r="Q1657" s="156" t="s">
        <v>346</v>
      </c>
      <c r="R1657" s="199">
        <v>109</v>
      </c>
      <c r="S1657" s="199">
        <v>136</v>
      </c>
      <c r="T1657" s="199">
        <v>165</v>
      </c>
      <c r="U1657" s="199"/>
      <c r="V1657" s="199"/>
      <c r="W1657" s="27"/>
    </row>
    <row r="1658" spans="1:23" s="28" customFormat="1">
      <c r="A1658" s="43">
        <v>16.77</v>
      </c>
      <c r="B1658" s="27">
        <v>186</v>
      </c>
      <c r="C1658" s="27">
        <v>172581</v>
      </c>
      <c r="D1658" s="27"/>
      <c r="E1658" s="27"/>
      <c r="F1658" s="27"/>
      <c r="G1658" s="27"/>
      <c r="H1658" s="25"/>
      <c r="I1658" s="27"/>
      <c r="J1658" s="154" t="s">
        <v>896</v>
      </c>
      <c r="K1658" s="25" t="s">
        <v>895</v>
      </c>
      <c r="L1658" s="140"/>
      <c r="M1658" s="27" t="s">
        <v>894</v>
      </c>
      <c r="N1658" s="140">
        <v>3.4527152012618408E-3</v>
      </c>
      <c r="O1658" s="140">
        <f t="shared" si="43"/>
        <v>3.4527152012618409</v>
      </c>
      <c r="P1658" s="156" t="s">
        <v>346</v>
      </c>
      <c r="Q1658" s="156" t="s">
        <v>346</v>
      </c>
      <c r="R1658" s="199">
        <v>174</v>
      </c>
      <c r="S1658" s="199">
        <v>244</v>
      </c>
      <c r="T1658" s="199"/>
      <c r="U1658" s="199"/>
      <c r="V1658" s="199"/>
      <c r="W1658" s="27"/>
    </row>
    <row r="1659" spans="1:23" s="28" customFormat="1">
      <c r="A1659" s="43">
        <v>17.399999999999999</v>
      </c>
      <c r="B1659" s="25">
        <v>57</v>
      </c>
      <c r="C1659" s="25">
        <v>279709</v>
      </c>
      <c r="D1659" s="25"/>
      <c r="E1659" s="25"/>
      <c r="F1659" s="25"/>
      <c r="G1659" s="23"/>
      <c r="H1659" s="25"/>
      <c r="I1659" s="23"/>
      <c r="J1659" s="171" t="s">
        <v>293</v>
      </c>
      <c r="K1659" s="25" t="s">
        <v>305</v>
      </c>
      <c r="L1659" s="140"/>
      <c r="M1659" s="25" t="s">
        <v>319</v>
      </c>
      <c r="N1659" s="43">
        <v>5.5959550369377173E-3</v>
      </c>
      <c r="O1659" s="140">
        <f t="shared" si="43"/>
        <v>5.5959550369377169</v>
      </c>
      <c r="P1659" s="156" t="s">
        <v>346</v>
      </c>
      <c r="Q1659" s="27">
        <v>5.0630000000000001E-2</v>
      </c>
      <c r="R1659" s="201">
        <v>71</v>
      </c>
      <c r="S1659" s="201">
        <v>85</v>
      </c>
      <c r="T1659" s="201">
        <v>99</v>
      </c>
      <c r="U1659" s="201">
        <v>113</v>
      </c>
      <c r="V1659" s="212">
        <v>282</v>
      </c>
      <c r="W1659" s="27"/>
    </row>
    <row r="1660" spans="1:23" s="28" customFormat="1">
      <c r="A1660" s="43">
        <v>18.059999999999999</v>
      </c>
      <c r="B1660" s="27">
        <v>193</v>
      </c>
      <c r="C1660" s="27">
        <v>257481</v>
      </c>
      <c r="D1660" s="27"/>
      <c r="E1660" s="27"/>
      <c r="F1660" s="27"/>
      <c r="G1660" s="27"/>
      <c r="H1660" s="25"/>
      <c r="I1660" s="27"/>
      <c r="J1660" s="154" t="s">
        <v>95</v>
      </c>
      <c r="K1660" s="27" t="s">
        <v>98</v>
      </c>
      <c r="L1660" s="140"/>
      <c r="M1660" s="27" t="s">
        <v>98</v>
      </c>
      <c r="N1660" s="140">
        <v>5.1512539777617463E-3</v>
      </c>
      <c r="O1660" s="140">
        <f t="shared" si="43"/>
        <v>5.1512539777617459</v>
      </c>
      <c r="P1660" s="156" t="s">
        <v>346</v>
      </c>
      <c r="Q1660" s="156" t="s">
        <v>346</v>
      </c>
      <c r="R1660" s="199">
        <v>79</v>
      </c>
      <c r="S1660" s="199">
        <v>133</v>
      </c>
      <c r="T1660" s="199">
        <v>245</v>
      </c>
      <c r="U1660" s="199"/>
      <c r="V1660" s="199"/>
      <c r="W1660" s="27"/>
    </row>
    <row r="1661" spans="1:23" s="28" customFormat="1">
      <c r="A1661" s="43">
        <v>18.87</v>
      </c>
      <c r="B1661" s="27">
        <v>91</v>
      </c>
      <c r="C1661" s="27">
        <v>485253</v>
      </c>
      <c r="D1661" s="27"/>
      <c r="E1661" s="27"/>
      <c r="F1661" s="27"/>
      <c r="G1661" s="27"/>
      <c r="H1661" s="25"/>
      <c r="I1661" s="27"/>
      <c r="J1661" s="154" t="s">
        <v>95</v>
      </c>
      <c r="K1661" s="27" t="s">
        <v>98</v>
      </c>
      <c r="L1661" s="140"/>
      <c r="M1661" s="27" t="s">
        <v>98</v>
      </c>
      <c r="N1661" s="140">
        <v>9.7081394218246041E-3</v>
      </c>
      <c r="O1661" s="140">
        <f t="shared" si="43"/>
        <v>9.7081394218246047</v>
      </c>
      <c r="P1661" s="156" t="s">
        <v>346</v>
      </c>
      <c r="Q1661" s="156" t="s">
        <v>346</v>
      </c>
      <c r="R1661" s="199">
        <v>134</v>
      </c>
      <c r="S1661" s="199">
        <v>268</v>
      </c>
      <c r="T1661" s="199"/>
      <c r="U1661" s="199"/>
      <c r="V1661" s="199"/>
      <c r="W1661" s="27"/>
    </row>
    <row r="1662" spans="1:23" s="28" customFormat="1">
      <c r="A1662" s="43">
        <v>19.36</v>
      </c>
      <c r="B1662" s="27">
        <v>184</v>
      </c>
      <c r="C1662" s="27">
        <v>672481</v>
      </c>
      <c r="D1662" s="27"/>
      <c r="E1662" s="27"/>
      <c r="F1662" s="27"/>
      <c r="G1662" s="27"/>
      <c r="H1662" s="25"/>
      <c r="I1662" s="27"/>
      <c r="J1662" s="154" t="s">
        <v>95</v>
      </c>
      <c r="K1662" s="27" t="s">
        <v>98</v>
      </c>
      <c r="L1662" s="140"/>
      <c r="M1662" s="27" t="s">
        <v>98</v>
      </c>
      <c r="N1662" s="140">
        <v>1.3453887573138201E-2</v>
      </c>
      <c r="O1662" s="140">
        <f t="shared" si="43"/>
        <v>13.453887573138202</v>
      </c>
      <c r="P1662" s="156" t="s">
        <v>346</v>
      </c>
      <c r="Q1662" s="156" t="s">
        <v>346</v>
      </c>
      <c r="R1662" s="199">
        <v>155</v>
      </c>
      <c r="S1662" s="199"/>
      <c r="T1662" s="199"/>
      <c r="U1662" s="199"/>
      <c r="V1662" s="199"/>
      <c r="W1662" s="27"/>
    </row>
    <row r="1663" spans="1:23" s="28" customFormat="1">
      <c r="A1663" s="43">
        <v>20.32</v>
      </c>
      <c r="B1663" s="27">
        <v>56</v>
      </c>
      <c r="C1663" s="27">
        <v>990936</v>
      </c>
      <c r="D1663" s="27"/>
      <c r="E1663" s="27"/>
      <c r="F1663" s="27"/>
      <c r="G1663" s="27"/>
      <c r="H1663" s="25"/>
      <c r="I1663" s="27"/>
      <c r="J1663" s="154" t="s">
        <v>95</v>
      </c>
      <c r="K1663" s="27" t="s">
        <v>98</v>
      </c>
      <c r="L1663" s="140"/>
      <c r="M1663" s="27" t="s">
        <v>98</v>
      </c>
      <c r="N1663" s="140">
        <v>1.9825008492693884E-2</v>
      </c>
      <c r="O1663" s="140">
        <f t="shared" si="43"/>
        <v>19.825008492693883</v>
      </c>
      <c r="P1663" s="156" t="s">
        <v>346</v>
      </c>
      <c r="Q1663" s="156" t="s">
        <v>346</v>
      </c>
      <c r="R1663" s="199">
        <v>186</v>
      </c>
      <c r="S1663" s="199">
        <v>256</v>
      </c>
      <c r="T1663" s="199"/>
      <c r="U1663" s="199"/>
      <c r="V1663" s="199"/>
      <c r="W1663" s="27"/>
    </row>
    <row r="1664" spans="1:23" s="28" customFormat="1">
      <c r="A1664" s="43">
        <v>20.57</v>
      </c>
      <c r="B1664" s="25">
        <v>57</v>
      </c>
      <c r="C1664" s="25">
        <v>1049111</v>
      </c>
      <c r="D1664" s="25"/>
      <c r="E1664" s="25"/>
      <c r="F1664" s="25"/>
      <c r="G1664" s="23"/>
      <c r="H1664" s="25"/>
      <c r="I1664" s="23"/>
      <c r="J1664" s="171" t="s">
        <v>296</v>
      </c>
      <c r="K1664" s="25" t="s">
        <v>308</v>
      </c>
      <c r="L1664" s="140"/>
      <c r="M1664" s="25" t="s">
        <v>322</v>
      </c>
      <c r="N1664" s="43">
        <v>2.0988877671997558E-2</v>
      </c>
      <c r="O1664" s="140">
        <f t="shared" si="43"/>
        <v>20.988877671997557</v>
      </c>
      <c r="P1664" s="156" t="s">
        <v>346</v>
      </c>
      <c r="Q1664" s="27">
        <v>8.2644999999999993E-3</v>
      </c>
      <c r="R1664" s="201">
        <v>71</v>
      </c>
      <c r="S1664" s="201">
        <v>85</v>
      </c>
      <c r="T1664" s="201">
        <v>99</v>
      </c>
      <c r="U1664" s="201">
        <v>113</v>
      </c>
      <c r="V1664" s="212">
        <v>310</v>
      </c>
      <c r="W1664" s="27"/>
    </row>
    <row r="1665" spans="1:23" s="28" customFormat="1">
      <c r="A1665" s="43">
        <v>21.21</v>
      </c>
      <c r="B1665" s="27">
        <v>56</v>
      </c>
      <c r="C1665" s="27">
        <v>1426425</v>
      </c>
      <c r="D1665" s="27"/>
      <c r="E1665" s="27"/>
      <c r="F1665" s="27"/>
      <c r="G1665" s="27"/>
      <c r="H1665" s="25"/>
      <c r="I1665" s="27"/>
      <c r="J1665" s="154" t="s">
        <v>871</v>
      </c>
      <c r="K1665" s="27" t="s">
        <v>381</v>
      </c>
      <c r="L1665" s="140"/>
      <c r="M1665" s="27" t="s">
        <v>376</v>
      </c>
      <c r="N1665" s="140">
        <v>2.8537552111529776E-2</v>
      </c>
      <c r="O1665" s="140">
        <f t="shared" si="43"/>
        <v>28.537552111529777</v>
      </c>
      <c r="P1665" s="27">
        <v>616.94000000000005</v>
      </c>
      <c r="Q1665" s="156" t="s">
        <v>346</v>
      </c>
      <c r="R1665" s="199">
        <v>185</v>
      </c>
      <c r="S1665" s="199">
        <v>129</v>
      </c>
      <c r="T1665" s="199">
        <v>157</v>
      </c>
      <c r="U1665" s="199">
        <v>259</v>
      </c>
      <c r="V1665" s="199"/>
      <c r="W1665" s="27"/>
    </row>
    <row r="1666" spans="1:23" s="28" customFormat="1">
      <c r="A1666" s="43">
        <v>22.37</v>
      </c>
      <c r="B1666" s="27">
        <v>210</v>
      </c>
      <c r="C1666" s="27">
        <v>1223231</v>
      </c>
      <c r="D1666" s="27"/>
      <c r="E1666" s="27"/>
      <c r="F1666" s="27"/>
      <c r="G1666" s="27"/>
      <c r="H1666" s="25"/>
      <c r="I1666" s="27"/>
      <c r="J1666" s="154" t="s">
        <v>903</v>
      </c>
      <c r="K1666" s="27" t="s">
        <v>902</v>
      </c>
      <c r="L1666" s="140"/>
      <c r="M1666" s="27" t="s">
        <v>892</v>
      </c>
      <c r="N1666" s="140">
        <v>2.4472382639773336E-2</v>
      </c>
      <c r="O1666" s="140">
        <f t="shared" si="43"/>
        <v>24.472382639773336</v>
      </c>
      <c r="P1666" s="156" t="s">
        <v>346</v>
      </c>
      <c r="Q1666" s="156" t="s">
        <v>346</v>
      </c>
      <c r="R1666" s="199">
        <v>281</v>
      </c>
      <c r="S1666" s="199"/>
      <c r="T1666" s="199"/>
      <c r="U1666" s="199"/>
      <c r="V1666" s="199"/>
      <c r="W1666" s="27"/>
    </row>
    <row r="1667" spans="1:23" s="28" customFormat="1">
      <c r="A1667" s="43">
        <v>23.49</v>
      </c>
      <c r="B1667" s="25">
        <v>243</v>
      </c>
      <c r="C1667" s="25">
        <v>1271182</v>
      </c>
      <c r="D1667" s="25"/>
      <c r="E1667" s="25"/>
      <c r="F1667" s="25"/>
      <c r="G1667" s="25"/>
      <c r="H1667" s="25"/>
      <c r="I1667" s="25"/>
      <c r="J1667" s="169" t="s">
        <v>3393</v>
      </c>
      <c r="K1667" s="25" t="s">
        <v>120</v>
      </c>
      <c r="L1667" s="140"/>
      <c r="M1667" s="25" t="s">
        <v>145</v>
      </c>
      <c r="N1667" s="43">
        <v>0.1</v>
      </c>
      <c r="O1667" s="140">
        <f t="shared" si="43"/>
        <v>100</v>
      </c>
      <c r="P1667" s="156" t="s">
        <v>346</v>
      </c>
      <c r="Q1667" s="156" t="s">
        <v>346</v>
      </c>
      <c r="R1667" s="201">
        <v>173</v>
      </c>
      <c r="S1667" s="201">
        <v>186</v>
      </c>
      <c r="T1667" s="201">
        <v>220</v>
      </c>
      <c r="U1667" s="201">
        <v>292</v>
      </c>
      <c r="V1667" s="201"/>
      <c r="W1667" s="27"/>
    </row>
    <row r="1668" spans="1:23" s="28" customFormat="1">
      <c r="A1668" s="43">
        <v>24.95</v>
      </c>
      <c r="B1668" s="25">
        <v>57</v>
      </c>
      <c r="C1668" s="25">
        <v>1206431</v>
      </c>
      <c r="D1668" s="25"/>
      <c r="E1668" s="25"/>
      <c r="F1668" s="25"/>
      <c r="G1668" s="170"/>
      <c r="H1668" s="25"/>
      <c r="I1668" s="170"/>
      <c r="J1668" s="18" t="s">
        <v>354</v>
      </c>
      <c r="K1668" s="25" t="s">
        <v>356</v>
      </c>
      <c r="L1668" s="140"/>
      <c r="M1668" s="27" t="s">
        <v>358</v>
      </c>
      <c r="N1668" s="43">
        <v>2.413627602675569E-2</v>
      </c>
      <c r="O1668" s="140">
        <f t="shared" si="43"/>
        <v>24.136276026755688</v>
      </c>
      <c r="P1668" s="156" t="s">
        <v>346</v>
      </c>
      <c r="Q1668" s="27">
        <v>5.3751999999999999E-4</v>
      </c>
      <c r="R1668" s="201">
        <v>71</v>
      </c>
      <c r="S1668" s="201">
        <v>85</v>
      </c>
      <c r="T1668" s="201">
        <v>99</v>
      </c>
      <c r="U1668" s="201">
        <v>113</v>
      </c>
      <c r="V1668" s="202">
        <v>352</v>
      </c>
      <c r="W1668" s="27"/>
    </row>
    <row r="1669" spans="1:23" s="28" customFormat="1">
      <c r="A1669" s="43">
        <v>25.88</v>
      </c>
      <c r="B1669" s="25">
        <v>57</v>
      </c>
      <c r="C1669" s="25">
        <v>1565986</v>
      </c>
      <c r="D1669" s="25"/>
      <c r="E1669" s="25"/>
      <c r="F1669" s="25"/>
      <c r="G1669" s="23"/>
      <c r="H1669" s="23"/>
      <c r="I1669" s="25"/>
      <c r="J1669" s="169" t="s">
        <v>329</v>
      </c>
      <c r="K1669" s="25" t="s">
        <v>343</v>
      </c>
      <c r="L1669" s="140"/>
      <c r="M1669" s="43" t="s">
        <v>336</v>
      </c>
      <c r="N1669" s="43">
        <v>3.1329657767443835E-2</v>
      </c>
      <c r="O1669" s="140">
        <f t="shared" si="43"/>
        <v>31.329657767443834</v>
      </c>
      <c r="P1669" s="156" t="s">
        <v>346</v>
      </c>
      <c r="Q1669" s="27">
        <v>2.1544000000000001E-4</v>
      </c>
      <c r="R1669" s="201">
        <v>71</v>
      </c>
      <c r="S1669" s="201">
        <v>85</v>
      </c>
      <c r="T1669" s="201">
        <v>99</v>
      </c>
      <c r="U1669" s="201">
        <v>113</v>
      </c>
      <c r="V1669" s="212">
        <v>366</v>
      </c>
      <c r="W1669" s="27"/>
    </row>
    <row r="1670" spans="1:23" s="28" customFormat="1">
      <c r="A1670" s="43">
        <v>26.91</v>
      </c>
      <c r="B1670" s="25">
        <v>57</v>
      </c>
      <c r="C1670" s="25">
        <v>1217871</v>
      </c>
      <c r="D1670" s="25"/>
      <c r="E1670" s="25"/>
      <c r="F1670" s="25"/>
      <c r="G1670" s="23"/>
      <c r="H1670" s="170"/>
      <c r="I1670" s="27"/>
      <c r="J1670" s="154" t="s">
        <v>330</v>
      </c>
      <c r="K1670" s="25" t="s">
        <v>344</v>
      </c>
      <c r="L1670" s="140"/>
      <c r="M1670" s="170" t="s">
        <v>337</v>
      </c>
      <c r="N1670" s="43">
        <v>2.4365148625143898E-2</v>
      </c>
      <c r="O1670" s="140">
        <f t="shared" ref="O1670:O1732" si="44">N1670*1000</f>
        <v>24.365148625143899</v>
      </c>
      <c r="P1670" s="156" t="s">
        <v>346</v>
      </c>
      <c r="Q1670" s="27">
        <v>8.6225999999999997E-5</v>
      </c>
      <c r="R1670" s="201">
        <v>71</v>
      </c>
      <c r="S1670" s="201">
        <v>85</v>
      </c>
      <c r="T1670" s="201">
        <v>99</v>
      </c>
      <c r="U1670" s="201">
        <v>113</v>
      </c>
      <c r="V1670" s="212">
        <v>380</v>
      </c>
      <c r="W1670" s="27"/>
    </row>
    <row r="1671" spans="1:23" s="28" customFormat="1">
      <c r="A1671" s="43">
        <v>28.07</v>
      </c>
      <c r="B1671" s="25">
        <v>57</v>
      </c>
      <c r="C1671" s="25">
        <v>1104402</v>
      </c>
      <c r="D1671" s="25"/>
      <c r="E1671" s="25"/>
      <c r="F1671" s="25"/>
      <c r="G1671" s="25"/>
      <c r="H1671" s="170"/>
      <c r="I1671" s="27"/>
      <c r="J1671" s="154" t="s">
        <v>532</v>
      </c>
      <c r="K1671" s="25" t="s">
        <v>253</v>
      </c>
      <c r="L1671" s="140"/>
      <c r="M1671" s="170" t="s">
        <v>254</v>
      </c>
      <c r="N1671" s="43">
        <v>2.2095048549399872E-2</v>
      </c>
      <c r="O1671" s="140">
        <f t="shared" si="44"/>
        <v>22.095048549399873</v>
      </c>
      <c r="P1671" s="156" t="s">
        <v>346</v>
      </c>
      <c r="Q1671" s="156" t="s">
        <v>346</v>
      </c>
      <c r="R1671" s="201">
        <v>71</v>
      </c>
      <c r="S1671" s="201">
        <v>85</v>
      </c>
      <c r="T1671" s="201">
        <v>99</v>
      </c>
      <c r="U1671" s="201">
        <v>113</v>
      </c>
      <c r="V1671" s="201">
        <v>394</v>
      </c>
      <c r="W1671" s="27"/>
    </row>
    <row r="1672" spans="1:23" s="28" customFormat="1">
      <c r="A1672" s="43">
        <v>28.35</v>
      </c>
      <c r="B1672" s="27">
        <v>69</v>
      </c>
      <c r="C1672" s="27">
        <v>743752</v>
      </c>
      <c r="D1672" s="27"/>
      <c r="E1672" s="27"/>
      <c r="F1672" s="27"/>
      <c r="G1672" s="27"/>
      <c r="H1672" s="25"/>
      <c r="I1672" s="27"/>
      <c r="J1672" s="154" t="s">
        <v>95</v>
      </c>
      <c r="K1672" s="27" t="s">
        <v>98</v>
      </c>
      <c r="L1672" s="140"/>
      <c r="M1672" s="27" t="s">
        <v>98</v>
      </c>
      <c r="N1672" s="140">
        <v>1.4879759859827537E-2</v>
      </c>
      <c r="O1672" s="140">
        <f t="shared" si="44"/>
        <v>14.879759859827537</v>
      </c>
      <c r="P1672" s="156" t="s">
        <v>346</v>
      </c>
      <c r="Q1672" s="156" t="s">
        <v>346</v>
      </c>
      <c r="R1672" s="199">
        <v>95</v>
      </c>
      <c r="S1672" s="199">
        <v>121</v>
      </c>
      <c r="T1672" s="199">
        <v>136</v>
      </c>
      <c r="U1672" s="199"/>
      <c r="V1672" s="199"/>
      <c r="W1672" s="27"/>
    </row>
    <row r="1673" spans="1:23" s="33" customFormat="1">
      <c r="A1673" s="43">
        <v>29.42</v>
      </c>
      <c r="B1673" s="25">
        <v>57</v>
      </c>
      <c r="C1673" s="25">
        <v>843069</v>
      </c>
      <c r="D1673" s="25"/>
      <c r="E1673" s="25"/>
      <c r="F1673" s="25"/>
      <c r="G1673" s="23"/>
      <c r="H1673" s="25"/>
      <c r="I1673" s="27"/>
      <c r="J1673" s="169" t="s">
        <v>158</v>
      </c>
      <c r="K1673" s="25" t="s">
        <v>169</v>
      </c>
      <c r="L1673" s="140"/>
      <c r="M1673" s="25" t="s">
        <v>181</v>
      </c>
      <c r="N1673" s="43">
        <v>1.6866730126796223E-2</v>
      </c>
      <c r="O1673" s="140">
        <f t="shared" si="44"/>
        <v>16.866730126796224</v>
      </c>
      <c r="P1673" s="156" t="s">
        <v>346</v>
      </c>
      <c r="Q1673" s="156" t="s">
        <v>346</v>
      </c>
      <c r="R1673" s="201">
        <v>71</v>
      </c>
      <c r="S1673" s="201">
        <v>85</v>
      </c>
      <c r="T1673" s="201">
        <v>99</v>
      </c>
      <c r="U1673" s="201">
        <v>113</v>
      </c>
      <c r="V1673" s="212">
        <v>408</v>
      </c>
      <c r="W1673" s="27"/>
    </row>
    <row r="1674" spans="1:23">
      <c r="A1674" s="220" t="s">
        <v>904</v>
      </c>
      <c r="B1674" s="220"/>
      <c r="C1674" s="220"/>
      <c r="D1674" s="220"/>
      <c r="E1674" s="220"/>
      <c r="F1674" s="220"/>
      <c r="G1674" s="220"/>
      <c r="H1674" s="220"/>
      <c r="I1674" s="220"/>
      <c r="J1674" s="220"/>
      <c r="K1674" s="220"/>
      <c r="L1674" s="220"/>
      <c r="M1674" s="220"/>
      <c r="N1674" s="220"/>
      <c r="O1674" s="220"/>
      <c r="P1674" s="220"/>
      <c r="Q1674" s="220"/>
      <c r="R1674" s="220"/>
      <c r="S1674" s="220"/>
      <c r="T1674" s="220"/>
      <c r="U1674" s="220"/>
      <c r="V1674" s="220"/>
      <c r="W1674" s="220"/>
    </row>
    <row r="1675" spans="1:23" s="28" customFormat="1" ht="13.8">
      <c r="A1675" s="158">
        <v>6.15</v>
      </c>
      <c r="B1675" s="153">
        <v>91</v>
      </c>
      <c r="C1675" s="153">
        <v>671385</v>
      </c>
      <c r="D1675" s="153"/>
      <c r="E1675" s="153"/>
      <c r="F1675" s="153"/>
      <c r="G1675" s="153"/>
      <c r="H1675" s="25"/>
      <c r="I1675" s="27"/>
      <c r="J1675" s="177" t="s">
        <v>215</v>
      </c>
      <c r="K1675" s="27" t="s">
        <v>229</v>
      </c>
      <c r="L1675" s="178"/>
      <c r="M1675" s="163" t="s">
        <v>238</v>
      </c>
      <c r="N1675" s="158">
        <v>1.9540593304915831E-2</v>
      </c>
      <c r="O1675" s="140">
        <f t="shared" si="44"/>
        <v>19.540593304915831</v>
      </c>
      <c r="P1675" s="27">
        <v>4300</v>
      </c>
      <c r="Q1675" s="156" t="s">
        <v>346</v>
      </c>
      <c r="R1675" s="185">
        <v>65</v>
      </c>
      <c r="S1675" s="185"/>
      <c r="T1675" s="186"/>
      <c r="U1675" s="186"/>
      <c r="V1675" s="186"/>
      <c r="W1675" s="27"/>
    </row>
    <row r="1676" spans="1:23" s="28" customFormat="1" ht="13.8">
      <c r="A1676" s="158">
        <v>6.76</v>
      </c>
      <c r="B1676" s="153">
        <v>91</v>
      </c>
      <c r="C1676" s="153">
        <v>191716</v>
      </c>
      <c r="D1676" s="153"/>
      <c r="E1676" s="153"/>
      <c r="F1676" s="153"/>
      <c r="G1676" s="153"/>
      <c r="H1676" s="27"/>
      <c r="I1676" s="27"/>
      <c r="J1676" s="177" t="s">
        <v>536</v>
      </c>
      <c r="K1676" s="27" t="s">
        <v>562</v>
      </c>
      <c r="L1676" s="178"/>
      <c r="M1676" s="140" t="s">
        <v>98</v>
      </c>
      <c r="N1676" s="158">
        <v>7.2375111285069068E-3</v>
      </c>
      <c r="O1676" s="140">
        <f t="shared" si="44"/>
        <v>7.2375111285069069</v>
      </c>
      <c r="P1676" s="156" t="s">
        <v>346</v>
      </c>
      <c r="Q1676" s="156" t="s">
        <v>346</v>
      </c>
      <c r="R1676" s="185">
        <v>106</v>
      </c>
      <c r="S1676" s="185"/>
      <c r="T1676" s="186"/>
      <c r="U1676" s="186"/>
      <c r="V1676" s="186"/>
      <c r="W1676" s="27"/>
    </row>
    <row r="1677" spans="1:23" s="28" customFormat="1" ht="13.8">
      <c r="A1677" s="158">
        <v>7.13</v>
      </c>
      <c r="B1677" s="153">
        <v>60</v>
      </c>
      <c r="C1677" s="153">
        <v>120729</v>
      </c>
      <c r="D1677" s="153"/>
      <c r="E1677" s="153"/>
      <c r="F1677" s="153"/>
      <c r="G1677" s="153"/>
      <c r="H1677" s="27"/>
      <c r="I1677" s="27"/>
      <c r="J1677" s="177" t="s">
        <v>73</v>
      </c>
      <c r="K1677" s="27" t="s">
        <v>99</v>
      </c>
      <c r="L1677" s="178"/>
      <c r="M1677" s="140" t="s">
        <v>124</v>
      </c>
      <c r="N1677" s="158">
        <v>5.4167578706212811E-3</v>
      </c>
      <c r="O1677" s="140">
        <f t="shared" si="44"/>
        <v>5.4167578706212813</v>
      </c>
      <c r="P1677" s="156" t="s">
        <v>346</v>
      </c>
      <c r="Q1677" s="156" t="s">
        <v>346</v>
      </c>
      <c r="R1677" s="185">
        <v>73</v>
      </c>
      <c r="S1677" s="185"/>
      <c r="T1677" s="186"/>
      <c r="U1677" s="186"/>
      <c r="V1677" s="186"/>
      <c r="W1677" s="27"/>
    </row>
    <row r="1678" spans="1:23" s="28" customFormat="1" ht="13.8">
      <c r="A1678" s="158">
        <v>7.39</v>
      </c>
      <c r="B1678" s="153">
        <v>93</v>
      </c>
      <c r="C1678" s="153">
        <v>111603</v>
      </c>
      <c r="D1678" s="153"/>
      <c r="E1678" s="153"/>
      <c r="F1678" s="153"/>
      <c r="G1678" s="153"/>
      <c r="H1678" s="27"/>
      <c r="I1678" s="27"/>
      <c r="J1678" s="177" t="s">
        <v>324</v>
      </c>
      <c r="K1678" s="27" t="s">
        <v>338</v>
      </c>
      <c r="L1678" s="178"/>
      <c r="M1678" s="140" t="s">
        <v>331</v>
      </c>
      <c r="N1678" s="158">
        <v>5.1826841073764011E-3</v>
      </c>
      <c r="O1678" s="140">
        <f t="shared" si="44"/>
        <v>5.1826841073764012</v>
      </c>
      <c r="P1678" s="27">
        <v>150</v>
      </c>
      <c r="Q1678" s="156" t="s">
        <v>346</v>
      </c>
      <c r="R1678" s="185">
        <v>66</v>
      </c>
      <c r="S1678" s="185"/>
      <c r="T1678" s="186"/>
      <c r="U1678" s="186"/>
      <c r="V1678" s="186"/>
      <c r="W1678" s="27"/>
    </row>
    <row r="1679" spans="1:23" s="28" customFormat="1" ht="13.8">
      <c r="A1679" s="158">
        <v>7.43</v>
      </c>
      <c r="B1679" s="153">
        <v>118</v>
      </c>
      <c r="C1679" s="153">
        <v>62467</v>
      </c>
      <c r="D1679" s="153">
        <v>91</v>
      </c>
      <c r="E1679" s="153">
        <v>78</v>
      </c>
      <c r="F1679" s="153"/>
      <c r="G1679" s="153"/>
      <c r="H1679" s="27"/>
      <c r="I1679" s="27"/>
      <c r="J1679" s="177" t="s">
        <v>629</v>
      </c>
      <c r="K1679" s="27" t="s">
        <v>210</v>
      </c>
      <c r="L1679" s="178"/>
      <c r="M1679" s="140" t="s">
        <v>98</v>
      </c>
      <c r="N1679" s="158">
        <v>3.922389517106801E-3</v>
      </c>
      <c r="O1679" s="140">
        <f t="shared" si="44"/>
        <v>3.9223895171068008</v>
      </c>
      <c r="P1679" s="156" t="s">
        <v>346</v>
      </c>
      <c r="Q1679" s="156" t="s">
        <v>346</v>
      </c>
      <c r="R1679" s="185">
        <v>103</v>
      </c>
      <c r="S1679" s="185">
        <v>91</v>
      </c>
      <c r="T1679" s="186">
        <v>78</v>
      </c>
      <c r="U1679" s="186"/>
      <c r="V1679" s="186"/>
      <c r="W1679" s="27"/>
    </row>
    <row r="1680" spans="1:23" s="28" customFormat="1" ht="13.8">
      <c r="A1680" s="158">
        <v>7.55</v>
      </c>
      <c r="B1680" s="153">
        <v>118</v>
      </c>
      <c r="C1680" s="153">
        <v>59248</v>
      </c>
      <c r="D1680" s="153">
        <v>91</v>
      </c>
      <c r="E1680" s="153">
        <v>115</v>
      </c>
      <c r="F1680" s="153"/>
      <c r="G1680" s="153"/>
      <c r="H1680" s="27"/>
      <c r="I1680" s="27"/>
      <c r="J1680" s="177" t="s">
        <v>629</v>
      </c>
      <c r="K1680" s="27" t="s">
        <v>210</v>
      </c>
      <c r="L1680" s="178"/>
      <c r="M1680" s="140" t="s">
        <v>98</v>
      </c>
      <c r="N1680" s="158">
        <v>3.8398250371719702E-3</v>
      </c>
      <c r="O1680" s="140">
        <f t="shared" si="44"/>
        <v>3.8398250371719702</v>
      </c>
      <c r="P1680" s="156" t="s">
        <v>346</v>
      </c>
      <c r="Q1680" s="156" t="s">
        <v>346</v>
      </c>
      <c r="R1680" s="185">
        <v>117</v>
      </c>
      <c r="S1680" s="185">
        <v>91</v>
      </c>
      <c r="T1680" s="186">
        <v>115</v>
      </c>
      <c r="U1680" s="186"/>
      <c r="V1680" s="186"/>
      <c r="W1680" s="27"/>
    </row>
    <row r="1681" spans="1:23" s="28" customFormat="1" ht="13.8">
      <c r="A1681" s="158">
        <v>7.72</v>
      </c>
      <c r="B1681" s="153">
        <v>108</v>
      </c>
      <c r="C1681" s="153">
        <v>78240</v>
      </c>
      <c r="D1681" s="153">
        <v>77</v>
      </c>
      <c r="E1681" s="153"/>
      <c r="F1681" s="153"/>
      <c r="G1681" s="153"/>
      <c r="H1681" s="25"/>
      <c r="I1681" s="25"/>
      <c r="J1681" s="177" t="s">
        <v>530</v>
      </c>
      <c r="K1681" s="27" t="s">
        <v>103</v>
      </c>
      <c r="L1681" s="178"/>
      <c r="M1681" s="43" t="s">
        <v>98</v>
      </c>
      <c r="N1681" s="158">
        <v>4.3269529038766318E-3</v>
      </c>
      <c r="O1681" s="140">
        <f t="shared" si="44"/>
        <v>4.3269529038766317</v>
      </c>
      <c r="P1681" s="156" t="s">
        <v>346</v>
      </c>
      <c r="Q1681" s="156" t="s">
        <v>346</v>
      </c>
      <c r="R1681" s="185">
        <v>90</v>
      </c>
      <c r="S1681" s="185">
        <v>77</v>
      </c>
      <c r="T1681" s="186"/>
      <c r="U1681" s="186"/>
      <c r="V1681" s="186"/>
      <c r="W1681" s="27"/>
    </row>
    <row r="1682" spans="1:23" s="28" customFormat="1" ht="13.8">
      <c r="A1682" s="158">
        <v>7.78</v>
      </c>
      <c r="B1682" s="153">
        <v>267</v>
      </c>
      <c r="C1682" s="153">
        <v>131962</v>
      </c>
      <c r="D1682" s="153">
        <v>251</v>
      </c>
      <c r="E1682" s="153">
        <v>283</v>
      </c>
      <c r="F1682" s="153"/>
      <c r="G1682" s="153"/>
      <c r="H1682" s="25"/>
      <c r="I1682" s="25"/>
      <c r="J1682" s="177" t="s">
        <v>95</v>
      </c>
      <c r="K1682" s="27" t="s">
        <v>98</v>
      </c>
      <c r="L1682" s="178"/>
      <c r="M1682" s="43" t="s">
        <v>98</v>
      </c>
      <c r="N1682" s="158">
        <v>5.7048743052618379E-3</v>
      </c>
      <c r="O1682" s="140">
        <f t="shared" si="44"/>
        <v>5.7048743052618383</v>
      </c>
      <c r="P1682" s="156" t="s">
        <v>346</v>
      </c>
      <c r="Q1682" s="156" t="s">
        <v>346</v>
      </c>
      <c r="R1682" s="185">
        <v>126</v>
      </c>
      <c r="S1682" s="185">
        <v>251</v>
      </c>
      <c r="T1682" s="186">
        <v>283</v>
      </c>
      <c r="U1682" s="186"/>
      <c r="V1682" s="186"/>
      <c r="W1682" s="27"/>
    </row>
    <row r="1683" spans="1:23" s="28" customFormat="1" ht="13.8">
      <c r="A1683" s="158">
        <v>7.89</v>
      </c>
      <c r="B1683" s="153">
        <v>108</v>
      </c>
      <c r="C1683" s="153">
        <v>94980</v>
      </c>
      <c r="D1683" s="153">
        <v>77</v>
      </c>
      <c r="E1683" s="153"/>
      <c r="F1683" s="153"/>
      <c r="G1683" s="153"/>
      <c r="H1683" s="27"/>
      <c r="I1683" s="27"/>
      <c r="J1683" s="177" t="s">
        <v>530</v>
      </c>
      <c r="K1683" s="27" t="s">
        <v>103</v>
      </c>
      <c r="L1683" s="178"/>
      <c r="M1683" s="140" t="s">
        <v>98</v>
      </c>
      <c r="N1683" s="158">
        <v>4.75631897846783E-3</v>
      </c>
      <c r="O1683" s="140">
        <f t="shared" si="44"/>
        <v>4.7563189784678297</v>
      </c>
      <c r="P1683" s="156" t="s">
        <v>346</v>
      </c>
      <c r="Q1683" s="156" t="s">
        <v>346</v>
      </c>
      <c r="R1683" s="185">
        <v>94</v>
      </c>
      <c r="S1683" s="185">
        <v>77</v>
      </c>
      <c r="T1683" s="186"/>
      <c r="U1683" s="186"/>
      <c r="V1683" s="186"/>
      <c r="W1683" s="27"/>
    </row>
    <row r="1684" spans="1:23" s="28" customFormat="1" ht="13.8">
      <c r="A1684" s="158">
        <v>7.92</v>
      </c>
      <c r="B1684" s="153">
        <v>116</v>
      </c>
      <c r="C1684" s="153">
        <v>93710</v>
      </c>
      <c r="D1684" s="153">
        <v>89</v>
      </c>
      <c r="E1684" s="153"/>
      <c r="F1684" s="153"/>
      <c r="G1684" s="153"/>
      <c r="H1684" s="170"/>
      <c r="I1684" s="170"/>
      <c r="J1684" s="177" t="s">
        <v>220</v>
      </c>
      <c r="K1684" s="27" t="s">
        <v>648</v>
      </c>
      <c r="L1684" s="178"/>
      <c r="M1684" s="43" t="s">
        <v>243</v>
      </c>
      <c r="N1684" s="158">
        <v>4.7237446108017115E-3</v>
      </c>
      <c r="O1684" s="140">
        <f t="shared" si="44"/>
        <v>4.7237446108017114</v>
      </c>
      <c r="P1684" s="156" t="s">
        <v>346</v>
      </c>
      <c r="Q1684" s="156" t="s">
        <v>346</v>
      </c>
      <c r="R1684" s="185">
        <v>115</v>
      </c>
      <c r="S1684" s="185">
        <v>89</v>
      </c>
      <c r="T1684" s="186"/>
      <c r="U1684" s="186"/>
      <c r="V1684" s="186"/>
      <c r="W1684" s="27"/>
    </row>
    <row r="1685" spans="1:23" s="125" customFormat="1" ht="13.8">
      <c r="A1685" s="158">
        <v>8</v>
      </c>
      <c r="B1685" s="153">
        <v>73</v>
      </c>
      <c r="C1685" s="153">
        <v>65783</v>
      </c>
      <c r="D1685" s="153">
        <v>87</v>
      </c>
      <c r="E1685" s="153">
        <v>101</v>
      </c>
      <c r="F1685" s="153"/>
      <c r="G1685" s="153"/>
      <c r="H1685" s="27"/>
      <c r="I1685" s="27"/>
      <c r="J1685" s="177" t="s">
        <v>148</v>
      </c>
      <c r="K1685" s="41" t="s">
        <v>106</v>
      </c>
      <c r="L1685" s="42"/>
      <c r="M1685" s="140" t="s">
        <v>171</v>
      </c>
      <c r="N1685" s="158">
        <v>4.0074419605562878E-3</v>
      </c>
      <c r="O1685" s="140">
        <f t="shared" si="44"/>
        <v>4.0074419605562879</v>
      </c>
      <c r="P1685" s="156" t="s">
        <v>346</v>
      </c>
      <c r="Q1685" s="27">
        <v>7721.4</v>
      </c>
      <c r="R1685" s="185">
        <v>88</v>
      </c>
      <c r="S1685" s="185">
        <v>87</v>
      </c>
      <c r="T1685" s="186">
        <v>101</v>
      </c>
      <c r="U1685" s="186"/>
      <c r="V1685" s="186"/>
      <c r="W1685" s="41"/>
    </row>
    <row r="1686" spans="1:23" s="28" customFormat="1" ht="13.8">
      <c r="A1686" s="158">
        <v>8.0299999999999994</v>
      </c>
      <c r="B1686" s="153">
        <v>281</v>
      </c>
      <c r="C1686" s="153">
        <v>51537</v>
      </c>
      <c r="D1686" s="153">
        <v>207</v>
      </c>
      <c r="E1686" s="153">
        <v>133</v>
      </c>
      <c r="F1686" s="153"/>
      <c r="G1686" s="153"/>
      <c r="H1686" s="25"/>
      <c r="I1686" s="25"/>
      <c r="J1686" s="177" t="s">
        <v>444</v>
      </c>
      <c r="K1686" s="27" t="s">
        <v>98</v>
      </c>
      <c r="L1686" s="178"/>
      <c r="M1686" s="43" t="s">
        <v>98</v>
      </c>
      <c r="N1686" s="158">
        <v>3.6420447623109948E-3</v>
      </c>
      <c r="O1686" s="140">
        <f t="shared" si="44"/>
        <v>3.6420447623109946</v>
      </c>
      <c r="P1686" s="156" t="s">
        <v>346</v>
      </c>
      <c r="Q1686" s="156" t="s">
        <v>346</v>
      </c>
      <c r="R1686" s="185">
        <v>265</v>
      </c>
      <c r="S1686" s="185">
        <v>207</v>
      </c>
      <c r="T1686" s="186">
        <v>133</v>
      </c>
      <c r="U1686" s="186"/>
      <c r="V1686" s="186"/>
      <c r="W1686" s="27"/>
    </row>
    <row r="1687" spans="1:23" s="28" customFormat="1" ht="13.8">
      <c r="A1687" s="158">
        <v>8.1300000000000008</v>
      </c>
      <c r="B1687" s="153">
        <v>117</v>
      </c>
      <c r="C1687" s="153">
        <v>76413</v>
      </c>
      <c r="D1687" s="153">
        <v>105</v>
      </c>
      <c r="E1687" s="153">
        <v>91</v>
      </c>
      <c r="F1687" s="153"/>
      <c r="G1687" s="153"/>
      <c r="H1687" s="27"/>
      <c r="I1687" s="27"/>
      <c r="J1687" s="177" t="s">
        <v>538</v>
      </c>
      <c r="K1687" s="27" t="s">
        <v>565</v>
      </c>
      <c r="L1687" s="178"/>
      <c r="M1687" s="140" t="s">
        <v>98</v>
      </c>
      <c r="N1687" s="158">
        <v>4.2800919828325391E-3</v>
      </c>
      <c r="O1687" s="140">
        <f t="shared" si="44"/>
        <v>4.2800919828325394</v>
      </c>
      <c r="P1687" s="156" t="s">
        <v>346</v>
      </c>
      <c r="Q1687" s="156" t="s">
        <v>346</v>
      </c>
      <c r="R1687" s="185">
        <v>132</v>
      </c>
      <c r="S1687" s="185">
        <v>105</v>
      </c>
      <c r="T1687" s="186">
        <v>91</v>
      </c>
      <c r="U1687" s="186"/>
      <c r="V1687" s="186"/>
      <c r="W1687" s="27"/>
    </row>
    <row r="1688" spans="1:23" s="28" customFormat="1" ht="13.8">
      <c r="A1688" s="158">
        <v>8.39</v>
      </c>
      <c r="B1688" s="153">
        <v>68</v>
      </c>
      <c r="C1688" s="153">
        <v>218764</v>
      </c>
      <c r="D1688" s="153">
        <v>152</v>
      </c>
      <c r="E1688" s="153"/>
      <c r="F1688" s="153"/>
      <c r="G1688" s="153"/>
      <c r="H1688" s="27"/>
      <c r="I1688" s="27"/>
      <c r="J1688" s="177" t="s">
        <v>630</v>
      </c>
      <c r="K1688" s="27" t="s">
        <v>161</v>
      </c>
      <c r="L1688" s="178"/>
      <c r="M1688" s="140" t="s">
        <v>657</v>
      </c>
      <c r="N1688" s="158">
        <v>7.9312682124700329E-3</v>
      </c>
      <c r="O1688" s="140">
        <f t="shared" si="44"/>
        <v>7.9312682124700329</v>
      </c>
      <c r="P1688" s="156" t="s">
        <v>346</v>
      </c>
      <c r="Q1688" s="156" t="s">
        <v>346</v>
      </c>
      <c r="R1688" s="185">
        <v>96</v>
      </c>
      <c r="S1688" s="185">
        <v>152</v>
      </c>
      <c r="T1688" s="186"/>
      <c r="U1688" s="186"/>
      <c r="V1688" s="186"/>
      <c r="W1688" s="27"/>
    </row>
    <row r="1689" spans="1:23" s="28" customFormat="1" ht="13.8">
      <c r="A1689" s="158">
        <v>8.5399999999999991</v>
      </c>
      <c r="B1689" s="153">
        <v>130</v>
      </c>
      <c r="C1689" s="153">
        <v>58224</v>
      </c>
      <c r="D1689" s="153">
        <v>115</v>
      </c>
      <c r="E1689" s="153">
        <v>77</v>
      </c>
      <c r="F1689" s="153"/>
      <c r="G1689" s="153"/>
      <c r="H1689" s="27"/>
      <c r="I1689" s="27"/>
      <c r="J1689" s="177" t="s">
        <v>471</v>
      </c>
      <c r="K1689" s="27" t="s">
        <v>649</v>
      </c>
      <c r="L1689" s="178"/>
      <c r="M1689" s="140" t="s">
        <v>98</v>
      </c>
      <c r="N1689" s="158">
        <v>3.8135603501718877E-3</v>
      </c>
      <c r="O1689" s="140">
        <f t="shared" si="44"/>
        <v>3.8135603501718878</v>
      </c>
      <c r="P1689" s="156" t="s">
        <v>346</v>
      </c>
      <c r="Q1689" s="156" t="s">
        <v>346</v>
      </c>
      <c r="R1689" s="185">
        <v>129</v>
      </c>
      <c r="S1689" s="185">
        <v>115</v>
      </c>
      <c r="T1689" s="186">
        <v>77</v>
      </c>
      <c r="U1689" s="186"/>
      <c r="V1689" s="186"/>
      <c r="W1689" s="27"/>
    </row>
    <row r="1690" spans="1:23" s="28" customFormat="1" ht="13.8">
      <c r="A1690" s="158">
        <v>8.57</v>
      </c>
      <c r="B1690" s="153">
        <v>341</v>
      </c>
      <c r="C1690" s="153">
        <v>47214</v>
      </c>
      <c r="D1690" s="153">
        <v>325</v>
      </c>
      <c r="E1690" s="153">
        <v>415</v>
      </c>
      <c r="F1690" s="153"/>
      <c r="G1690" s="153"/>
      <c r="H1690" s="27"/>
      <c r="I1690" s="27"/>
      <c r="J1690" s="177" t="s">
        <v>444</v>
      </c>
      <c r="K1690" s="27" t="s">
        <v>98</v>
      </c>
      <c r="L1690" s="178"/>
      <c r="M1690" s="140" t="s">
        <v>98</v>
      </c>
      <c r="N1690" s="158">
        <v>3.5311636667042E-3</v>
      </c>
      <c r="O1690" s="140">
        <f t="shared" si="44"/>
        <v>3.5311636667042001</v>
      </c>
      <c r="P1690" s="156" t="s">
        <v>346</v>
      </c>
      <c r="Q1690" s="156" t="s">
        <v>346</v>
      </c>
      <c r="R1690" s="185">
        <v>73</v>
      </c>
      <c r="S1690" s="185">
        <v>325</v>
      </c>
      <c r="T1690" s="186">
        <v>415</v>
      </c>
      <c r="U1690" s="186"/>
      <c r="V1690" s="186"/>
      <c r="W1690" s="27"/>
    </row>
    <row r="1691" spans="1:23" s="28" customFormat="1" ht="13.8">
      <c r="A1691" s="158">
        <v>8.58</v>
      </c>
      <c r="B1691" s="153">
        <v>130</v>
      </c>
      <c r="C1691" s="153">
        <v>87816</v>
      </c>
      <c r="D1691" s="153">
        <v>115</v>
      </c>
      <c r="E1691" s="153">
        <v>77</v>
      </c>
      <c r="F1691" s="153"/>
      <c r="G1691" s="153"/>
      <c r="H1691" s="27"/>
      <c r="I1691" s="27"/>
      <c r="J1691" s="177" t="s">
        <v>471</v>
      </c>
      <c r="K1691" s="27" t="s">
        <v>649</v>
      </c>
      <c r="L1691" s="178"/>
      <c r="M1691" s="140" t="s">
        <v>98</v>
      </c>
      <c r="N1691" s="158">
        <v>4.5725687659008444E-3</v>
      </c>
      <c r="O1691" s="140">
        <f t="shared" si="44"/>
        <v>4.5725687659008445</v>
      </c>
      <c r="P1691" s="156" t="s">
        <v>346</v>
      </c>
      <c r="Q1691" s="156" t="s">
        <v>346</v>
      </c>
      <c r="R1691" s="185">
        <v>129</v>
      </c>
      <c r="S1691" s="185">
        <v>115</v>
      </c>
      <c r="T1691" s="186">
        <v>77</v>
      </c>
      <c r="U1691" s="186"/>
      <c r="V1691" s="186"/>
      <c r="W1691" s="27"/>
    </row>
    <row r="1692" spans="1:23" s="28" customFormat="1" ht="13.8">
      <c r="A1692" s="158">
        <v>8.61</v>
      </c>
      <c r="B1692" s="153">
        <v>128</v>
      </c>
      <c r="C1692" s="153">
        <v>64681</v>
      </c>
      <c r="D1692" s="153">
        <v>64</v>
      </c>
      <c r="E1692" s="153"/>
      <c r="F1692" s="153"/>
      <c r="G1692" s="153"/>
      <c r="H1692" s="27"/>
      <c r="I1692" s="27"/>
      <c r="J1692" s="177" t="s">
        <v>365</v>
      </c>
      <c r="K1692" s="27" t="s">
        <v>377</v>
      </c>
      <c r="L1692" s="178"/>
      <c r="M1692" s="140" t="s">
        <v>372</v>
      </c>
      <c r="N1692" s="158">
        <v>3.979176643101121E-3</v>
      </c>
      <c r="O1692" s="140">
        <f t="shared" si="44"/>
        <v>3.9791766431011211</v>
      </c>
      <c r="P1692" s="156" t="s">
        <v>346</v>
      </c>
      <c r="Q1692" s="27">
        <v>2000</v>
      </c>
      <c r="R1692" s="185">
        <v>102</v>
      </c>
      <c r="S1692" s="185">
        <v>64</v>
      </c>
      <c r="T1692" s="186"/>
      <c r="U1692" s="186"/>
      <c r="V1692" s="186"/>
      <c r="W1692" s="27"/>
    </row>
    <row r="1693" spans="1:23" s="28" customFormat="1" ht="13.8">
      <c r="A1693" s="158">
        <v>8.68</v>
      </c>
      <c r="B1693" s="153">
        <v>128</v>
      </c>
      <c r="C1693" s="153">
        <v>54378</v>
      </c>
      <c r="D1693" s="153"/>
      <c r="E1693" s="153"/>
      <c r="F1693" s="153"/>
      <c r="G1693" s="153"/>
      <c r="H1693" s="27"/>
      <c r="I1693" s="27"/>
      <c r="J1693" s="177" t="s">
        <v>95</v>
      </c>
      <c r="K1693" s="27" t="s">
        <v>98</v>
      </c>
      <c r="L1693" s="178"/>
      <c r="M1693" s="140" t="s">
        <v>98</v>
      </c>
      <c r="N1693" s="158">
        <v>3.7149138792711856E-3</v>
      </c>
      <c r="O1693" s="140">
        <f t="shared" si="44"/>
        <v>3.7149138792711858</v>
      </c>
      <c r="P1693" s="156" t="s">
        <v>346</v>
      </c>
      <c r="Q1693" s="156" t="s">
        <v>346</v>
      </c>
      <c r="R1693" s="185">
        <v>102</v>
      </c>
      <c r="S1693" s="185"/>
      <c r="T1693" s="186"/>
      <c r="U1693" s="186"/>
      <c r="V1693" s="186"/>
      <c r="W1693" s="27"/>
    </row>
    <row r="1694" spans="1:23" s="28" customFormat="1" ht="13.8">
      <c r="A1694" s="158">
        <v>8.81</v>
      </c>
      <c r="B1694" s="153">
        <v>121</v>
      </c>
      <c r="C1694" s="153">
        <v>84593</v>
      </c>
      <c r="D1694" s="153">
        <v>77</v>
      </c>
      <c r="E1694" s="153"/>
      <c r="F1694" s="153"/>
      <c r="G1694" s="153"/>
      <c r="H1694" s="27"/>
      <c r="I1694" s="27"/>
      <c r="J1694" s="177" t="s">
        <v>439</v>
      </c>
      <c r="K1694" s="27" t="s">
        <v>453</v>
      </c>
      <c r="L1694" s="178"/>
      <c r="M1694" s="140" t="s">
        <v>98</v>
      </c>
      <c r="N1694" s="158">
        <v>4.4899016895324191E-3</v>
      </c>
      <c r="O1694" s="140">
        <f t="shared" si="44"/>
        <v>4.4899016895324193</v>
      </c>
      <c r="P1694" s="156" t="s">
        <v>346</v>
      </c>
      <c r="Q1694" s="156" t="s">
        <v>346</v>
      </c>
      <c r="R1694" s="185">
        <v>136</v>
      </c>
      <c r="S1694" s="185">
        <v>77</v>
      </c>
      <c r="T1694" s="186"/>
      <c r="U1694" s="186"/>
      <c r="V1694" s="186"/>
      <c r="W1694" s="27"/>
    </row>
    <row r="1695" spans="1:23" s="28" customFormat="1" ht="13.8">
      <c r="A1695" s="158">
        <v>8.84</v>
      </c>
      <c r="B1695" s="153">
        <v>59</v>
      </c>
      <c r="C1695" s="153">
        <v>80752</v>
      </c>
      <c r="D1695" s="153"/>
      <c r="E1695" s="153"/>
      <c r="F1695" s="153"/>
      <c r="G1695" s="153"/>
      <c r="H1695" s="27"/>
      <c r="I1695" s="27"/>
      <c r="J1695" s="177" t="s">
        <v>95</v>
      </c>
      <c r="K1695" s="27" t="s">
        <v>98</v>
      </c>
      <c r="L1695" s="178"/>
      <c r="M1695" s="140" t="s">
        <v>98</v>
      </c>
      <c r="N1695" s="158">
        <v>4.3913834641737103E-3</v>
      </c>
      <c r="O1695" s="140">
        <f t="shared" si="44"/>
        <v>4.3913834641737104</v>
      </c>
      <c r="P1695" s="156" t="s">
        <v>346</v>
      </c>
      <c r="Q1695" s="156" t="s">
        <v>346</v>
      </c>
      <c r="R1695" s="185"/>
      <c r="S1695" s="185"/>
      <c r="T1695" s="186"/>
      <c r="U1695" s="186"/>
      <c r="V1695" s="186"/>
      <c r="W1695" s="27"/>
    </row>
    <row r="1696" spans="1:23" s="28" customFormat="1" ht="13.8">
      <c r="A1696" s="158">
        <v>8.85</v>
      </c>
      <c r="B1696" s="153">
        <v>94</v>
      </c>
      <c r="C1696" s="153">
        <v>123736</v>
      </c>
      <c r="D1696" s="153">
        <v>138</v>
      </c>
      <c r="E1696" s="153"/>
      <c r="F1696" s="153"/>
      <c r="G1696" s="153"/>
      <c r="H1696" s="25"/>
      <c r="I1696" s="25"/>
      <c r="J1696" s="177" t="s">
        <v>366</v>
      </c>
      <c r="K1696" s="27" t="s">
        <v>378</v>
      </c>
      <c r="L1696" s="178"/>
      <c r="M1696" s="43" t="s">
        <v>373</v>
      </c>
      <c r="N1696" s="158">
        <v>5.4938847395756257E-3</v>
      </c>
      <c r="O1696" s="140">
        <f t="shared" si="44"/>
        <v>5.4938847395756261</v>
      </c>
      <c r="P1696" s="156" t="s">
        <v>346</v>
      </c>
      <c r="Q1696" s="156" t="s">
        <v>346</v>
      </c>
      <c r="R1696" s="185">
        <v>77</v>
      </c>
      <c r="S1696" s="185">
        <v>138</v>
      </c>
      <c r="T1696" s="186"/>
      <c r="U1696" s="186"/>
      <c r="V1696" s="186"/>
      <c r="W1696" s="27"/>
    </row>
    <row r="1697" spans="1:23" s="28" customFormat="1" ht="13.8">
      <c r="A1697" s="158">
        <v>8.86</v>
      </c>
      <c r="B1697" s="153">
        <v>59</v>
      </c>
      <c r="C1697" s="153">
        <v>98268</v>
      </c>
      <c r="D1697" s="153"/>
      <c r="E1697" s="153"/>
      <c r="F1697" s="153"/>
      <c r="G1697" s="153"/>
      <c r="H1697" s="25"/>
      <c r="I1697" s="27"/>
      <c r="J1697" s="177" t="s">
        <v>95</v>
      </c>
      <c r="K1697" s="27" t="s">
        <v>98</v>
      </c>
      <c r="L1697" s="178"/>
      <c r="M1697" s="163" t="s">
        <v>98</v>
      </c>
      <c r="N1697" s="158">
        <v>4.8406532468821591E-3</v>
      </c>
      <c r="O1697" s="140">
        <f t="shared" si="44"/>
        <v>4.8406532468821588</v>
      </c>
      <c r="P1697" s="156" t="s">
        <v>346</v>
      </c>
      <c r="Q1697" s="156" t="s">
        <v>346</v>
      </c>
      <c r="R1697" s="185"/>
      <c r="S1697" s="185"/>
      <c r="T1697" s="186"/>
      <c r="U1697" s="186"/>
      <c r="V1697" s="186"/>
      <c r="W1697" s="27"/>
    </row>
    <row r="1698" spans="1:23" s="28" customFormat="1" ht="13.8">
      <c r="A1698" s="158">
        <v>9.06</v>
      </c>
      <c r="B1698" s="153">
        <v>73</v>
      </c>
      <c r="C1698" s="153">
        <v>124719</v>
      </c>
      <c r="D1698" s="153">
        <v>429</v>
      </c>
      <c r="E1698" s="153">
        <v>325</v>
      </c>
      <c r="F1698" s="153"/>
      <c r="G1698" s="153"/>
      <c r="H1698" s="23"/>
      <c r="I1698" s="23"/>
      <c r="J1698" s="177" t="s">
        <v>83</v>
      </c>
      <c r="K1698" s="27" t="s">
        <v>109</v>
      </c>
      <c r="L1698" s="178"/>
      <c r="M1698" s="43" t="s">
        <v>134</v>
      </c>
      <c r="N1698" s="158">
        <v>5.5190978131313684E-3</v>
      </c>
      <c r="O1698" s="140">
        <f t="shared" si="44"/>
        <v>5.5190978131313688</v>
      </c>
      <c r="P1698" s="27">
        <v>22.984999999999999</v>
      </c>
      <c r="Q1698" s="27">
        <v>22.984999999999999</v>
      </c>
      <c r="R1698" s="185">
        <v>341</v>
      </c>
      <c r="S1698" s="185">
        <v>429</v>
      </c>
      <c r="T1698" s="186">
        <v>325</v>
      </c>
      <c r="U1698" s="186"/>
      <c r="V1698" s="186"/>
      <c r="W1698" s="27"/>
    </row>
    <row r="1699" spans="1:23" s="28" customFormat="1" ht="13.8">
      <c r="A1699" s="158">
        <v>9.11</v>
      </c>
      <c r="B1699" s="153">
        <v>135</v>
      </c>
      <c r="C1699" s="153">
        <v>71584</v>
      </c>
      <c r="D1699" s="153">
        <v>150</v>
      </c>
      <c r="E1699" s="153"/>
      <c r="F1699" s="153"/>
      <c r="G1699" s="153"/>
      <c r="H1699" s="25"/>
      <c r="I1699" s="25"/>
      <c r="J1699" s="177" t="s">
        <v>589</v>
      </c>
      <c r="K1699" s="27" t="s">
        <v>110</v>
      </c>
      <c r="L1699" s="178"/>
      <c r="M1699" s="43" t="s">
        <v>98</v>
      </c>
      <c r="N1699" s="158">
        <v>4.1562324383760934E-3</v>
      </c>
      <c r="O1699" s="140">
        <f t="shared" si="44"/>
        <v>4.1562324383760938</v>
      </c>
      <c r="P1699" s="156" t="s">
        <v>346</v>
      </c>
      <c r="Q1699" s="156" t="s">
        <v>346</v>
      </c>
      <c r="R1699" s="185">
        <v>107</v>
      </c>
      <c r="S1699" s="185">
        <v>150</v>
      </c>
      <c r="T1699" s="186"/>
      <c r="U1699" s="186"/>
      <c r="V1699" s="186"/>
      <c r="W1699" s="27"/>
    </row>
    <row r="1700" spans="1:23" s="28" customFormat="1" ht="13.8">
      <c r="A1700" s="158">
        <v>9.1300000000000008</v>
      </c>
      <c r="B1700" s="153">
        <v>129</v>
      </c>
      <c r="C1700" s="153">
        <v>48346</v>
      </c>
      <c r="D1700" s="153">
        <v>115</v>
      </c>
      <c r="E1700" s="153"/>
      <c r="F1700" s="153"/>
      <c r="G1700" s="153"/>
      <c r="H1700" s="170"/>
      <c r="I1700" s="170"/>
      <c r="J1700" s="177" t="s">
        <v>605</v>
      </c>
      <c r="K1700" s="27" t="s">
        <v>235</v>
      </c>
      <c r="L1700" s="178"/>
      <c r="M1700" s="43" t="s">
        <v>98</v>
      </c>
      <c r="N1700" s="158">
        <v>3.5601984574113229E-3</v>
      </c>
      <c r="O1700" s="140">
        <f t="shared" si="44"/>
        <v>3.5601984574113228</v>
      </c>
      <c r="P1700" s="156" t="s">
        <v>346</v>
      </c>
      <c r="Q1700" s="156" t="s">
        <v>346</v>
      </c>
      <c r="R1700" s="185">
        <v>144</v>
      </c>
      <c r="S1700" s="185">
        <v>115</v>
      </c>
      <c r="T1700" s="186"/>
      <c r="U1700" s="186"/>
      <c r="V1700" s="186"/>
      <c r="W1700" s="27"/>
    </row>
    <row r="1701" spans="1:23" s="28" customFormat="1" ht="13.8">
      <c r="A1701" s="158">
        <v>9.17</v>
      </c>
      <c r="B1701" s="153">
        <v>55</v>
      </c>
      <c r="C1701" s="153">
        <v>158235</v>
      </c>
      <c r="D1701" s="153">
        <v>113</v>
      </c>
      <c r="E1701" s="153"/>
      <c r="F1701" s="153"/>
      <c r="G1701" s="153"/>
      <c r="H1701" s="25"/>
      <c r="I1701" s="25"/>
      <c r="J1701" s="177" t="s">
        <v>152</v>
      </c>
      <c r="K1701" s="27" t="s">
        <v>163</v>
      </c>
      <c r="L1701" s="178"/>
      <c r="M1701" s="43" t="s">
        <v>175</v>
      </c>
      <c r="N1701" s="158">
        <v>6.3787533302161123E-3</v>
      </c>
      <c r="O1701" s="140">
        <f t="shared" si="44"/>
        <v>6.3787533302161119</v>
      </c>
      <c r="P1701" s="156" t="s">
        <v>346</v>
      </c>
      <c r="Q1701" s="27">
        <v>1013.2</v>
      </c>
      <c r="R1701" s="185">
        <v>85</v>
      </c>
      <c r="S1701" s="185">
        <v>113</v>
      </c>
      <c r="T1701" s="186"/>
      <c r="U1701" s="186"/>
      <c r="V1701" s="186"/>
      <c r="W1701" s="27"/>
    </row>
    <row r="1702" spans="1:23" s="28" customFormat="1" ht="13.8">
      <c r="A1702" s="158">
        <v>9.17</v>
      </c>
      <c r="B1702" s="153">
        <v>129</v>
      </c>
      <c r="C1702" s="153">
        <v>67735</v>
      </c>
      <c r="D1702" s="153">
        <v>115</v>
      </c>
      <c r="E1702" s="153"/>
      <c r="F1702" s="153"/>
      <c r="G1702" s="153"/>
      <c r="H1702" s="170"/>
      <c r="I1702" s="170"/>
      <c r="J1702" s="177" t="s">
        <v>605</v>
      </c>
      <c r="K1702" s="27" t="s">
        <v>235</v>
      </c>
      <c r="L1702" s="178"/>
      <c r="M1702" s="43" t="s">
        <v>98</v>
      </c>
      <c r="N1702" s="158">
        <v>4.0575090201501966E-3</v>
      </c>
      <c r="O1702" s="140">
        <f t="shared" si="44"/>
        <v>4.0575090201501967</v>
      </c>
      <c r="P1702" s="156" t="s">
        <v>346</v>
      </c>
      <c r="Q1702" s="156" t="s">
        <v>346</v>
      </c>
      <c r="R1702" s="185">
        <v>144</v>
      </c>
      <c r="S1702" s="185">
        <v>115</v>
      </c>
      <c r="T1702" s="186"/>
      <c r="U1702" s="186"/>
      <c r="V1702" s="186"/>
      <c r="W1702" s="27"/>
    </row>
    <row r="1703" spans="1:23" s="28" customFormat="1" ht="13.8">
      <c r="A1703" s="158">
        <v>9.2799999999999994</v>
      </c>
      <c r="B1703" s="153">
        <v>129</v>
      </c>
      <c r="C1703" s="153">
        <v>67808</v>
      </c>
      <c r="D1703" s="153">
        <v>115</v>
      </c>
      <c r="E1703" s="153"/>
      <c r="F1703" s="153"/>
      <c r="G1703" s="153"/>
      <c r="H1703" s="25"/>
      <c r="I1703" s="25"/>
      <c r="J1703" s="177" t="s">
        <v>605</v>
      </c>
      <c r="K1703" s="27" t="s">
        <v>235</v>
      </c>
      <c r="L1703" s="178"/>
      <c r="M1703" s="43" t="s">
        <v>98</v>
      </c>
      <c r="N1703" s="180">
        <v>4.0593814050632875E-3</v>
      </c>
      <c r="O1703" s="140">
        <f t="shared" si="44"/>
        <v>4.0593814050632879</v>
      </c>
      <c r="P1703" s="156" t="s">
        <v>346</v>
      </c>
      <c r="Q1703" s="156" t="s">
        <v>346</v>
      </c>
      <c r="R1703" s="185">
        <v>144</v>
      </c>
      <c r="S1703" s="185">
        <v>115</v>
      </c>
      <c r="T1703" s="186"/>
      <c r="U1703" s="186"/>
      <c r="V1703" s="186"/>
      <c r="W1703" s="27"/>
    </row>
    <row r="1704" spans="1:23" s="28" customFormat="1" ht="13.8">
      <c r="A1704" s="158">
        <v>9.36</v>
      </c>
      <c r="B1704" s="153">
        <v>103</v>
      </c>
      <c r="C1704" s="153">
        <v>114420</v>
      </c>
      <c r="D1704" s="153">
        <v>86</v>
      </c>
      <c r="E1704" s="153">
        <v>116</v>
      </c>
      <c r="F1704" s="153"/>
      <c r="G1704" s="153"/>
      <c r="H1704" s="25"/>
      <c r="I1704" s="25"/>
      <c r="J1704" s="177" t="s">
        <v>631</v>
      </c>
      <c r="K1704" s="27" t="s">
        <v>650</v>
      </c>
      <c r="L1704" s="178"/>
      <c r="M1704" s="43" t="s">
        <v>658</v>
      </c>
      <c r="N1704" s="158">
        <v>5.2549376457350274E-3</v>
      </c>
      <c r="O1704" s="140">
        <f t="shared" si="44"/>
        <v>5.2549376457350272</v>
      </c>
      <c r="P1704" s="156" t="s">
        <v>346</v>
      </c>
      <c r="Q1704" s="156" t="s">
        <v>346</v>
      </c>
      <c r="R1704" s="185">
        <v>145</v>
      </c>
      <c r="S1704" s="185">
        <v>86</v>
      </c>
      <c r="T1704" s="186">
        <v>116</v>
      </c>
      <c r="U1704" s="186"/>
      <c r="V1704" s="186"/>
      <c r="W1704" s="27"/>
    </row>
    <row r="1705" spans="1:23" s="28" customFormat="1" ht="13.8">
      <c r="A1705" s="158">
        <v>9.5299999999999994</v>
      </c>
      <c r="B1705" s="153">
        <v>120</v>
      </c>
      <c r="C1705" s="153">
        <v>141286</v>
      </c>
      <c r="D1705" s="153">
        <v>92</v>
      </c>
      <c r="E1705" s="153"/>
      <c r="F1705" s="153"/>
      <c r="G1705" s="153"/>
      <c r="H1705" s="25"/>
      <c r="I1705" s="25"/>
      <c r="J1705" s="177" t="s">
        <v>632</v>
      </c>
      <c r="K1705" s="27" t="s">
        <v>651</v>
      </c>
      <c r="L1705" s="178"/>
      <c r="M1705" s="43" t="s">
        <v>98</v>
      </c>
      <c r="N1705" s="158">
        <v>5.9440265919696233E-3</v>
      </c>
      <c r="O1705" s="140">
        <f t="shared" si="44"/>
        <v>5.9440265919696236</v>
      </c>
      <c r="P1705" s="156" t="s">
        <v>346</v>
      </c>
      <c r="Q1705" s="156" t="s">
        <v>346</v>
      </c>
      <c r="R1705" s="185">
        <v>135</v>
      </c>
      <c r="S1705" s="185">
        <v>92</v>
      </c>
      <c r="T1705" s="186"/>
      <c r="U1705" s="186"/>
      <c r="V1705" s="186"/>
      <c r="W1705" s="27"/>
    </row>
    <row r="1706" spans="1:23" s="28" customFormat="1" ht="13.8">
      <c r="A1706" s="158">
        <v>9.74</v>
      </c>
      <c r="B1706" s="153">
        <v>142</v>
      </c>
      <c r="C1706" s="153">
        <v>53366</v>
      </c>
      <c r="D1706" s="153"/>
      <c r="E1706" s="153"/>
      <c r="F1706" s="153"/>
      <c r="G1706" s="153"/>
      <c r="H1706" s="27"/>
      <c r="I1706" s="27"/>
      <c r="J1706" s="177" t="s">
        <v>547</v>
      </c>
      <c r="K1706" s="27" t="s">
        <v>191</v>
      </c>
      <c r="L1706" s="178"/>
      <c r="M1706" s="140" t="s">
        <v>98</v>
      </c>
      <c r="N1706" s="158">
        <v>3.6889569815718851E-3</v>
      </c>
      <c r="O1706" s="140">
        <f t="shared" si="44"/>
        <v>3.6889569815718852</v>
      </c>
      <c r="P1706" s="156" t="s">
        <v>346</v>
      </c>
      <c r="Q1706" s="156" t="s">
        <v>346</v>
      </c>
      <c r="R1706" s="185">
        <v>115</v>
      </c>
      <c r="S1706" s="185"/>
      <c r="T1706" s="186"/>
      <c r="U1706" s="186"/>
      <c r="V1706" s="186"/>
      <c r="W1706" s="27"/>
    </row>
    <row r="1707" spans="1:23" s="28" customFormat="1" ht="13.8">
      <c r="A1707" s="158">
        <v>10.039999999999999</v>
      </c>
      <c r="B1707" s="153">
        <v>109</v>
      </c>
      <c r="C1707" s="153">
        <v>319869</v>
      </c>
      <c r="D1707" s="153">
        <v>175</v>
      </c>
      <c r="E1707" s="153">
        <v>190</v>
      </c>
      <c r="F1707" s="153"/>
      <c r="G1707" s="153"/>
      <c r="H1707" s="27"/>
      <c r="I1707" s="27"/>
      <c r="J1707" s="177" t="s">
        <v>95</v>
      </c>
      <c r="K1707" s="27" t="s">
        <v>98</v>
      </c>
      <c r="L1707" s="178"/>
      <c r="M1707" s="140" t="s">
        <v>98</v>
      </c>
      <c r="N1707" s="158">
        <v>1.0524521317102235E-2</v>
      </c>
      <c r="O1707" s="140">
        <f t="shared" si="44"/>
        <v>10.524521317102236</v>
      </c>
      <c r="P1707" s="156" t="s">
        <v>346</v>
      </c>
      <c r="Q1707" s="156" t="s">
        <v>346</v>
      </c>
      <c r="R1707" s="185">
        <v>151</v>
      </c>
      <c r="S1707" s="185">
        <v>175</v>
      </c>
      <c r="T1707" s="186">
        <v>190</v>
      </c>
      <c r="U1707" s="186"/>
      <c r="V1707" s="186"/>
      <c r="W1707" s="27"/>
    </row>
    <row r="1708" spans="1:23" s="28" customFormat="1" ht="13.8">
      <c r="A1708" s="158">
        <v>10.199999999999999</v>
      </c>
      <c r="B1708" s="153">
        <v>154</v>
      </c>
      <c r="C1708" s="153">
        <v>143743</v>
      </c>
      <c r="D1708" s="153">
        <v>115</v>
      </c>
      <c r="E1708" s="153"/>
      <c r="F1708" s="153"/>
      <c r="G1708" s="153"/>
      <c r="H1708" s="27"/>
      <c r="I1708" s="27"/>
      <c r="J1708" s="177" t="s">
        <v>441</v>
      </c>
      <c r="K1708" s="27" t="s">
        <v>193</v>
      </c>
      <c r="L1708" s="178"/>
      <c r="M1708" s="140" t="s">
        <v>461</v>
      </c>
      <c r="N1708" s="158">
        <v>6.0070464513047837E-3</v>
      </c>
      <c r="O1708" s="140">
        <f t="shared" si="44"/>
        <v>6.0070464513047837</v>
      </c>
      <c r="P1708" s="27">
        <v>360</v>
      </c>
      <c r="Q1708" s="27">
        <v>360</v>
      </c>
      <c r="R1708" s="185">
        <v>128</v>
      </c>
      <c r="S1708" s="185">
        <v>115</v>
      </c>
      <c r="T1708" s="186"/>
      <c r="U1708" s="186"/>
      <c r="V1708" s="186"/>
      <c r="W1708" s="27"/>
    </row>
    <row r="1709" spans="1:23" s="28" customFormat="1" ht="13.8">
      <c r="A1709" s="158">
        <v>10.32</v>
      </c>
      <c r="B1709" s="153">
        <v>73</v>
      </c>
      <c r="C1709" s="153">
        <v>140634</v>
      </c>
      <c r="D1709" s="153">
        <v>147</v>
      </c>
      <c r="E1709" s="153">
        <v>503</v>
      </c>
      <c r="F1709" s="153"/>
      <c r="G1709" s="153"/>
      <c r="H1709" s="27"/>
      <c r="I1709" s="27"/>
      <c r="J1709" s="169" t="s">
        <v>184</v>
      </c>
      <c r="K1709" s="27" t="s">
        <v>192</v>
      </c>
      <c r="L1709" s="178"/>
      <c r="M1709" s="140" t="s">
        <v>199</v>
      </c>
      <c r="N1709" s="140">
        <v>5.9273033732937901E-3</v>
      </c>
      <c r="O1709" s="140">
        <f t="shared" si="44"/>
        <v>5.9273033732937899</v>
      </c>
      <c r="P1709" s="156" t="s">
        <v>346</v>
      </c>
      <c r="Q1709" s="27">
        <v>2.6755</v>
      </c>
      <c r="R1709" s="185">
        <v>281</v>
      </c>
      <c r="S1709" s="185">
        <v>147</v>
      </c>
      <c r="T1709" s="186">
        <v>503</v>
      </c>
      <c r="U1709" s="186"/>
      <c r="V1709" s="186"/>
      <c r="W1709" s="27"/>
    </row>
    <row r="1710" spans="1:23" s="28" customFormat="1" ht="13.8">
      <c r="A1710" s="158">
        <v>10.47</v>
      </c>
      <c r="B1710" s="153">
        <v>193</v>
      </c>
      <c r="C1710" s="153">
        <v>167979</v>
      </c>
      <c r="D1710" s="153">
        <v>207</v>
      </c>
      <c r="E1710" s="153"/>
      <c r="F1710" s="153"/>
      <c r="G1710" s="153"/>
      <c r="H1710" s="27"/>
      <c r="I1710" s="27"/>
      <c r="J1710" s="169" t="s">
        <v>95</v>
      </c>
      <c r="K1710" s="27" t="s">
        <v>98</v>
      </c>
      <c r="L1710" s="178"/>
      <c r="M1710" s="140" t="s">
        <v>98</v>
      </c>
      <c r="N1710" s="140">
        <v>6.628678242451275E-3</v>
      </c>
      <c r="O1710" s="140">
        <f t="shared" si="44"/>
        <v>6.6286782424512749</v>
      </c>
      <c r="P1710" s="156" t="s">
        <v>346</v>
      </c>
      <c r="Q1710" s="156" t="s">
        <v>346</v>
      </c>
      <c r="R1710" s="185">
        <v>208</v>
      </c>
      <c r="S1710" s="185">
        <v>207</v>
      </c>
      <c r="T1710" s="186"/>
      <c r="U1710" s="186"/>
      <c r="V1710" s="186"/>
      <c r="W1710" s="27"/>
    </row>
    <row r="1711" spans="1:23" s="28" customFormat="1" ht="13.8">
      <c r="A1711" s="158">
        <v>10.58</v>
      </c>
      <c r="B1711" s="153">
        <v>163</v>
      </c>
      <c r="C1711" s="153">
        <v>148995</v>
      </c>
      <c r="D1711" s="153"/>
      <c r="E1711" s="153"/>
      <c r="F1711" s="153"/>
      <c r="G1711" s="153"/>
      <c r="H1711" s="27"/>
      <c r="I1711" s="27"/>
      <c r="J1711" s="169" t="s">
        <v>634</v>
      </c>
      <c r="K1711" s="27" t="s">
        <v>649</v>
      </c>
      <c r="L1711" s="178"/>
      <c r="M1711" s="140" t="s">
        <v>660</v>
      </c>
      <c r="N1711" s="140">
        <v>6.1417555686138024E-3</v>
      </c>
      <c r="O1711" s="140">
        <f t="shared" si="44"/>
        <v>6.1417555686138021</v>
      </c>
      <c r="P1711" s="27">
        <v>26100</v>
      </c>
      <c r="Q1711" s="27">
        <v>26100</v>
      </c>
      <c r="R1711" s="185">
        <v>194</v>
      </c>
      <c r="S1711" s="185"/>
      <c r="T1711" s="186"/>
      <c r="U1711" s="186"/>
      <c r="V1711" s="186"/>
      <c r="W1711" s="27"/>
    </row>
    <row r="1712" spans="1:23" s="28" customFormat="1" ht="13.8">
      <c r="A1712" s="158">
        <v>10.79</v>
      </c>
      <c r="B1712" s="153">
        <v>59</v>
      </c>
      <c r="C1712" s="153">
        <v>828543</v>
      </c>
      <c r="D1712" s="153">
        <v>103</v>
      </c>
      <c r="E1712" s="153">
        <v>207</v>
      </c>
      <c r="F1712" s="153"/>
      <c r="G1712" s="153"/>
      <c r="H1712" s="27"/>
      <c r="I1712" s="27"/>
      <c r="J1712" s="169" t="s">
        <v>635</v>
      </c>
      <c r="K1712" s="27" t="s">
        <v>652</v>
      </c>
      <c r="L1712" s="178"/>
      <c r="M1712" s="140" t="s">
        <v>661</v>
      </c>
      <c r="N1712" s="140">
        <v>2.3571555882610187E-2</v>
      </c>
      <c r="O1712" s="140">
        <f t="shared" si="44"/>
        <v>23.571555882610188</v>
      </c>
      <c r="P1712" s="156" t="s">
        <v>346</v>
      </c>
      <c r="Q1712" s="156" t="s">
        <v>346</v>
      </c>
      <c r="R1712" s="185">
        <v>88</v>
      </c>
      <c r="S1712" s="185">
        <v>103</v>
      </c>
      <c r="T1712" s="186">
        <v>207</v>
      </c>
      <c r="U1712" s="186">
        <v>222</v>
      </c>
      <c r="V1712" s="186"/>
      <c r="W1712" s="27"/>
    </row>
    <row r="1713" spans="1:23" s="28" customFormat="1" ht="13.8">
      <c r="A1713" s="158">
        <v>10.83</v>
      </c>
      <c r="B1713" s="153">
        <v>73</v>
      </c>
      <c r="C1713" s="153">
        <v>176385</v>
      </c>
      <c r="D1713" s="153">
        <v>207</v>
      </c>
      <c r="E1713" s="153">
        <v>147</v>
      </c>
      <c r="F1713" s="153"/>
      <c r="G1713" s="153"/>
      <c r="H1713" s="27"/>
      <c r="I1713" s="27"/>
      <c r="J1713" s="169" t="s">
        <v>442</v>
      </c>
      <c r="K1713" s="27" t="s">
        <v>454</v>
      </c>
      <c r="L1713" s="178"/>
      <c r="M1713" s="140" t="s">
        <v>462</v>
      </c>
      <c r="N1713" s="140">
        <v>6.8442846476492207E-3</v>
      </c>
      <c r="O1713" s="140">
        <f t="shared" si="44"/>
        <v>6.8442846476492205</v>
      </c>
      <c r="P1713" s="156" t="s">
        <v>346</v>
      </c>
      <c r="Q1713" s="27">
        <v>5.8828999999999999E-2</v>
      </c>
      <c r="R1713" s="185">
        <v>221</v>
      </c>
      <c r="S1713" s="185">
        <v>207</v>
      </c>
      <c r="T1713" s="186">
        <v>147</v>
      </c>
      <c r="U1713" s="186"/>
      <c r="V1713" s="186"/>
      <c r="W1713" s="27"/>
    </row>
    <row r="1714" spans="1:23" s="28" customFormat="1" ht="13.8">
      <c r="A1714" s="158">
        <v>11.02</v>
      </c>
      <c r="B1714" s="153">
        <v>152</v>
      </c>
      <c r="C1714" s="153">
        <v>75168</v>
      </c>
      <c r="D1714" s="153"/>
      <c r="E1714" s="153"/>
      <c r="F1714" s="153"/>
      <c r="G1714" s="153"/>
      <c r="H1714" s="27"/>
      <c r="I1714" s="27"/>
      <c r="J1714" s="169" t="s">
        <v>556</v>
      </c>
      <c r="K1714" s="27" t="s">
        <v>574</v>
      </c>
      <c r="L1714" s="178"/>
      <c r="M1714" s="140" t="s">
        <v>582</v>
      </c>
      <c r="N1714" s="140">
        <v>4.2481588428763834E-3</v>
      </c>
      <c r="O1714" s="140">
        <f t="shared" si="44"/>
        <v>4.248158842876383</v>
      </c>
      <c r="P1714" s="156" t="s">
        <v>346</v>
      </c>
      <c r="Q1714" s="156" t="s">
        <v>346</v>
      </c>
      <c r="R1714" s="185">
        <v>77</v>
      </c>
      <c r="S1714" s="185"/>
      <c r="T1714" s="186"/>
      <c r="U1714" s="186"/>
      <c r="V1714" s="186"/>
      <c r="W1714" s="27"/>
    </row>
    <row r="1715" spans="1:23" s="28" customFormat="1" ht="13.8">
      <c r="A1715" s="158">
        <v>11.24</v>
      </c>
      <c r="B1715" s="153">
        <v>163</v>
      </c>
      <c r="C1715" s="153">
        <v>157444</v>
      </c>
      <c r="D1715" s="153">
        <v>105</v>
      </c>
      <c r="E1715" s="153"/>
      <c r="F1715" s="153"/>
      <c r="G1715" s="153"/>
      <c r="H1715" s="27"/>
      <c r="I1715" s="27"/>
      <c r="J1715" s="169" t="s">
        <v>95</v>
      </c>
      <c r="K1715" s="27" t="s">
        <v>98</v>
      </c>
      <c r="L1715" s="178"/>
      <c r="M1715" s="140" t="s">
        <v>98</v>
      </c>
      <c r="N1715" s="140">
        <v>6.3584648854728837E-3</v>
      </c>
      <c r="O1715" s="140">
        <f t="shared" si="44"/>
        <v>6.358464885472884</v>
      </c>
      <c r="P1715" s="156" t="s">
        <v>346</v>
      </c>
      <c r="Q1715" s="156" t="s">
        <v>346</v>
      </c>
      <c r="R1715" s="185">
        <v>145</v>
      </c>
      <c r="S1715" s="185">
        <v>105</v>
      </c>
      <c r="T1715" s="186"/>
      <c r="U1715" s="186"/>
      <c r="V1715" s="186"/>
      <c r="W1715" s="27"/>
    </row>
    <row r="1716" spans="1:23" s="28" customFormat="1" ht="13.8">
      <c r="A1716" s="158">
        <v>11.26</v>
      </c>
      <c r="B1716" s="153">
        <v>121</v>
      </c>
      <c r="C1716" s="153">
        <v>218377</v>
      </c>
      <c r="D1716" s="153">
        <v>166</v>
      </c>
      <c r="E1716" s="153">
        <v>194</v>
      </c>
      <c r="F1716" s="153"/>
      <c r="G1716" s="153"/>
      <c r="H1716" s="27"/>
      <c r="I1716" s="27"/>
      <c r="J1716" s="169" t="s">
        <v>636</v>
      </c>
      <c r="K1716" s="27" t="s">
        <v>341</v>
      </c>
      <c r="L1716" s="178"/>
      <c r="M1716" s="140" t="s">
        <v>334</v>
      </c>
      <c r="N1716" s="140">
        <v>7.9213420075198056E-3</v>
      </c>
      <c r="O1716" s="140">
        <f t="shared" si="44"/>
        <v>7.9213420075198053</v>
      </c>
      <c r="P1716" s="156" t="s">
        <v>346</v>
      </c>
      <c r="Q1716" s="156" t="s">
        <v>346</v>
      </c>
      <c r="R1716" s="185">
        <v>149</v>
      </c>
      <c r="S1716" s="185">
        <v>166</v>
      </c>
      <c r="T1716" s="186">
        <v>194</v>
      </c>
      <c r="U1716" s="186"/>
      <c r="V1716" s="186"/>
      <c r="W1716" s="27"/>
    </row>
    <row r="1717" spans="1:23" s="28" customFormat="1" ht="13.8">
      <c r="A1717" s="158">
        <v>11.92</v>
      </c>
      <c r="B1717" s="153">
        <v>149</v>
      </c>
      <c r="C1717" s="153">
        <v>1009523</v>
      </c>
      <c r="D1717" s="153">
        <v>222</v>
      </c>
      <c r="E1717" s="153"/>
      <c r="F1717" s="153"/>
      <c r="G1717" s="153"/>
      <c r="H1717" s="27"/>
      <c r="I1717" s="27"/>
      <c r="J1717" s="169" t="s">
        <v>558</v>
      </c>
      <c r="K1717" s="27" t="s">
        <v>114</v>
      </c>
      <c r="L1717" s="178"/>
      <c r="M1717" s="140" t="s">
        <v>139</v>
      </c>
      <c r="N1717" s="140">
        <v>2.8213531520574049E-2</v>
      </c>
      <c r="O1717" s="140">
        <f t="shared" si="44"/>
        <v>28.213531520574048</v>
      </c>
      <c r="P1717" s="27">
        <v>6240</v>
      </c>
      <c r="Q1717" s="27">
        <v>6240</v>
      </c>
      <c r="R1717" s="185">
        <v>177</v>
      </c>
      <c r="S1717" s="185">
        <v>222</v>
      </c>
      <c r="T1717" s="186"/>
      <c r="U1717" s="186"/>
      <c r="V1717" s="186"/>
      <c r="W1717" s="27"/>
    </row>
    <row r="1718" spans="1:23" s="28" customFormat="1" ht="13.8">
      <c r="A1718" s="158">
        <v>12.49</v>
      </c>
      <c r="B1718" s="153">
        <v>73</v>
      </c>
      <c r="C1718" s="153">
        <v>258268</v>
      </c>
      <c r="D1718" s="153">
        <v>207</v>
      </c>
      <c r="E1718" s="153">
        <v>147</v>
      </c>
      <c r="F1718" s="153"/>
      <c r="G1718" s="153"/>
      <c r="H1718" s="27"/>
      <c r="I1718" s="27"/>
      <c r="J1718" s="169" t="s">
        <v>444</v>
      </c>
      <c r="K1718" s="27" t="s">
        <v>98</v>
      </c>
      <c r="L1718" s="178"/>
      <c r="M1718" s="140" t="s">
        <v>98</v>
      </c>
      <c r="N1718" s="140">
        <v>8.9445105906451033E-3</v>
      </c>
      <c r="O1718" s="140">
        <f t="shared" si="44"/>
        <v>8.9445105906451037</v>
      </c>
      <c r="P1718" s="156" t="s">
        <v>346</v>
      </c>
      <c r="Q1718" s="156" t="s">
        <v>346</v>
      </c>
      <c r="R1718" s="185">
        <v>221</v>
      </c>
      <c r="S1718" s="185">
        <v>207</v>
      </c>
      <c r="T1718" s="186">
        <v>147</v>
      </c>
      <c r="U1718" s="186"/>
      <c r="V1718" s="186"/>
      <c r="W1718" s="27"/>
    </row>
    <row r="1719" spans="1:23" s="28" customFormat="1" ht="13.8">
      <c r="A1719" s="158">
        <v>12.77</v>
      </c>
      <c r="B1719" s="153">
        <v>105</v>
      </c>
      <c r="C1719" s="153">
        <v>236957</v>
      </c>
      <c r="D1719" s="153">
        <v>182</v>
      </c>
      <c r="E1719" s="153"/>
      <c r="F1719" s="153"/>
      <c r="G1719" s="153"/>
      <c r="H1719" s="27"/>
      <c r="I1719" s="27"/>
      <c r="J1719" s="169" t="s">
        <v>290</v>
      </c>
      <c r="K1719" s="27" t="s">
        <v>302</v>
      </c>
      <c r="L1719" s="178"/>
      <c r="M1719" s="140" t="s">
        <v>316</v>
      </c>
      <c r="N1719" s="140">
        <v>8.397902441564277E-3</v>
      </c>
      <c r="O1719" s="140">
        <f t="shared" si="44"/>
        <v>8.3979024415642769</v>
      </c>
      <c r="P1719" s="27">
        <v>7600</v>
      </c>
      <c r="Q1719" s="27">
        <v>7600</v>
      </c>
      <c r="R1719" s="185">
        <v>77</v>
      </c>
      <c r="S1719" s="185">
        <v>182</v>
      </c>
      <c r="T1719" s="186"/>
      <c r="U1719" s="186"/>
      <c r="V1719" s="186"/>
      <c r="W1719" s="27"/>
    </row>
    <row r="1720" spans="1:23" s="28" customFormat="1" ht="13.8">
      <c r="A1720" s="158">
        <v>12.83</v>
      </c>
      <c r="B1720" s="153">
        <v>55</v>
      </c>
      <c r="C1720" s="153">
        <v>323155</v>
      </c>
      <c r="D1720" s="153">
        <v>111</v>
      </c>
      <c r="E1720" s="153">
        <v>196</v>
      </c>
      <c r="F1720" s="153"/>
      <c r="G1720" s="153"/>
      <c r="H1720" s="27"/>
      <c r="I1720" s="27"/>
      <c r="J1720" s="169" t="s">
        <v>637</v>
      </c>
      <c r="K1720" s="27" t="s">
        <v>194</v>
      </c>
      <c r="L1720" s="178"/>
      <c r="M1720" s="140" t="s">
        <v>662</v>
      </c>
      <c r="N1720" s="140">
        <v>1.0608804287299767E-2</v>
      </c>
      <c r="O1720" s="140">
        <f t="shared" si="44"/>
        <v>10.608804287299767</v>
      </c>
      <c r="P1720" s="156" t="s">
        <v>346</v>
      </c>
      <c r="Q1720" s="156" t="s">
        <v>346</v>
      </c>
      <c r="R1720" s="185">
        <v>83</v>
      </c>
      <c r="S1720" s="185">
        <v>111</v>
      </c>
      <c r="T1720" s="186">
        <v>196</v>
      </c>
      <c r="U1720" s="186"/>
      <c r="V1720" s="195"/>
      <c r="W1720" s="27"/>
    </row>
    <row r="1721" spans="1:23" s="28" customFormat="1" ht="13.8">
      <c r="A1721" s="158">
        <v>13.1</v>
      </c>
      <c r="B1721" s="153">
        <v>57</v>
      </c>
      <c r="C1721" s="153">
        <v>424430</v>
      </c>
      <c r="D1721" s="153">
        <v>85</v>
      </c>
      <c r="E1721" s="153">
        <v>212</v>
      </c>
      <c r="F1721" s="153"/>
      <c r="G1721" s="27"/>
      <c r="H1721" s="27"/>
      <c r="I1721" s="27"/>
      <c r="J1721" s="169" t="s">
        <v>596</v>
      </c>
      <c r="K1721" s="27" t="s">
        <v>484</v>
      </c>
      <c r="L1721" s="178"/>
      <c r="M1721" s="140" t="s">
        <v>598</v>
      </c>
      <c r="N1721" s="140">
        <v>1.320641774035972E-2</v>
      </c>
      <c r="O1721" s="140">
        <f t="shared" si="44"/>
        <v>13.20641774035972</v>
      </c>
      <c r="P1721" s="156" t="s">
        <v>346</v>
      </c>
      <c r="Q1721" s="156" t="s">
        <v>346</v>
      </c>
      <c r="R1721" s="185">
        <v>71</v>
      </c>
      <c r="S1721" s="185">
        <v>85</v>
      </c>
      <c r="T1721" s="186">
        <v>212</v>
      </c>
      <c r="U1721" s="186"/>
      <c r="V1721" s="196"/>
      <c r="W1721" s="27"/>
    </row>
    <row r="1722" spans="1:23" s="28" customFormat="1" ht="13.8">
      <c r="A1722" s="158">
        <v>13.15</v>
      </c>
      <c r="B1722" s="153">
        <v>58</v>
      </c>
      <c r="C1722" s="153">
        <v>66554</v>
      </c>
      <c r="D1722" s="153">
        <v>159</v>
      </c>
      <c r="E1722" s="153">
        <v>119</v>
      </c>
      <c r="F1722" s="153"/>
      <c r="G1722" s="27"/>
      <c r="H1722" s="27"/>
      <c r="I1722" s="27"/>
      <c r="J1722" s="169" t="s">
        <v>95</v>
      </c>
      <c r="K1722" s="27" t="s">
        <v>98</v>
      </c>
      <c r="L1722" s="178"/>
      <c r="M1722" s="140" t="s">
        <v>98</v>
      </c>
      <c r="N1722" s="140">
        <v>4.0272174231315459E-3</v>
      </c>
      <c r="O1722" s="140">
        <f t="shared" si="44"/>
        <v>4.0272174231315461</v>
      </c>
      <c r="P1722" s="156" t="s">
        <v>346</v>
      </c>
      <c r="Q1722" s="156" t="s">
        <v>346</v>
      </c>
      <c r="R1722" s="185">
        <v>191</v>
      </c>
      <c r="S1722" s="185">
        <v>159</v>
      </c>
      <c r="T1722" s="186">
        <v>119</v>
      </c>
      <c r="U1722" s="186"/>
      <c r="V1722" s="196"/>
      <c r="W1722" s="27"/>
    </row>
    <row r="1723" spans="1:23" s="28" customFormat="1" ht="13.8">
      <c r="A1723" s="158">
        <v>13.23</v>
      </c>
      <c r="B1723" s="153">
        <v>197</v>
      </c>
      <c r="C1723" s="153">
        <v>64852</v>
      </c>
      <c r="D1723" s="153">
        <v>155</v>
      </c>
      <c r="E1723" s="153">
        <v>165</v>
      </c>
      <c r="F1723" s="153"/>
      <c r="G1723" s="27"/>
      <c r="H1723" s="27"/>
      <c r="I1723" s="27"/>
      <c r="J1723" s="169" t="s">
        <v>638</v>
      </c>
      <c r="K1723" s="27" t="s">
        <v>409</v>
      </c>
      <c r="L1723" s="178"/>
      <c r="M1723" s="140" t="s">
        <v>98</v>
      </c>
      <c r="N1723" s="140">
        <v>3.9835626406372676E-3</v>
      </c>
      <c r="O1723" s="140">
        <f t="shared" si="44"/>
        <v>3.9835626406372677</v>
      </c>
      <c r="P1723" s="156" t="s">
        <v>346</v>
      </c>
      <c r="Q1723" s="156" t="s">
        <v>346</v>
      </c>
      <c r="R1723" s="185">
        <v>212</v>
      </c>
      <c r="S1723" s="185">
        <v>155</v>
      </c>
      <c r="T1723" s="186">
        <v>165</v>
      </c>
      <c r="U1723" s="186"/>
      <c r="V1723" s="196"/>
      <c r="W1723" s="27"/>
    </row>
    <row r="1724" spans="1:23" s="28" customFormat="1" ht="13.8">
      <c r="A1724" s="158">
        <v>13.44</v>
      </c>
      <c r="B1724" s="153">
        <v>105</v>
      </c>
      <c r="C1724" s="153">
        <v>90390</v>
      </c>
      <c r="D1724" s="153">
        <v>112</v>
      </c>
      <c r="E1724" s="153"/>
      <c r="F1724" s="153"/>
      <c r="G1724" s="27"/>
      <c r="H1724" s="27"/>
      <c r="I1724" s="27"/>
      <c r="J1724" s="169" t="s">
        <v>95</v>
      </c>
      <c r="K1724" s="27" t="s">
        <v>98</v>
      </c>
      <c r="L1724" s="178"/>
      <c r="M1724" s="140" t="s">
        <v>98</v>
      </c>
      <c r="N1724" s="140">
        <v>4.6385895709186303E-3</v>
      </c>
      <c r="O1724" s="140">
        <f t="shared" si="44"/>
        <v>4.6385895709186302</v>
      </c>
      <c r="P1724" s="156" t="s">
        <v>346</v>
      </c>
      <c r="Q1724" s="156" t="s">
        <v>346</v>
      </c>
      <c r="R1724" s="185">
        <v>70</v>
      </c>
      <c r="S1724" s="185">
        <v>112</v>
      </c>
      <c r="T1724" s="186"/>
      <c r="U1724" s="186"/>
      <c r="V1724" s="196"/>
      <c r="W1724" s="27"/>
    </row>
    <row r="1725" spans="1:23" s="28" customFormat="1" ht="13.8">
      <c r="A1725" s="158">
        <v>13.73</v>
      </c>
      <c r="B1725" s="153">
        <v>197</v>
      </c>
      <c r="C1725" s="153">
        <v>125419</v>
      </c>
      <c r="D1725" s="153">
        <v>155</v>
      </c>
      <c r="E1725" s="153">
        <v>165</v>
      </c>
      <c r="F1725" s="153"/>
      <c r="G1725" s="27"/>
      <c r="H1725" s="27"/>
      <c r="I1725" s="27"/>
      <c r="J1725" s="169" t="s">
        <v>638</v>
      </c>
      <c r="K1725" s="27" t="s">
        <v>409</v>
      </c>
      <c r="L1725" s="178"/>
      <c r="M1725" s="140" t="s">
        <v>98</v>
      </c>
      <c r="N1725" s="140">
        <v>5.5370521890103323E-3</v>
      </c>
      <c r="O1725" s="140">
        <f t="shared" si="44"/>
        <v>5.5370521890103319</v>
      </c>
      <c r="P1725" s="156" t="s">
        <v>346</v>
      </c>
      <c r="Q1725" s="156" t="s">
        <v>346</v>
      </c>
      <c r="R1725" s="185">
        <v>212</v>
      </c>
      <c r="S1725" s="185">
        <v>155</v>
      </c>
      <c r="T1725" s="186">
        <v>165</v>
      </c>
      <c r="U1725" s="186"/>
      <c r="V1725" s="196"/>
      <c r="W1725" s="27"/>
    </row>
    <row r="1726" spans="1:23" s="28" customFormat="1" ht="13.8">
      <c r="A1726" s="158">
        <v>13.84</v>
      </c>
      <c r="B1726" s="153">
        <v>197</v>
      </c>
      <c r="C1726" s="153">
        <v>148713</v>
      </c>
      <c r="D1726" s="153">
        <v>155</v>
      </c>
      <c r="E1726" s="153">
        <v>165</v>
      </c>
      <c r="F1726" s="153"/>
      <c r="G1726" s="27"/>
      <c r="H1726" s="27"/>
      <c r="I1726" s="27"/>
      <c r="J1726" s="169" t="s">
        <v>638</v>
      </c>
      <c r="K1726" s="27" t="s">
        <v>409</v>
      </c>
      <c r="L1726" s="178"/>
      <c r="M1726" s="140" t="s">
        <v>98</v>
      </c>
      <c r="N1726" s="140">
        <v>6.1345225200454198E-3</v>
      </c>
      <c r="O1726" s="140">
        <f t="shared" si="44"/>
        <v>6.1345225200454196</v>
      </c>
      <c r="P1726" s="156" t="s">
        <v>346</v>
      </c>
      <c r="Q1726" s="156" t="s">
        <v>346</v>
      </c>
      <c r="R1726" s="185">
        <v>212</v>
      </c>
      <c r="S1726" s="185">
        <v>155</v>
      </c>
      <c r="T1726" s="186">
        <v>165</v>
      </c>
      <c r="U1726" s="186"/>
      <c r="V1726" s="196"/>
      <c r="W1726" s="27"/>
    </row>
    <row r="1727" spans="1:23" s="28" customFormat="1" ht="13.8">
      <c r="A1727" s="158">
        <v>13.84</v>
      </c>
      <c r="B1727" s="153">
        <v>73</v>
      </c>
      <c r="C1727" s="153">
        <v>169906</v>
      </c>
      <c r="D1727" s="153">
        <v>281</v>
      </c>
      <c r="E1727" s="153">
        <v>429</v>
      </c>
      <c r="F1727" s="153"/>
      <c r="G1727" s="27"/>
      <c r="H1727" s="27"/>
      <c r="I1727" s="27"/>
      <c r="J1727" s="169" t="s">
        <v>444</v>
      </c>
      <c r="K1727" s="27" t="s">
        <v>98</v>
      </c>
      <c r="L1727" s="178"/>
      <c r="M1727" s="140" t="s">
        <v>98</v>
      </c>
      <c r="N1727" s="140">
        <v>6.6781040743352209E-3</v>
      </c>
      <c r="O1727" s="140">
        <f t="shared" si="44"/>
        <v>6.6781040743352209</v>
      </c>
      <c r="P1727" s="156" t="s">
        <v>346</v>
      </c>
      <c r="Q1727" s="156" t="s">
        <v>346</v>
      </c>
      <c r="R1727" s="185">
        <v>207</v>
      </c>
      <c r="S1727" s="185">
        <v>281</v>
      </c>
      <c r="T1727" s="186">
        <v>429</v>
      </c>
      <c r="U1727" s="186"/>
      <c r="V1727" s="196"/>
      <c r="W1727" s="27"/>
    </row>
    <row r="1728" spans="1:23" s="28" customFormat="1" ht="13.8">
      <c r="A1728" s="158">
        <v>13.93</v>
      </c>
      <c r="B1728" s="153">
        <v>197</v>
      </c>
      <c r="C1728" s="153">
        <v>124582</v>
      </c>
      <c r="D1728" s="153">
        <v>155</v>
      </c>
      <c r="E1728" s="153">
        <v>165</v>
      </c>
      <c r="F1728" s="153"/>
      <c r="G1728" s="27"/>
      <c r="H1728" s="27"/>
      <c r="I1728" s="27"/>
      <c r="J1728" s="169" t="s">
        <v>638</v>
      </c>
      <c r="K1728" s="27" t="s">
        <v>409</v>
      </c>
      <c r="L1728" s="178"/>
      <c r="M1728" s="140" t="s">
        <v>98</v>
      </c>
      <c r="N1728" s="140">
        <v>5.5155838852807716E-3</v>
      </c>
      <c r="O1728" s="140">
        <f t="shared" si="44"/>
        <v>5.5155838852807717</v>
      </c>
      <c r="P1728" s="156" t="s">
        <v>346</v>
      </c>
      <c r="Q1728" s="156" t="s">
        <v>346</v>
      </c>
      <c r="R1728" s="185">
        <v>212</v>
      </c>
      <c r="S1728" s="185">
        <v>155</v>
      </c>
      <c r="T1728" s="186">
        <v>165</v>
      </c>
      <c r="U1728" s="186"/>
      <c r="V1728" s="196"/>
      <c r="W1728" s="27"/>
    </row>
    <row r="1729" spans="1:23" s="28" customFormat="1" ht="13.8">
      <c r="A1729" s="158">
        <v>14.51</v>
      </c>
      <c r="B1729" s="153">
        <v>57</v>
      </c>
      <c r="C1729" s="153">
        <v>162213</v>
      </c>
      <c r="D1729" s="153">
        <v>85</v>
      </c>
      <c r="E1729" s="153">
        <v>197</v>
      </c>
      <c r="F1729" s="153"/>
      <c r="G1729" s="27"/>
      <c r="H1729" s="27"/>
      <c r="I1729" s="27"/>
      <c r="J1729" s="169" t="s">
        <v>639</v>
      </c>
      <c r="K1729" s="27" t="s">
        <v>305</v>
      </c>
      <c r="L1729" s="178"/>
      <c r="M1729" s="140" t="s">
        <v>663</v>
      </c>
      <c r="N1729" s="140">
        <v>6.4807854834254179E-3</v>
      </c>
      <c r="O1729" s="140">
        <f t="shared" si="44"/>
        <v>6.4807854834254179</v>
      </c>
      <c r="P1729" s="156" t="s">
        <v>346</v>
      </c>
      <c r="Q1729" s="27">
        <v>0.35159000000000001</v>
      </c>
      <c r="R1729" s="185">
        <v>71</v>
      </c>
      <c r="S1729" s="185">
        <v>85</v>
      </c>
      <c r="T1729" s="186">
        <v>197</v>
      </c>
      <c r="U1729" s="186"/>
      <c r="V1729" s="196"/>
      <c r="W1729" s="27"/>
    </row>
    <row r="1730" spans="1:23" s="28" customFormat="1" ht="13.8">
      <c r="A1730" s="158">
        <v>15.09</v>
      </c>
      <c r="B1730" s="153">
        <v>188</v>
      </c>
      <c r="C1730" s="153">
        <v>3944770</v>
      </c>
      <c r="D1730" s="153">
        <v>184</v>
      </c>
      <c r="E1730" s="153"/>
      <c r="F1730" s="153"/>
      <c r="G1730" s="27"/>
      <c r="H1730" s="27"/>
      <c r="I1730" s="27"/>
      <c r="J1730" s="169" t="s">
        <v>89</v>
      </c>
      <c r="K1730" s="27" t="s">
        <v>115</v>
      </c>
      <c r="L1730" s="178"/>
      <c r="M1730" s="140" t="s">
        <v>140</v>
      </c>
      <c r="N1730" s="140">
        <v>0.1</v>
      </c>
      <c r="O1730" s="140">
        <f t="shared" si="44"/>
        <v>100</v>
      </c>
      <c r="P1730" s="156" t="s">
        <v>346</v>
      </c>
      <c r="Q1730" s="156" t="s">
        <v>346</v>
      </c>
      <c r="R1730" s="185">
        <v>160</v>
      </c>
      <c r="S1730" s="185">
        <v>184</v>
      </c>
      <c r="T1730" s="186"/>
      <c r="U1730" s="186"/>
      <c r="V1730" s="196"/>
      <c r="W1730" s="27"/>
    </row>
    <row r="1731" spans="1:23" s="28" customFormat="1" ht="13.8">
      <c r="A1731" s="158">
        <v>15.46</v>
      </c>
      <c r="B1731" s="153">
        <v>149</v>
      </c>
      <c r="C1731" s="153">
        <v>3497377</v>
      </c>
      <c r="D1731" s="153">
        <v>223</v>
      </c>
      <c r="E1731" s="153">
        <v>167</v>
      </c>
      <c r="F1731" s="153"/>
      <c r="G1731" s="27"/>
      <c r="H1731" s="27"/>
      <c r="I1731" s="27"/>
      <c r="J1731" s="169" t="s">
        <v>527</v>
      </c>
      <c r="K1731" s="27" t="s">
        <v>98</v>
      </c>
      <c r="L1731" s="178"/>
      <c r="M1731" s="140" t="s">
        <v>98</v>
      </c>
      <c r="N1731" s="140">
        <v>9.2024768446261673E-2</v>
      </c>
      <c r="O1731" s="140">
        <f t="shared" si="44"/>
        <v>92.024768446261675</v>
      </c>
      <c r="P1731" s="156" t="s">
        <v>346</v>
      </c>
      <c r="Q1731" s="156" t="s">
        <v>346</v>
      </c>
      <c r="R1731" s="185">
        <v>104</v>
      </c>
      <c r="S1731" s="185">
        <v>223</v>
      </c>
      <c r="T1731" s="186">
        <v>167</v>
      </c>
      <c r="U1731" s="186"/>
      <c r="V1731" s="196"/>
      <c r="W1731" s="27"/>
    </row>
    <row r="1732" spans="1:23" s="28" customFormat="1" ht="13.8">
      <c r="A1732" s="158">
        <v>15.55</v>
      </c>
      <c r="B1732" s="153">
        <v>194</v>
      </c>
      <c r="C1732" s="153">
        <v>1442299</v>
      </c>
      <c r="D1732" s="153">
        <v>67</v>
      </c>
      <c r="E1732" s="153">
        <v>82</v>
      </c>
      <c r="F1732" s="153"/>
      <c r="G1732" s="27"/>
      <c r="H1732" s="27"/>
      <c r="I1732" s="27"/>
      <c r="J1732" s="169" t="s">
        <v>640</v>
      </c>
      <c r="K1732" s="27" t="s">
        <v>407</v>
      </c>
      <c r="L1732" s="178"/>
      <c r="M1732" s="140" t="s">
        <v>403</v>
      </c>
      <c r="N1732" s="140">
        <v>3.931385005685125E-2</v>
      </c>
      <c r="O1732" s="140">
        <f t="shared" si="44"/>
        <v>39.313850056851251</v>
      </c>
      <c r="P1732" s="27">
        <v>87000</v>
      </c>
      <c r="Q1732" s="27">
        <v>100</v>
      </c>
      <c r="R1732" s="185">
        <v>107</v>
      </c>
      <c r="S1732" s="185">
        <v>67</v>
      </c>
      <c r="T1732" s="186">
        <v>82</v>
      </c>
      <c r="U1732" s="186"/>
      <c r="V1732" s="196"/>
      <c r="W1732" s="27"/>
    </row>
    <row r="1733" spans="1:23" s="28" customFormat="1" ht="13.8">
      <c r="A1733" s="158">
        <v>15.55</v>
      </c>
      <c r="B1733" s="153">
        <v>243</v>
      </c>
      <c r="C1733" s="153">
        <v>552587</v>
      </c>
      <c r="D1733" s="153">
        <v>213</v>
      </c>
      <c r="E1733" s="153">
        <v>187</v>
      </c>
      <c r="F1733" s="153"/>
      <c r="G1733" s="27"/>
      <c r="H1733" s="27"/>
      <c r="I1733" s="27"/>
      <c r="J1733" s="169" t="s">
        <v>641</v>
      </c>
      <c r="K1733" s="27" t="s">
        <v>653</v>
      </c>
      <c r="L1733" s="178"/>
      <c r="M1733" s="140" t="s">
        <v>98</v>
      </c>
      <c r="N1733" s="140">
        <v>1.6493530525388642E-2</v>
      </c>
      <c r="O1733" s="140">
        <f t="shared" ref="O1733:O1780" si="45">N1733*1000</f>
        <v>16.493530525388643</v>
      </c>
      <c r="P1733" s="156" t="s">
        <v>346</v>
      </c>
      <c r="Q1733" s="156" t="s">
        <v>346</v>
      </c>
      <c r="R1733" s="185">
        <v>258</v>
      </c>
      <c r="S1733" s="185">
        <v>213</v>
      </c>
      <c r="T1733" s="186">
        <v>187</v>
      </c>
      <c r="U1733" s="186"/>
      <c r="V1733" s="196"/>
      <c r="W1733" s="27"/>
    </row>
    <row r="1734" spans="1:23" s="28" customFormat="1" ht="13.8">
      <c r="A1734" s="158">
        <v>15.6</v>
      </c>
      <c r="B1734" s="153">
        <v>55</v>
      </c>
      <c r="C1734" s="153">
        <v>612367</v>
      </c>
      <c r="D1734" s="153">
        <v>97</v>
      </c>
      <c r="E1734" s="153">
        <v>224</v>
      </c>
      <c r="F1734" s="153"/>
      <c r="G1734" s="27"/>
      <c r="H1734" s="27"/>
      <c r="I1734" s="27"/>
      <c r="J1734" s="169" t="s">
        <v>642</v>
      </c>
      <c r="K1734" s="27" t="s">
        <v>509</v>
      </c>
      <c r="L1734" s="178"/>
      <c r="M1734" s="140" t="s">
        <v>98</v>
      </c>
      <c r="N1734" s="140">
        <v>1.8026834225452076E-2</v>
      </c>
      <c r="O1734" s="140">
        <f t="shared" si="45"/>
        <v>18.026834225452074</v>
      </c>
      <c r="P1734" s="156" t="s">
        <v>346</v>
      </c>
      <c r="Q1734" s="156" t="s">
        <v>346</v>
      </c>
      <c r="R1734" s="185">
        <v>69</v>
      </c>
      <c r="S1734" s="185">
        <v>97</v>
      </c>
      <c r="T1734" s="186">
        <v>224</v>
      </c>
      <c r="U1734" s="186"/>
      <c r="V1734" s="196"/>
      <c r="W1734" s="27"/>
    </row>
    <row r="1735" spans="1:23" s="28" customFormat="1" ht="13.8">
      <c r="A1735" s="158">
        <v>15.93</v>
      </c>
      <c r="B1735" s="153">
        <v>207</v>
      </c>
      <c r="C1735" s="153">
        <v>65425</v>
      </c>
      <c r="D1735" s="153">
        <v>281</v>
      </c>
      <c r="E1735" s="153">
        <v>503</v>
      </c>
      <c r="F1735" s="153"/>
      <c r="G1735" s="27"/>
      <c r="H1735" s="27"/>
      <c r="I1735" s="27"/>
      <c r="J1735" s="169" t="s">
        <v>444</v>
      </c>
      <c r="K1735" s="27" t="s">
        <v>98</v>
      </c>
      <c r="L1735" s="178"/>
      <c r="M1735" s="140" t="s">
        <v>98</v>
      </c>
      <c r="N1735" s="140">
        <v>3.9982595797496186E-3</v>
      </c>
      <c r="O1735" s="140">
        <f t="shared" si="45"/>
        <v>3.9982595797496185</v>
      </c>
      <c r="P1735" s="156" t="s">
        <v>346</v>
      </c>
      <c r="Q1735" s="156" t="s">
        <v>346</v>
      </c>
      <c r="R1735" s="185">
        <v>73</v>
      </c>
      <c r="S1735" s="185">
        <v>281</v>
      </c>
      <c r="T1735" s="186">
        <v>503</v>
      </c>
      <c r="U1735" s="186"/>
      <c r="V1735" s="196"/>
      <c r="W1735" s="27"/>
    </row>
    <row r="1736" spans="1:23" s="28" customFormat="1" ht="13.8">
      <c r="A1736" s="158">
        <v>15.93</v>
      </c>
      <c r="B1736" s="153">
        <v>209</v>
      </c>
      <c r="C1736" s="153">
        <v>166326</v>
      </c>
      <c r="D1736" s="153">
        <v>244</v>
      </c>
      <c r="E1736" s="153">
        <v>95</v>
      </c>
      <c r="F1736" s="153"/>
      <c r="G1736" s="27"/>
      <c r="H1736" s="27"/>
      <c r="I1736" s="27"/>
      <c r="J1736" s="169" t="s">
        <v>643</v>
      </c>
      <c r="K1736" s="27" t="s">
        <v>654</v>
      </c>
      <c r="L1736" s="178"/>
      <c r="M1736" s="140" t="s">
        <v>664</v>
      </c>
      <c r="N1736" s="140">
        <v>6.5862802662685245E-3</v>
      </c>
      <c r="O1736" s="140">
        <f t="shared" si="45"/>
        <v>6.5862802662685249</v>
      </c>
      <c r="P1736" s="156" t="s">
        <v>346</v>
      </c>
      <c r="Q1736" s="156" t="s">
        <v>346</v>
      </c>
      <c r="R1736" s="185">
        <v>174</v>
      </c>
      <c r="S1736" s="185">
        <v>244</v>
      </c>
      <c r="T1736" s="186">
        <v>95</v>
      </c>
      <c r="U1736" s="186"/>
      <c r="V1736" s="196"/>
      <c r="W1736" s="27"/>
    </row>
    <row r="1737" spans="1:23" s="28" customFormat="1" ht="13.8">
      <c r="A1737" s="158">
        <v>16.23</v>
      </c>
      <c r="B1737" s="153">
        <v>74</v>
      </c>
      <c r="C1737" s="153">
        <v>108900</v>
      </c>
      <c r="D1737" s="153">
        <v>143</v>
      </c>
      <c r="E1737" s="153">
        <v>227</v>
      </c>
      <c r="F1737" s="153"/>
      <c r="G1737" s="27"/>
      <c r="H1737" s="27"/>
      <c r="I1737" s="27"/>
      <c r="J1737" s="169" t="s">
        <v>447</v>
      </c>
      <c r="K1737" s="27" t="s">
        <v>455</v>
      </c>
      <c r="L1737" s="178"/>
      <c r="M1737" s="140" t="s">
        <v>463</v>
      </c>
      <c r="N1737" s="140">
        <v>5.1133545673752064E-3</v>
      </c>
      <c r="O1737" s="140">
        <f t="shared" si="45"/>
        <v>5.1133545673752065</v>
      </c>
      <c r="P1737" s="156" t="s">
        <v>346</v>
      </c>
      <c r="Q1737" s="27">
        <v>11.611000000000001</v>
      </c>
      <c r="R1737" s="185">
        <v>87</v>
      </c>
      <c r="S1737" s="185">
        <v>143</v>
      </c>
      <c r="T1737" s="186">
        <v>227</v>
      </c>
      <c r="U1737" s="186"/>
      <c r="V1737" s="196"/>
      <c r="W1737" s="27"/>
    </row>
    <row r="1738" spans="1:23" s="28" customFormat="1" ht="13.8">
      <c r="A1738" s="158">
        <v>16.670000000000002</v>
      </c>
      <c r="B1738" s="153">
        <v>243</v>
      </c>
      <c r="C1738" s="153">
        <v>616980</v>
      </c>
      <c r="D1738" s="153">
        <v>173</v>
      </c>
      <c r="E1738" s="153"/>
      <c r="F1738" s="153"/>
      <c r="G1738" s="27"/>
      <c r="H1738" s="27"/>
      <c r="I1738" s="27"/>
      <c r="J1738" s="169" t="s">
        <v>95</v>
      </c>
      <c r="K1738" s="27" t="s">
        <v>98</v>
      </c>
      <c r="L1738" s="178"/>
      <c r="M1738" s="140" t="s">
        <v>98</v>
      </c>
      <c r="N1738" s="140">
        <v>1.8145153562494437E-2</v>
      </c>
      <c r="O1738" s="140">
        <f t="shared" si="45"/>
        <v>18.145153562494436</v>
      </c>
      <c r="P1738" s="156" t="s">
        <v>346</v>
      </c>
      <c r="Q1738" s="156" t="s">
        <v>346</v>
      </c>
      <c r="R1738" s="185">
        <v>258</v>
      </c>
      <c r="S1738" s="185">
        <v>173</v>
      </c>
      <c r="T1738" s="186"/>
      <c r="U1738" s="186"/>
      <c r="V1738" s="196"/>
      <c r="W1738" s="27"/>
    </row>
    <row r="1739" spans="1:23" s="28" customFormat="1" ht="13.8">
      <c r="A1739" s="158">
        <v>16.88</v>
      </c>
      <c r="B1739" s="153">
        <v>149</v>
      </c>
      <c r="C1739" s="153">
        <v>17297492</v>
      </c>
      <c r="D1739" s="153">
        <v>223</v>
      </c>
      <c r="E1739" s="153">
        <v>205</v>
      </c>
      <c r="F1739" s="153"/>
      <c r="G1739" s="27"/>
      <c r="H1739" s="27"/>
      <c r="I1739" s="27"/>
      <c r="J1739" s="169" t="s">
        <v>481</v>
      </c>
      <c r="K1739" s="27" t="s">
        <v>117</v>
      </c>
      <c r="L1739" s="178"/>
      <c r="M1739" s="140" t="s">
        <v>142</v>
      </c>
      <c r="N1739" s="140">
        <v>0.44598541399328145</v>
      </c>
      <c r="O1739" s="140">
        <f t="shared" si="45"/>
        <v>445.98541399328144</v>
      </c>
      <c r="P1739" s="27">
        <v>600</v>
      </c>
      <c r="Q1739" s="27">
        <v>600</v>
      </c>
      <c r="R1739" s="185">
        <v>104</v>
      </c>
      <c r="S1739" s="185">
        <v>223</v>
      </c>
      <c r="T1739" s="186">
        <v>205</v>
      </c>
      <c r="U1739" s="186"/>
      <c r="V1739" s="196"/>
      <c r="W1739" s="27"/>
    </row>
    <row r="1740" spans="1:23" s="28" customFormat="1" ht="13.8">
      <c r="A1740" s="158">
        <v>18.13</v>
      </c>
      <c r="B1740" s="153">
        <v>207</v>
      </c>
      <c r="C1740" s="153">
        <v>92490</v>
      </c>
      <c r="D1740" s="153">
        <v>281</v>
      </c>
      <c r="E1740" s="153">
        <v>355</v>
      </c>
      <c r="F1740" s="153"/>
      <c r="G1740" s="27"/>
      <c r="H1740" s="27"/>
      <c r="I1740" s="27"/>
      <c r="J1740" s="169" t="s">
        <v>444</v>
      </c>
      <c r="K1740" s="27" t="s">
        <v>98</v>
      </c>
      <c r="L1740" s="178"/>
      <c r="M1740" s="140" t="s">
        <v>98</v>
      </c>
      <c r="N1740" s="140">
        <v>4.6924526985555187E-3</v>
      </c>
      <c r="O1740" s="140">
        <f t="shared" si="45"/>
        <v>4.6924526985555186</v>
      </c>
      <c r="P1740" s="156" t="s">
        <v>346</v>
      </c>
      <c r="Q1740" s="156" t="s">
        <v>346</v>
      </c>
      <c r="R1740" s="185">
        <v>73</v>
      </c>
      <c r="S1740" s="185">
        <v>281</v>
      </c>
      <c r="T1740" s="186">
        <v>355</v>
      </c>
      <c r="U1740" s="186"/>
      <c r="V1740" s="196"/>
      <c r="W1740" s="27"/>
    </row>
    <row r="1741" spans="1:23" s="28" customFormat="1" ht="13.8">
      <c r="A1741" s="158">
        <v>18.760000000000002</v>
      </c>
      <c r="B1741" s="153">
        <v>55</v>
      </c>
      <c r="C1741" s="153">
        <v>1158158</v>
      </c>
      <c r="D1741" s="153">
        <v>83</v>
      </c>
      <c r="E1741" s="153">
        <v>252</v>
      </c>
      <c r="F1741" s="153"/>
      <c r="G1741" s="27"/>
      <c r="H1741" s="27"/>
      <c r="I1741" s="27"/>
      <c r="J1741" s="169" t="s">
        <v>448</v>
      </c>
      <c r="K1741" s="27" t="s">
        <v>456</v>
      </c>
      <c r="L1741" s="178"/>
      <c r="M1741" s="140" t="s">
        <v>464</v>
      </c>
      <c r="N1741" s="140">
        <v>3.2025886747387836E-2</v>
      </c>
      <c r="O1741" s="140">
        <f t="shared" si="45"/>
        <v>32.025886747387837</v>
      </c>
      <c r="P1741" s="156" t="s">
        <v>346</v>
      </c>
      <c r="Q1741" s="156" t="s">
        <v>346</v>
      </c>
      <c r="R1741" s="185">
        <v>69</v>
      </c>
      <c r="S1741" s="185">
        <v>83</v>
      </c>
      <c r="T1741" s="186">
        <v>252</v>
      </c>
      <c r="U1741" s="186"/>
      <c r="V1741" s="196"/>
      <c r="W1741" s="27"/>
    </row>
    <row r="1742" spans="1:23" s="28" customFormat="1" ht="13.8">
      <c r="A1742" s="158">
        <v>23.5</v>
      </c>
      <c r="B1742" s="153">
        <v>243</v>
      </c>
      <c r="C1742" s="153">
        <v>1721294</v>
      </c>
      <c r="D1742" s="153">
        <v>186</v>
      </c>
      <c r="E1742" s="153">
        <v>256</v>
      </c>
      <c r="F1742" s="153"/>
      <c r="G1742" s="27"/>
      <c r="H1742" s="27"/>
      <c r="I1742" s="27"/>
      <c r="J1742" s="169" t="s">
        <v>450</v>
      </c>
      <c r="K1742" s="27" t="s">
        <v>120</v>
      </c>
      <c r="L1742" s="178"/>
      <c r="M1742" s="140" t="s">
        <v>145</v>
      </c>
      <c r="N1742" s="140">
        <v>0.1</v>
      </c>
      <c r="O1742" s="140">
        <f t="shared" si="45"/>
        <v>100</v>
      </c>
      <c r="P1742" s="156" t="s">
        <v>346</v>
      </c>
      <c r="Q1742" s="156" t="s">
        <v>346</v>
      </c>
      <c r="R1742" s="185">
        <v>245</v>
      </c>
      <c r="S1742" s="185">
        <v>186</v>
      </c>
      <c r="T1742" s="186">
        <v>256</v>
      </c>
      <c r="U1742" s="186"/>
      <c r="V1742" s="196"/>
      <c r="W1742" s="27"/>
    </row>
    <row r="1743" spans="1:23" s="28" customFormat="1" ht="13.8">
      <c r="A1743" s="158">
        <v>24.4</v>
      </c>
      <c r="B1743" s="153">
        <v>207</v>
      </c>
      <c r="C1743" s="153">
        <v>50763</v>
      </c>
      <c r="D1743" s="153">
        <v>281</v>
      </c>
      <c r="E1743" s="153">
        <v>355</v>
      </c>
      <c r="F1743" s="153"/>
      <c r="G1743" s="27"/>
      <c r="H1743" s="27"/>
      <c r="I1743" s="27"/>
      <c r="J1743" s="169" t="s">
        <v>444</v>
      </c>
      <c r="K1743" s="27" t="s">
        <v>98</v>
      </c>
      <c r="L1743" s="178"/>
      <c r="M1743" s="140" t="s">
        <v>98</v>
      </c>
      <c r="N1743" s="140">
        <v>3.6221923524105419E-3</v>
      </c>
      <c r="O1743" s="140">
        <f t="shared" si="45"/>
        <v>3.6221923524105417</v>
      </c>
      <c r="P1743" s="156" t="s">
        <v>346</v>
      </c>
      <c r="Q1743" s="156" t="s">
        <v>346</v>
      </c>
      <c r="R1743" s="185">
        <v>73</v>
      </c>
      <c r="S1743" s="185">
        <v>281</v>
      </c>
      <c r="T1743" s="186">
        <v>355</v>
      </c>
      <c r="U1743" s="186"/>
      <c r="V1743" s="196"/>
      <c r="W1743" s="27"/>
    </row>
    <row r="1744" spans="1:23" s="28" customFormat="1" ht="14.4" thickBot="1">
      <c r="A1744" s="158">
        <v>25.64</v>
      </c>
      <c r="B1744" s="153">
        <v>207</v>
      </c>
      <c r="C1744" s="153">
        <v>77767</v>
      </c>
      <c r="D1744" s="153">
        <v>281</v>
      </c>
      <c r="E1744" s="153">
        <v>341</v>
      </c>
      <c r="F1744" s="153"/>
      <c r="G1744" s="27"/>
      <c r="H1744" s="27"/>
      <c r="I1744" s="27"/>
      <c r="J1744" s="169" t="s">
        <v>444</v>
      </c>
      <c r="K1744" s="27" t="s">
        <v>98</v>
      </c>
      <c r="L1744" s="178"/>
      <c r="M1744" s="140" t="s">
        <v>98</v>
      </c>
      <c r="N1744" s="140">
        <v>4.3148208756041331E-3</v>
      </c>
      <c r="O1744" s="140">
        <f t="shared" si="45"/>
        <v>4.3148208756041333</v>
      </c>
      <c r="P1744" s="156" t="s">
        <v>346</v>
      </c>
      <c r="Q1744" s="156" t="s">
        <v>346</v>
      </c>
      <c r="R1744" s="187">
        <v>73</v>
      </c>
      <c r="S1744" s="187">
        <v>281</v>
      </c>
      <c r="T1744" s="188">
        <v>341</v>
      </c>
      <c r="U1744" s="188"/>
      <c r="V1744" s="197"/>
      <c r="W1744" s="27"/>
    </row>
    <row r="1745" spans="1:23">
      <c r="A1745" s="220" t="s">
        <v>905</v>
      </c>
      <c r="B1745" s="220"/>
      <c r="C1745" s="220"/>
      <c r="D1745" s="220"/>
      <c r="E1745" s="220"/>
      <c r="F1745" s="220"/>
      <c r="G1745" s="220"/>
      <c r="H1745" s="220"/>
      <c r="I1745" s="220"/>
      <c r="J1745" s="220"/>
      <c r="K1745" s="220"/>
      <c r="L1745" s="220"/>
      <c r="M1745" s="220"/>
      <c r="N1745" s="220"/>
      <c r="O1745" s="220"/>
      <c r="P1745" s="220"/>
      <c r="Q1745" s="220"/>
      <c r="R1745" s="220"/>
      <c r="S1745" s="220"/>
      <c r="T1745" s="220"/>
      <c r="U1745" s="220"/>
      <c r="V1745" s="220"/>
      <c r="W1745" s="220"/>
    </row>
    <row r="1746" spans="1:23" s="28" customFormat="1" ht="13.8">
      <c r="A1746" s="158">
        <v>6.15</v>
      </c>
      <c r="B1746" s="153">
        <v>91</v>
      </c>
      <c r="C1746" s="153">
        <v>596498</v>
      </c>
      <c r="D1746" s="153"/>
      <c r="E1746" s="153"/>
      <c r="F1746" s="153"/>
      <c r="G1746" s="153"/>
      <c r="H1746" s="25"/>
      <c r="I1746" s="27"/>
      <c r="J1746" s="177" t="s">
        <v>215</v>
      </c>
      <c r="K1746" s="27" t="s">
        <v>229</v>
      </c>
      <c r="L1746" s="179"/>
      <c r="M1746" s="163" t="s">
        <v>238</v>
      </c>
      <c r="N1746" s="158">
        <v>1.5413851013066804E-2</v>
      </c>
      <c r="O1746" s="140">
        <f t="shared" si="45"/>
        <v>15.413851013066804</v>
      </c>
      <c r="P1746" s="27">
        <v>4300</v>
      </c>
      <c r="Q1746" s="156" t="s">
        <v>346</v>
      </c>
      <c r="R1746" s="185">
        <v>65</v>
      </c>
      <c r="S1746" s="185"/>
      <c r="T1746" s="186"/>
      <c r="U1746" s="186"/>
      <c r="V1746" s="186"/>
      <c r="W1746" s="27"/>
    </row>
    <row r="1747" spans="1:23" s="28" customFormat="1" ht="13.8">
      <c r="A1747" s="158">
        <v>6.76</v>
      </c>
      <c r="B1747" s="153">
        <v>91</v>
      </c>
      <c r="C1747" s="153">
        <v>116829</v>
      </c>
      <c r="D1747" s="153"/>
      <c r="E1747" s="153"/>
      <c r="F1747" s="153"/>
      <c r="G1747" s="153"/>
      <c r="H1747" s="27"/>
      <c r="I1747" s="27"/>
      <c r="J1747" s="177" t="s">
        <v>536</v>
      </c>
      <c r="K1747" s="27" t="s">
        <v>562</v>
      </c>
      <c r="L1747" s="179"/>
      <c r="M1747" s="140" t="s">
        <v>98</v>
      </c>
      <c r="N1747" s="158">
        <v>3.0189284792330935E-3</v>
      </c>
      <c r="O1747" s="140">
        <f t="shared" si="45"/>
        <v>3.0189284792330935</v>
      </c>
      <c r="P1747" s="156" t="s">
        <v>346</v>
      </c>
      <c r="Q1747" s="156" t="s">
        <v>346</v>
      </c>
      <c r="R1747" s="185">
        <v>106</v>
      </c>
      <c r="S1747" s="185"/>
      <c r="T1747" s="186"/>
      <c r="U1747" s="186"/>
      <c r="V1747" s="186"/>
      <c r="W1747" s="27"/>
    </row>
    <row r="1748" spans="1:23" s="28" customFormat="1" ht="13.8">
      <c r="A1748" s="158">
        <v>7.13</v>
      </c>
      <c r="B1748" s="153">
        <v>60</v>
      </c>
      <c r="C1748" s="153">
        <v>45842</v>
      </c>
      <c r="D1748" s="153"/>
      <c r="E1748" s="153"/>
      <c r="F1748" s="153"/>
      <c r="G1748" s="153"/>
      <c r="H1748" s="27"/>
      <c r="I1748" s="27"/>
      <c r="J1748" s="177" t="s">
        <v>73</v>
      </c>
      <c r="K1748" s="27" t="s">
        <v>99</v>
      </c>
      <c r="L1748" s="179"/>
      <c r="M1748" s="140" t="s">
        <v>124</v>
      </c>
      <c r="N1748" s="158">
        <v>1.1845836166106314E-3</v>
      </c>
      <c r="O1748" s="140">
        <f t="shared" si="45"/>
        <v>1.1845836166106314</v>
      </c>
      <c r="P1748" s="156" t="s">
        <v>346</v>
      </c>
      <c r="Q1748" s="156" t="s">
        <v>346</v>
      </c>
      <c r="R1748" s="185">
        <v>73</v>
      </c>
      <c r="S1748" s="185"/>
      <c r="T1748" s="186"/>
      <c r="U1748" s="186"/>
      <c r="V1748" s="186"/>
      <c r="W1748" s="27"/>
    </row>
    <row r="1749" spans="1:23" s="28" customFormat="1" ht="13.8">
      <c r="A1749" s="158">
        <v>7.78</v>
      </c>
      <c r="B1749" s="153">
        <v>267</v>
      </c>
      <c r="C1749" s="153">
        <v>57075</v>
      </c>
      <c r="D1749" s="153">
        <v>251</v>
      </c>
      <c r="E1749" s="153">
        <v>283</v>
      </c>
      <c r="F1749" s="153"/>
      <c r="G1749" s="153"/>
      <c r="H1749" s="25"/>
      <c r="I1749" s="25"/>
      <c r="J1749" s="177" t="s">
        <v>95</v>
      </c>
      <c r="K1749" s="27" t="s">
        <v>98</v>
      </c>
      <c r="L1749" s="179"/>
      <c r="M1749" s="43" t="s">
        <v>98</v>
      </c>
      <c r="N1749" s="158">
        <v>1.4748507900626453E-3</v>
      </c>
      <c r="O1749" s="140">
        <f t="shared" si="45"/>
        <v>1.4748507900626453</v>
      </c>
      <c r="P1749" s="156" t="s">
        <v>346</v>
      </c>
      <c r="Q1749" s="156" t="s">
        <v>346</v>
      </c>
      <c r="R1749" s="185">
        <v>126</v>
      </c>
      <c r="S1749" s="185">
        <v>251</v>
      </c>
      <c r="T1749" s="186">
        <v>283</v>
      </c>
      <c r="U1749" s="186"/>
      <c r="V1749" s="186"/>
      <c r="W1749" s="27"/>
    </row>
    <row r="1750" spans="1:23" s="28" customFormat="1" ht="13.8">
      <c r="A1750" s="158">
        <v>8.39</v>
      </c>
      <c r="B1750" s="153">
        <v>68</v>
      </c>
      <c r="C1750" s="153">
        <v>143877</v>
      </c>
      <c r="D1750" s="153">
        <v>152</v>
      </c>
      <c r="E1750" s="153"/>
      <c r="F1750" s="153"/>
      <c r="G1750" s="153"/>
      <c r="H1750" s="27"/>
      <c r="I1750" s="27"/>
      <c r="J1750" s="177" t="s">
        <v>630</v>
      </c>
      <c r="K1750" s="27" t="s">
        <v>161</v>
      </c>
      <c r="L1750" s="179"/>
      <c r="M1750" s="140" t="s">
        <v>657</v>
      </c>
      <c r="N1750" s="158">
        <v>3.7178643385342661E-3</v>
      </c>
      <c r="O1750" s="140">
        <f t="shared" si="45"/>
        <v>3.717864338534266</v>
      </c>
      <c r="P1750" s="156" t="s">
        <v>346</v>
      </c>
      <c r="Q1750" s="156" t="s">
        <v>346</v>
      </c>
      <c r="R1750" s="185">
        <v>96</v>
      </c>
      <c r="S1750" s="185">
        <v>152</v>
      </c>
      <c r="T1750" s="186"/>
      <c r="U1750" s="186"/>
      <c r="V1750" s="186"/>
      <c r="W1750" s="27"/>
    </row>
    <row r="1751" spans="1:23" s="28" customFormat="1" ht="13.8">
      <c r="A1751" s="158">
        <v>8.85</v>
      </c>
      <c r="B1751" s="153">
        <v>94</v>
      </c>
      <c r="C1751" s="153">
        <v>48849</v>
      </c>
      <c r="D1751" s="153">
        <v>138</v>
      </c>
      <c r="E1751" s="153"/>
      <c r="F1751" s="153"/>
      <c r="G1751" s="153"/>
      <c r="H1751" s="25"/>
      <c r="I1751" s="25"/>
      <c r="J1751" s="177" t="s">
        <v>366</v>
      </c>
      <c r="K1751" s="27" t="s">
        <v>378</v>
      </c>
      <c r="L1751" s="179"/>
      <c r="M1751" s="43" t="s">
        <v>373</v>
      </c>
      <c r="N1751" s="158">
        <v>1.2622862241571647E-3</v>
      </c>
      <c r="O1751" s="140">
        <f t="shared" si="45"/>
        <v>1.2622862241571646</v>
      </c>
      <c r="P1751" s="156" t="s">
        <v>346</v>
      </c>
      <c r="Q1751" s="156" t="s">
        <v>346</v>
      </c>
      <c r="R1751" s="185">
        <v>77</v>
      </c>
      <c r="S1751" s="185">
        <v>138</v>
      </c>
      <c r="T1751" s="186"/>
      <c r="U1751" s="186"/>
      <c r="V1751" s="186"/>
      <c r="W1751" s="27"/>
    </row>
    <row r="1752" spans="1:23" s="28" customFormat="1" ht="13.8">
      <c r="A1752" s="158">
        <v>9.06</v>
      </c>
      <c r="B1752" s="153">
        <v>73</v>
      </c>
      <c r="C1752" s="153">
        <v>49832</v>
      </c>
      <c r="D1752" s="153">
        <v>429</v>
      </c>
      <c r="E1752" s="153">
        <v>325</v>
      </c>
      <c r="F1752" s="153"/>
      <c r="G1752" s="153"/>
      <c r="H1752" s="23"/>
      <c r="I1752" s="23"/>
      <c r="J1752" s="177" t="s">
        <v>83</v>
      </c>
      <c r="K1752" s="27" t="s">
        <v>109</v>
      </c>
      <c r="L1752" s="179"/>
      <c r="M1752" s="43" t="s">
        <v>134</v>
      </c>
      <c r="N1752" s="158">
        <v>1.287687508898848E-3</v>
      </c>
      <c r="O1752" s="140">
        <f t="shared" si="45"/>
        <v>1.287687508898848</v>
      </c>
      <c r="P1752" s="27">
        <v>22.984999999999999</v>
      </c>
      <c r="Q1752" s="27">
        <v>22.984999999999999</v>
      </c>
      <c r="R1752" s="185">
        <v>341</v>
      </c>
      <c r="S1752" s="185">
        <v>429</v>
      </c>
      <c r="T1752" s="186">
        <v>325</v>
      </c>
      <c r="U1752" s="186"/>
      <c r="V1752" s="186"/>
      <c r="W1752" s="27"/>
    </row>
    <row r="1753" spans="1:23" s="28" customFormat="1" ht="13.8">
      <c r="A1753" s="158">
        <v>9.17</v>
      </c>
      <c r="B1753" s="153">
        <v>55</v>
      </c>
      <c r="C1753" s="153">
        <v>83348</v>
      </c>
      <c r="D1753" s="153">
        <v>113</v>
      </c>
      <c r="E1753" s="153"/>
      <c r="F1753" s="153"/>
      <c r="G1753" s="153"/>
      <c r="H1753" s="25"/>
      <c r="I1753" s="25"/>
      <c r="J1753" s="177" t="s">
        <v>152</v>
      </c>
      <c r="K1753" s="27" t="s">
        <v>163</v>
      </c>
      <c r="L1753" s="179"/>
      <c r="M1753" s="43" t="s">
        <v>175</v>
      </c>
      <c r="N1753" s="158">
        <v>2.1537602041198666E-3</v>
      </c>
      <c r="O1753" s="140">
        <f t="shared" si="45"/>
        <v>2.1537602041198665</v>
      </c>
      <c r="P1753" s="156" t="s">
        <v>346</v>
      </c>
      <c r="Q1753" s="27">
        <v>1013.2</v>
      </c>
      <c r="R1753" s="185">
        <v>85</v>
      </c>
      <c r="S1753" s="185">
        <v>113</v>
      </c>
      <c r="T1753" s="186"/>
      <c r="U1753" s="186"/>
      <c r="V1753" s="186"/>
      <c r="W1753" s="27"/>
    </row>
    <row r="1754" spans="1:23" s="28" customFormat="1" ht="13.8">
      <c r="A1754" s="158">
        <v>9.36</v>
      </c>
      <c r="B1754" s="153">
        <v>103</v>
      </c>
      <c r="C1754" s="153">
        <v>39533</v>
      </c>
      <c r="D1754" s="153">
        <v>86</v>
      </c>
      <c r="E1754" s="153">
        <v>116</v>
      </c>
      <c r="F1754" s="153"/>
      <c r="G1754" s="153"/>
      <c r="H1754" s="25"/>
      <c r="I1754" s="25"/>
      <c r="J1754" s="177" t="s">
        <v>631</v>
      </c>
      <c r="K1754" s="27" t="s">
        <v>650</v>
      </c>
      <c r="L1754" s="179"/>
      <c r="M1754" s="43" t="s">
        <v>658</v>
      </c>
      <c r="N1754" s="158">
        <v>1.0215554320376094E-3</v>
      </c>
      <c r="O1754" s="140">
        <f t="shared" si="45"/>
        <v>1.0215554320376095</v>
      </c>
      <c r="P1754" s="156" t="s">
        <v>346</v>
      </c>
      <c r="Q1754" s="156" t="s">
        <v>346</v>
      </c>
      <c r="R1754" s="185">
        <v>145</v>
      </c>
      <c r="S1754" s="185">
        <v>86</v>
      </c>
      <c r="T1754" s="186">
        <v>116</v>
      </c>
      <c r="U1754" s="186"/>
      <c r="V1754" s="186"/>
      <c r="W1754" s="27"/>
    </row>
    <row r="1755" spans="1:23" s="28" customFormat="1" ht="13.8">
      <c r="A1755" s="158">
        <v>9.5299999999999994</v>
      </c>
      <c r="B1755" s="153">
        <v>120</v>
      </c>
      <c r="C1755" s="153">
        <v>66399</v>
      </c>
      <c r="D1755" s="153">
        <v>92</v>
      </c>
      <c r="E1755" s="153"/>
      <c r="F1755" s="153"/>
      <c r="G1755" s="153"/>
      <c r="H1755" s="25"/>
      <c r="I1755" s="25"/>
      <c r="J1755" s="177" t="s">
        <v>632</v>
      </c>
      <c r="K1755" s="27" t="s">
        <v>651</v>
      </c>
      <c r="L1755" s="179"/>
      <c r="M1755" s="43" t="s">
        <v>98</v>
      </c>
      <c r="N1755" s="158">
        <v>1.7157883067782671E-3</v>
      </c>
      <c r="O1755" s="140">
        <f t="shared" si="45"/>
        <v>1.7157883067782671</v>
      </c>
      <c r="P1755" s="156" t="s">
        <v>346</v>
      </c>
      <c r="Q1755" s="156" t="s">
        <v>346</v>
      </c>
      <c r="R1755" s="185">
        <v>135</v>
      </c>
      <c r="S1755" s="185">
        <v>92</v>
      </c>
      <c r="T1755" s="186"/>
      <c r="U1755" s="186"/>
      <c r="V1755" s="186"/>
      <c r="W1755" s="27"/>
    </row>
    <row r="1756" spans="1:23" s="28" customFormat="1" ht="13.8">
      <c r="A1756" s="158">
        <v>10.039999999999999</v>
      </c>
      <c r="B1756" s="153">
        <v>109</v>
      </c>
      <c r="C1756" s="153">
        <v>244982</v>
      </c>
      <c r="D1756" s="153">
        <v>175</v>
      </c>
      <c r="E1756" s="153">
        <v>190</v>
      </c>
      <c r="F1756" s="153"/>
      <c r="G1756" s="153"/>
      <c r="H1756" s="27"/>
      <c r="I1756" s="27"/>
      <c r="J1756" s="177" t="s">
        <v>95</v>
      </c>
      <c r="K1756" s="27" t="s">
        <v>98</v>
      </c>
      <c r="L1756" s="179"/>
      <c r="M1756" s="140" t="s">
        <v>98</v>
      </c>
      <c r="N1756" s="158">
        <v>6.330475624198458E-3</v>
      </c>
      <c r="O1756" s="140">
        <f t="shared" si="45"/>
        <v>6.3304756241984581</v>
      </c>
      <c r="P1756" s="156" t="s">
        <v>346</v>
      </c>
      <c r="Q1756" s="156" t="s">
        <v>346</v>
      </c>
      <c r="R1756" s="185">
        <v>151</v>
      </c>
      <c r="S1756" s="185">
        <v>175</v>
      </c>
      <c r="T1756" s="186">
        <v>190</v>
      </c>
      <c r="U1756" s="186"/>
      <c r="V1756" s="186"/>
      <c r="W1756" s="27"/>
    </row>
    <row r="1757" spans="1:23" s="28" customFormat="1" ht="13.8">
      <c r="A1757" s="158">
        <v>10.199999999999999</v>
      </c>
      <c r="B1757" s="153">
        <v>152</v>
      </c>
      <c r="C1757" s="153">
        <v>90862</v>
      </c>
      <c r="D1757" s="153">
        <v>81</v>
      </c>
      <c r="E1757" s="153">
        <v>109</v>
      </c>
      <c r="F1757" s="153"/>
      <c r="G1757" s="153"/>
      <c r="H1757" s="27"/>
      <c r="I1757" s="27"/>
      <c r="J1757" s="177" t="s">
        <v>633</v>
      </c>
      <c r="K1757" s="27" t="s">
        <v>165</v>
      </c>
      <c r="L1757" s="179"/>
      <c r="M1757" s="140" t="s">
        <v>659</v>
      </c>
      <c r="N1757" s="158">
        <v>2.3479262809754198E-3</v>
      </c>
      <c r="O1757" s="140">
        <f t="shared" si="45"/>
        <v>2.3479262809754196</v>
      </c>
      <c r="P1757" s="156" t="s">
        <v>346</v>
      </c>
      <c r="Q1757" s="156" t="s">
        <v>346</v>
      </c>
      <c r="R1757" s="185">
        <v>151</v>
      </c>
      <c r="S1757" s="185">
        <v>81</v>
      </c>
      <c r="T1757" s="186">
        <v>109</v>
      </c>
      <c r="U1757" s="186"/>
      <c r="V1757" s="186"/>
      <c r="W1757" s="27"/>
    </row>
    <row r="1758" spans="1:23" s="28" customFormat="1" ht="13.8">
      <c r="A1758" s="158">
        <v>10.199999999999999</v>
      </c>
      <c r="B1758" s="153">
        <v>154</v>
      </c>
      <c r="C1758" s="153">
        <v>68856</v>
      </c>
      <c r="D1758" s="153">
        <v>115</v>
      </c>
      <c r="E1758" s="153"/>
      <c r="F1758" s="153"/>
      <c r="G1758" s="153"/>
      <c r="H1758" s="27"/>
      <c r="I1758" s="27"/>
      <c r="J1758" s="177" t="s">
        <v>441</v>
      </c>
      <c r="K1758" s="27" t="s">
        <v>193</v>
      </c>
      <c r="L1758" s="179"/>
      <c r="M1758" s="140" t="s">
        <v>461</v>
      </c>
      <c r="N1758" s="158">
        <v>1.7792785983452215E-3</v>
      </c>
      <c r="O1758" s="140">
        <f t="shared" si="45"/>
        <v>1.7792785983452215</v>
      </c>
      <c r="P1758" s="27">
        <v>360</v>
      </c>
      <c r="Q1758" s="27">
        <v>360</v>
      </c>
      <c r="R1758" s="185">
        <v>128</v>
      </c>
      <c r="S1758" s="185">
        <v>115</v>
      </c>
      <c r="T1758" s="186"/>
      <c r="U1758" s="186"/>
      <c r="V1758" s="186"/>
      <c r="W1758" s="27"/>
    </row>
    <row r="1759" spans="1:23" s="28" customFormat="1" ht="13.8">
      <c r="A1759" s="158">
        <v>10.32</v>
      </c>
      <c r="B1759" s="153">
        <v>73</v>
      </c>
      <c r="C1759" s="153">
        <v>65747</v>
      </c>
      <c r="D1759" s="153">
        <v>147</v>
      </c>
      <c r="E1759" s="153">
        <v>503</v>
      </c>
      <c r="F1759" s="153"/>
      <c r="G1759" s="153"/>
      <c r="H1759" s="27"/>
      <c r="I1759" s="27"/>
      <c r="J1759" s="169" t="s">
        <v>184</v>
      </c>
      <c r="K1759" s="27" t="s">
        <v>192</v>
      </c>
      <c r="L1759" s="179"/>
      <c r="M1759" s="140" t="s">
        <v>199</v>
      </c>
      <c r="N1759" s="140">
        <v>1.6989402521988392E-3</v>
      </c>
      <c r="O1759" s="140">
        <f t="shared" si="45"/>
        <v>1.6989402521988393</v>
      </c>
      <c r="P1759" s="156" t="s">
        <v>346</v>
      </c>
      <c r="Q1759" s="27">
        <v>2.6755</v>
      </c>
      <c r="R1759" s="185">
        <v>281</v>
      </c>
      <c r="S1759" s="185">
        <v>147</v>
      </c>
      <c r="T1759" s="186">
        <v>503</v>
      </c>
      <c r="U1759" s="186"/>
      <c r="V1759" s="186"/>
      <c r="W1759" s="27"/>
    </row>
    <row r="1760" spans="1:23" s="28" customFormat="1" ht="13.8">
      <c r="A1760" s="158">
        <v>10.47</v>
      </c>
      <c r="B1760" s="153">
        <v>193</v>
      </c>
      <c r="C1760" s="153">
        <v>93092</v>
      </c>
      <c r="D1760" s="153">
        <v>207</v>
      </c>
      <c r="E1760" s="153"/>
      <c r="F1760" s="153"/>
      <c r="G1760" s="153"/>
      <c r="H1760" s="27"/>
      <c r="I1760" s="27"/>
      <c r="J1760" s="169" t="s">
        <v>95</v>
      </c>
      <c r="K1760" s="27" t="s">
        <v>98</v>
      </c>
      <c r="L1760" s="179"/>
      <c r="M1760" s="140" t="s">
        <v>98</v>
      </c>
      <c r="N1760" s="140">
        <v>2.4055507621289843E-3</v>
      </c>
      <c r="O1760" s="140">
        <f t="shared" si="45"/>
        <v>2.4055507621289842</v>
      </c>
      <c r="P1760" s="156" t="s">
        <v>346</v>
      </c>
      <c r="Q1760" s="156" t="s">
        <v>346</v>
      </c>
      <c r="R1760" s="185">
        <v>208</v>
      </c>
      <c r="S1760" s="185">
        <v>207</v>
      </c>
      <c r="T1760" s="186"/>
      <c r="U1760" s="186"/>
      <c r="V1760" s="186"/>
      <c r="W1760" s="27"/>
    </row>
    <row r="1761" spans="1:23" s="28" customFormat="1" ht="13.8">
      <c r="A1761" s="158">
        <v>10.58</v>
      </c>
      <c r="B1761" s="153">
        <v>163</v>
      </c>
      <c r="C1761" s="153">
        <v>74108</v>
      </c>
      <c r="D1761" s="153"/>
      <c r="E1761" s="153"/>
      <c r="F1761" s="153"/>
      <c r="G1761" s="153"/>
      <c r="H1761" s="27"/>
      <c r="I1761" s="27"/>
      <c r="J1761" s="169" t="s">
        <v>634</v>
      </c>
      <c r="K1761" s="27" t="s">
        <v>649</v>
      </c>
      <c r="L1761" s="179"/>
      <c r="M1761" s="140" t="s">
        <v>660</v>
      </c>
      <c r="N1761" s="140">
        <v>1.9149932956629438E-3</v>
      </c>
      <c r="O1761" s="140">
        <f t="shared" si="45"/>
        <v>1.9149932956629439</v>
      </c>
      <c r="P1761" s="27">
        <v>26100</v>
      </c>
      <c r="Q1761" s="27">
        <v>26100</v>
      </c>
      <c r="R1761" s="185">
        <v>194</v>
      </c>
      <c r="S1761" s="185"/>
      <c r="T1761" s="186"/>
      <c r="U1761" s="186"/>
      <c r="V1761" s="186"/>
      <c r="W1761" s="27"/>
    </row>
    <row r="1762" spans="1:23" s="28" customFormat="1" ht="13.8">
      <c r="A1762" s="158">
        <v>10.79</v>
      </c>
      <c r="B1762" s="153">
        <v>59</v>
      </c>
      <c r="C1762" s="153">
        <v>753656</v>
      </c>
      <c r="D1762" s="153">
        <v>103</v>
      </c>
      <c r="E1762" s="153">
        <v>207</v>
      </c>
      <c r="F1762" s="153"/>
      <c r="G1762" s="153"/>
      <c r="H1762" s="27"/>
      <c r="I1762" s="27"/>
      <c r="J1762" s="169" t="s">
        <v>635</v>
      </c>
      <c r="K1762" s="27" t="s">
        <v>652</v>
      </c>
      <c r="L1762" s="179"/>
      <c r="M1762" s="140" t="s">
        <v>661</v>
      </c>
      <c r="N1762" s="140">
        <v>1.9474904021646134E-2</v>
      </c>
      <c r="O1762" s="140">
        <f t="shared" si="45"/>
        <v>19.474904021646132</v>
      </c>
      <c r="P1762" s="156" t="s">
        <v>346</v>
      </c>
      <c r="Q1762" s="156" t="s">
        <v>346</v>
      </c>
      <c r="R1762" s="185">
        <v>88</v>
      </c>
      <c r="S1762" s="185">
        <v>103</v>
      </c>
      <c r="T1762" s="186">
        <v>207</v>
      </c>
      <c r="U1762" s="186">
        <v>222</v>
      </c>
      <c r="V1762" s="186"/>
      <c r="W1762" s="27"/>
    </row>
    <row r="1763" spans="1:23" s="28" customFormat="1" ht="13.8">
      <c r="A1763" s="158">
        <v>10.83</v>
      </c>
      <c r="B1763" s="153">
        <v>73</v>
      </c>
      <c r="C1763" s="153">
        <v>101498</v>
      </c>
      <c r="D1763" s="153">
        <v>207</v>
      </c>
      <c r="E1763" s="153">
        <v>147</v>
      </c>
      <c r="F1763" s="153"/>
      <c r="G1763" s="153"/>
      <c r="H1763" s="27"/>
      <c r="I1763" s="27"/>
      <c r="J1763" s="169" t="s">
        <v>442</v>
      </c>
      <c r="K1763" s="27" t="s">
        <v>454</v>
      </c>
      <c r="L1763" s="179"/>
      <c r="M1763" s="140" t="s">
        <v>462</v>
      </c>
      <c r="N1763" s="140">
        <v>2.622766631445964E-3</v>
      </c>
      <c r="O1763" s="140">
        <f t="shared" si="45"/>
        <v>2.6227666314459639</v>
      </c>
      <c r="P1763" s="156" t="s">
        <v>346</v>
      </c>
      <c r="Q1763" s="27">
        <v>5.8828999999999999E-2</v>
      </c>
      <c r="R1763" s="185">
        <v>221</v>
      </c>
      <c r="S1763" s="185">
        <v>207</v>
      </c>
      <c r="T1763" s="186">
        <v>147</v>
      </c>
      <c r="U1763" s="186"/>
      <c r="V1763" s="186"/>
      <c r="W1763" s="27"/>
    </row>
    <row r="1764" spans="1:23" s="28" customFormat="1" ht="13.8">
      <c r="A1764" s="158">
        <v>11.24</v>
      </c>
      <c r="B1764" s="153">
        <v>163</v>
      </c>
      <c r="C1764" s="153">
        <v>82557</v>
      </c>
      <c r="D1764" s="153">
        <v>105</v>
      </c>
      <c r="E1764" s="153"/>
      <c r="F1764" s="153"/>
      <c r="G1764" s="153"/>
      <c r="H1764" s="27"/>
      <c r="I1764" s="27"/>
      <c r="J1764" s="169" t="s">
        <v>95</v>
      </c>
      <c r="K1764" s="27" t="s">
        <v>98</v>
      </c>
      <c r="L1764" s="179"/>
      <c r="M1764" s="140" t="s">
        <v>98</v>
      </c>
      <c r="N1764" s="140">
        <v>2.1333203096837814E-3</v>
      </c>
      <c r="O1764" s="140">
        <f t="shared" si="45"/>
        <v>2.1333203096837816</v>
      </c>
      <c r="P1764" s="156" t="s">
        <v>346</v>
      </c>
      <c r="Q1764" s="156" t="s">
        <v>346</v>
      </c>
      <c r="R1764" s="185">
        <v>145</v>
      </c>
      <c r="S1764" s="185">
        <v>105</v>
      </c>
      <c r="T1764" s="186"/>
      <c r="U1764" s="186"/>
      <c r="V1764" s="186"/>
      <c r="W1764" s="27"/>
    </row>
    <row r="1765" spans="1:23" s="28" customFormat="1" ht="13.8">
      <c r="A1765" s="158">
        <v>11.26</v>
      </c>
      <c r="B1765" s="153">
        <v>121</v>
      </c>
      <c r="C1765" s="153">
        <v>143490</v>
      </c>
      <c r="D1765" s="153">
        <v>166</v>
      </c>
      <c r="E1765" s="153">
        <v>194</v>
      </c>
      <c r="F1765" s="153"/>
      <c r="G1765" s="153"/>
      <c r="H1765" s="27"/>
      <c r="I1765" s="27"/>
      <c r="J1765" s="169" t="s">
        <v>636</v>
      </c>
      <c r="K1765" s="27" t="s">
        <v>341</v>
      </c>
      <c r="L1765" s="179"/>
      <c r="M1765" s="140" t="s">
        <v>334</v>
      </c>
      <c r="N1765" s="140">
        <v>3.7078640361995442E-3</v>
      </c>
      <c r="O1765" s="140">
        <f t="shared" si="45"/>
        <v>3.7078640361995441</v>
      </c>
      <c r="P1765" s="156" t="s">
        <v>346</v>
      </c>
      <c r="Q1765" s="156" t="s">
        <v>346</v>
      </c>
      <c r="R1765" s="185">
        <v>149</v>
      </c>
      <c r="S1765" s="185">
        <v>166</v>
      </c>
      <c r="T1765" s="186">
        <v>194</v>
      </c>
      <c r="U1765" s="186"/>
      <c r="V1765" s="186"/>
      <c r="W1765" s="27"/>
    </row>
    <row r="1766" spans="1:23" s="28" customFormat="1" ht="13.8">
      <c r="A1766" s="158">
        <v>11.92</v>
      </c>
      <c r="B1766" s="153">
        <v>149</v>
      </c>
      <c r="C1766" s="153">
        <v>934636</v>
      </c>
      <c r="D1766" s="153">
        <v>222</v>
      </c>
      <c r="E1766" s="153"/>
      <c r="F1766" s="153"/>
      <c r="G1766" s="153"/>
      <c r="H1766" s="27"/>
      <c r="I1766" s="27"/>
      <c r="J1766" s="169" t="s">
        <v>558</v>
      </c>
      <c r="K1766" s="27" t="s">
        <v>114</v>
      </c>
      <c r="L1766" s="179"/>
      <c r="M1766" s="140" t="s">
        <v>139</v>
      </c>
      <c r="N1766" s="140">
        <v>2.4151531196162781E-2</v>
      </c>
      <c r="O1766" s="140">
        <f t="shared" si="45"/>
        <v>24.151531196162782</v>
      </c>
      <c r="P1766" s="27">
        <v>6240</v>
      </c>
      <c r="Q1766" s="27">
        <v>6240</v>
      </c>
      <c r="R1766" s="185">
        <v>177</v>
      </c>
      <c r="S1766" s="185">
        <v>222</v>
      </c>
      <c r="T1766" s="186"/>
      <c r="U1766" s="186"/>
      <c r="V1766" s="186"/>
      <c r="W1766" s="27"/>
    </row>
    <row r="1767" spans="1:23" s="28" customFormat="1" ht="13.8">
      <c r="A1767" s="158">
        <v>12.49</v>
      </c>
      <c r="B1767" s="153">
        <v>73</v>
      </c>
      <c r="C1767" s="153">
        <v>183381</v>
      </c>
      <c r="D1767" s="153">
        <v>207</v>
      </c>
      <c r="E1767" s="153">
        <v>147</v>
      </c>
      <c r="F1767" s="153"/>
      <c r="G1767" s="153"/>
      <c r="H1767" s="27"/>
      <c r="I1767" s="27"/>
      <c r="J1767" s="169" t="s">
        <v>444</v>
      </c>
      <c r="K1767" s="27" t="s">
        <v>98</v>
      </c>
      <c r="L1767" s="179"/>
      <c r="M1767" s="140" t="s">
        <v>98</v>
      </c>
      <c r="N1767" s="140">
        <v>4.7386703939111341E-3</v>
      </c>
      <c r="O1767" s="140">
        <f t="shared" si="45"/>
        <v>4.7386703939111339</v>
      </c>
      <c r="P1767" s="156" t="s">
        <v>346</v>
      </c>
      <c r="Q1767" s="156" t="s">
        <v>346</v>
      </c>
      <c r="R1767" s="185">
        <v>221</v>
      </c>
      <c r="S1767" s="185">
        <v>207</v>
      </c>
      <c r="T1767" s="186">
        <v>147</v>
      </c>
      <c r="U1767" s="186"/>
      <c r="V1767" s="186"/>
      <c r="W1767" s="27"/>
    </row>
    <row r="1768" spans="1:23" s="28" customFormat="1" ht="13.8">
      <c r="A1768" s="158">
        <v>12.77</v>
      </c>
      <c r="B1768" s="153">
        <v>105</v>
      </c>
      <c r="C1768" s="153">
        <v>162070</v>
      </c>
      <c r="D1768" s="153">
        <v>182</v>
      </c>
      <c r="E1768" s="153"/>
      <c r="F1768" s="153"/>
      <c r="G1768" s="153"/>
      <c r="H1768" s="27"/>
      <c r="I1768" s="27"/>
      <c r="J1768" s="169" t="s">
        <v>290</v>
      </c>
      <c r="K1768" s="27" t="s">
        <v>302</v>
      </c>
      <c r="L1768" s="179"/>
      <c r="M1768" s="140" t="s">
        <v>316</v>
      </c>
      <c r="N1768" s="140">
        <v>4.1879819105642216E-3</v>
      </c>
      <c r="O1768" s="140">
        <f t="shared" si="45"/>
        <v>4.187981910564222</v>
      </c>
      <c r="P1768" s="27">
        <v>7600</v>
      </c>
      <c r="Q1768" s="27">
        <v>7600</v>
      </c>
      <c r="R1768" s="185">
        <v>77</v>
      </c>
      <c r="S1768" s="185">
        <v>182</v>
      </c>
      <c r="T1768" s="186"/>
      <c r="U1768" s="186"/>
      <c r="V1768" s="186"/>
      <c r="W1768" s="27"/>
    </row>
    <row r="1769" spans="1:23" s="28" customFormat="1" ht="13.8">
      <c r="A1769" s="158">
        <v>12.83</v>
      </c>
      <c r="B1769" s="153">
        <v>55</v>
      </c>
      <c r="C1769" s="153">
        <v>248268</v>
      </c>
      <c r="D1769" s="153">
        <v>111</v>
      </c>
      <c r="E1769" s="153">
        <v>196</v>
      </c>
      <c r="F1769" s="153"/>
      <c r="G1769" s="153"/>
      <c r="H1769" s="27"/>
      <c r="I1769" s="27"/>
      <c r="J1769" s="169" t="s">
        <v>637</v>
      </c>
      <c r="K1769" s="27" t="s">
        <v>194</v>
      </c>
      <c r="L1769" s="179"/>
      <c r="M1769" s="140" t="s">
        <v>662</v>
      </c>
      <c r="N1769" s="140">
        <v>6.4153877520328143E-3</v>
      </c>
      <c r="O1769" s="140">
        <f t="shared" si="45"/>
        <v>6.4153877520328146</v>
      </c>
      <c r="P1769" s="156" t="s">
        <v>346</v>
      </c>
      <c r="Q1769" s="156" t="s">
        <v>346</v>
      </c>
      <c r="R1769" s="185">
        <v>83</v>
      </c>
      <c r="S1769" s="185">
        <v>111</v>
      </c>
      <c r="T1769" s="186">
        <v>196</v>
      </c>
      <c r="U1769" s="186"/>
      <c r="V1769" s="195"/>
      <c r="W1769" s="27"/>
    </row>
    <row r="1770" spans="1:23" s="28" customFormat="1" ht="13.8">
      <c r="A1770" s="158">
        <v>13.1</v>
      </c>
      <c r="B1770" s="153">
        <v>57</v>
      </c>
      <c r="C1770" s="153">
        <v>349543</v>
      </c>
      <c r="D1770" s="153">
        <v>85</v>
      </c>
      <c r="E1770" s="153">
        <v>212</v>
      </c>
      <c r="F1770" s="153"/>
      <c r="G1770" s="27"/>
      <c r="H1770" s="27"/>
      <c r="I1770" s="27"/>
      <c r="J1770" s="169" t="s">
        <v>596</v>
      </c>
      <c r="K1770" s="27" t="s">
        <v>484</v>
      </c>
      <c r="L1770" s="179"/>
      <c r="M1770" s="140" t="s">
        <v>598</v>
      </c>
      <c r="N1770" s="140">
        <v>9.0323919353634211E-3</v>
      </c>
      <c r="O1770" s="140">
        <f t="shared" si="45"/>
        <v>9.032391935363421</v>
      </c>
      <c r="P1770" s="156" t="s">
        <v>346</v>
      </c>
      <c r="Q1770" s="156" t="s">
        <v>346</v>
      </c>
      <c r="R1770" s="185">
        <v>71</v>
      </c>
      <c r="S1770" s="185">
        <v>85</v>
      </c>
      <c r="T1770" s="186">
        <v>212</v>
      </c>
      <c r="U1770" s="186"/>
      <c r="V1770" s="196"/>
      <c r="W1770" s="27"/>
    </row>
    <row r="1771" spans="1:23" s="28" customFormat="1" ht="13.8">
      <c r="A1771" s="158">
        <v>13.73</v>
      </c>
      <c r="B1771" s="153">
        <v>197</v>
      </c>
      <c r="C1771" s="153">
        <v>50532</v>
      </c>
      <c r="D1771" s="153">
        <v>155</v>
      </c>
      <c r="E1771" s="153">
        <v>165</v>
      </c>
      <c r="F1771" s="153"/>
      <c r="G1771" s="27"/>
      <c r="H1771" s="27"/>
      <c r="I1771" s="27"/>
      <c r="J1771" s="169" t="s">
        <v>638</v>
      </c>
      <c r="K1771" s="27" t="s">
        <v>409</v>
      </c>
      <c r="L1771" s="179"/>
      <c r="M1771" s="140" t="s">
        <v>98</v>
      </c>
      <c r="N1771" s="140">
        <v>1.3057759110546754E-3</v>
      </c>
      <c r="O1771" s="140">
        <f t="shared" si="45"/>
        <v>1.3057759110546754</v>
      </c>
      <c r="P1771" s="156" t="s">
        <v>346</v>
      </c>
      <c r="Q1771" s="156" t="s">
        <v>346</v>
      </c>
      <c r="R1771" s="185">
        <v>70</v>
      </c>
      <c r="S1771" s="185">
        <v>112</v>
      </c>
      <c r="T1771" s="186"/>
      <c r="U1771" s="186"/>
      <c r="V1771" s="196"/>
      <c r="W1771" s="27"/>
    </row>
    <row r="1772" spans="1:23" s="28" customFormat="1" ht="13.8">
      <c r="A1772" s="158">
        <v>13.84</v>
      </c>
      <c r="B1772" s="153">
        <v>197</v>
      </c>
      <c r="C1772" s="153">
        <v>73826</v>
      </c>
      <c r="D1772" s="153">
        <v>155</v>
      </c>
      <c r="E1772" s="153">
        <v>165</v>
      </c>
      <c r="F1772" s="153"/>
      <c r="G1772" s="27"/>
      <c r="H1772" s="27"/>
      <c r="I1772" s="27"/>
      <c r="J1772" s="169" t="s">
        <v>638</v>
      </c>
      <c r="K1772" s="27" t="s">
        <v>409</v>
      </c>
      <c r="L1772" s="179"/>
      <c r="M1772" s="140" t="s">
        <v>98</v>
      </c>
      <c r="N1772" s="140">
        <v>1.9077062536515964E-3</v>
      </c>
      <c r="O1772" s="140">
        <f t="shared" si="45"/>
        <v>1.9077062536515963</v>
      </c>
      <c r="P1772" s="156" t="s">
        <v>346</v>
      </c>
      <c r="Q1772" s="156" t="s">
        <v>346</v>
      </c>
      <c r="R1772" s="185">
        <v>212</v>
      </c>
      <c r="S1772" s="185">
        <v>155</v>
      </c>
      <c r="T1772" s="186">
        <v>165</v>
      </c>
      <c r="U1772" s="186"/>
      <c r="V1772" s="196"/>
      <c r="W1772" s="27"/>
    </row>
    <row r="1773" spans="1:23" s="28" customFormat="1" ht="13.8">
      <c r="A1773" s="158">
        <v>13.84</v>
      </c>
      <c r="B1773" s="153">
        <v>73</v>
      </c>
      <c r="C1773" s="153">
        <v>95019</v>
      </c>
      <c r="D1773" s="153">
        <v>281</v>
      </c>
      <c r="E1773" s="153">
        <v>429</v>
      </c>
      <c r="F1773" s="153"/>
      <c r="G1773" s="27"/>
      <c r="H1773" s="27"/>
      <c r="I1773" s="27"/>
      <c r="J1773" s="169" t="s">
        <v>444</v>
      </c>
      <c r="K1773" s="27" t="s">
        <v>98</v>
      </c>
      <c r="L1773" s="179"/>
      <c r="M1773" s="140" t="s">
        <v>98</v>
      </c>
      <c r="N1773" s="140">
        <v>2.4553455492065264E-3</v>
      </c>
      <c r="O1773" s="140">
        <f t="shared" si="45"/>
        <v>2.4553455492065264</v>
      </c>
      <c r="P1773" s="156" t="s">
        <v>346</v>
      </c>
      <c r="Q1773" s="156" t="s">
        <v>346</v>
      </c>
      <c r="R1773" s="185">
        <v>212</v>
      </c>
      <c r="S1773" s="185">
        <v>155</v>
      </c>
      <c r="T1773" s="186">
        <v>165</v>
      </c>
      <c r="U1773" s="186"/>
      <c r="V1773" s="196"/>
      <c r="W1773" s="27"/>
    </row>
    <row r="1774" spans="1:23" s="28" customFormat="1" ht="13.8">
      <c r="A1774" s="158">
        <v>13.93</v>
      </c>
      <c r="B1774" s="153">
        <v>197</v>
      </c>
      <c r="C1774" s="153">
        <v>49695</v>
      </c>
      <c r="D1774" s="153">
        <v>155</v>
      </c>
      <c r="E1774" s="153">
        <v>165</v>
      </c>
      <c r="F1774" s="153"/>
      <c r="G1774" s="27"/>
      <c r="H1774" s="27"/>
      <c r="I1774" s="27"/>
      <c r="J1774" s="169" t="s">
        <v>638</v>
      </c>
      <c r="K1774" s="27" t="s">
        <v>409</v>
      </c>
      <c r="L1774" s="179"/>
      <c r="M1774" s="140" t="s">
        <v>98</v>
      </c>
      <c r="N1774" s="140">
        <v>1.2841473501912074E-3</v>
      </c>
      <c r="O1774" s="140">
        <f t="shared" si="45"/>
        <v>1.2841473501912075</v>
      </c>
      <c r="P1774" s="156" t="s">
        <v>346</v>
      </c>
      <c r="Q1774" s="156" t="s">
        <v>346</v>
      </c>
      <c r="R1774" s="185">
        <v>212</v>
      </c>
      <c r="S1774" s="185">
        <v>155</v>
      </c>
      <c r="T1774" s="186">
        <v>165</v>
      </c>
      <c r="U1774" s="186"/>
      <c r="V1774" s="196"/>
      <c r="W1774" s="27"/>
    </row>
    <row r="1775" spans="1:23" s="28" customFormat="1" ht="13.8">
      <c r="A1775" s="158">
        <v>14.51</v>
      </c>
      <c r="B1775" s="153">
        <v>57</v>
      </c>
      <c r="C1775" s="153">
        <v>87326</v>
      </c>
      <c r="D1775" s="153">
        <v>85</v>
      </c>
      <c r="E1775" s="153">
        <v>197</v>
      </c>
      <c r="F1775" s="153"/>
      <c r="G1775" s="27"/>
      <c r="H1775" s="27"/>
      <c r="I1775" s="27"/>
      <c r="J1775" s="169" t="s">
        <v>639</v>
      </c>
      <c r="K1775" s="27" t="s">
        <v>305</v>
      </c>
      <c r="L1775" s="179"/>
      <c r="M1775" s="140" t="s">
        <v>663</v>
      </c>
      <c r="N1775" s="140">
        <v>2.2565540095139829E-3</v>
      </c>
      <c r="O1775" s="140">
        <f t="shared" si="45"/>
        <v>2.2565540095139829</v>
      </c>
      <c r="P1775" s="156" t="s">
        <v>346</v>
      </c>
      <c r="Q1775" s="27">
        <v>0.35159000000000001</v>
      </c>
      <c r="R1775" s="185">
        <v>71</v>
      </c>
      <c r="S1775" s="185">
        <v>85</v>
      </c>
      <c r="T1775" s="186">
        <v>197</v>
      </c>
      <c r="U1775" s="186"/>
      <c r="V1775" s="196"/>
      <c r="W1775" s="27"/>
    </row>
    <row r="1776" spans="1:23" s="28" customFormat="1" ht="13.8">
      <c r="A1776" s="158">
        <v>15.09</v>
      </c>
      <c r="B1776" s="153">
        <v>188</v>
      </c>
      <c r="C1776" s="153">
        <v>3869883</v>
      </c>
      <c r="D1776" s="153">
        <v>184</v>
      </c>
      <c r="E1776" s="153"/>
      <c r="F1776" s="153"/>
      <c r="G1776" s="27"/>
      <c r="H1776" s="27"/>
      <c r="I1776" s="27"/>
      <c r="J1776" s="169" t="s">
        <v>89</v>
      </c>
      <c r="K1776" s="27" t="s">
        <v>115</v>
      </c>
      <c r="L1776" s="179"/>
      <c r="M1776" s="140" t="s">
        <v>140</v>
      </c>
      <c r="N1776" s="140">
        <v>0.1</v>
      </c>
      <c r="O1776" s="140">
        <f t="shared" si="45"/>
        <v>100</v>
      </c>
      <c r="P1776" s="156" t="s">
        <v>346</v>
      </c>
      <c r="Q1776" s="156" t="s">
        <v>346</v>
      </c>
      <c r="R1776" s="185">
        <v>160</v>
      </c>
      <c r="S1776" s="185">
        <v>184</v>
      </c>
      <c r="T1776" s="186"/>
      <c r="U1776" s="186"/>
      <c r="V1776" s="196"/>
      <c r="W1776" s="27"/>
    </row>
    <row r="1777" spans="1:23" s="28" customFormat="1" ht="13.8">
      <c r="A1777" s="158">
        <v>15.46</v>
      </c>
      <c r="B1777" s="153">
        <v>149</v>
      </c>
      <c r="C1777" s="153">
        <v>3422490</v>
      </c>
      <c r="D1777" s="153">
        <v>223</v>
      </c>
      <c r="E1777" s="153">
        <v>167</v>
      </c>
      <c r="F1777" s="153"/>
      <c r="G1777" s="27"/>
      <c r="H1777" s="27"/>
      <c r="I1777" s="27"/>
      <c r="J1777" s="169" t="s">
        <v>527</v>
      </c>
      <c r="K1777" s="27" t="s">
        <v>98</v>
      </c>
      <c r="L1777" s="179"/>
      <c r="M1777" s="140" t="s">
        <v>98</v>
      </c>
      <c r="N1777" s="140">
        <v>8.8439107848996987E-2</v>
      </c>
      <c r="O1777" s="140">
        <f t="shared" si="45"/>
        <v>88.439107848996983</v>
      </c>
      <c r="P1777" s="156" t="s">
        <v>346</v>
      </c>
      <c r="Q1777" s="156" t="s">
        <v>346</v>
      </c>
      <c r="R1777" s="185">
        <v>104</v>
      </c>
      <c r="S1777" s="185">
        <v>223</v>
      </c>
      <c r="T1777" s="186">
        <v>167</v>
      </c>
      <c r="U1777" s="186"/>
      <c r="V1777" s="196"/>
      <c r="W1777" s="27"/>
    </row>
    <row r="1778" spans="1:23" s="28" customFormat="1" ht="13.8">
      <c r="A1778" s="158">
        <v>15.55</v>
      </c>
      <c r="B1778" s="153">
        <v>194</v>
      </c>
      <c r="C1778" s="153">
        <v>1367412</v>
      </c>
      <c r="D1778" s="153">
        <v>67</v>
      </c>
      <c r="E1778" s="153">
        <v>82</v>
      </c>
      <c r="F1778" s="153"/>
      <c r="G1778" s="27"/>
      <c r="H1778" s="27"/>
      <c r="I1778" s="27"/>
      <c r="J1778" s="169" t="s">
        <v>640</v>
      </c>
      <c r="K1778" s="27" t="s">
        <v>407</v>
      </c>
      <c r="L1778" s="179"/>
      <c r="M1778" s="140" t="s">
        <v>403</v>
      </c>
      <c r="N1778" s="140">
        <v>3.5334711669577613E-2</v>
      </c>
      <c r="O1778" s="140">
        <f t="shared" si="45"/>
        <v>35.334711669577615</v>
      </c>
      <c r="P1778" s="27">
        <v>87000</v>
      </c>
      <c r="Q1778" s="27">
        <v>100</v>
      </c>
      <c r="R1778" s="185">
        <v>107</v>
      </c>
      <c r="S1778" s="185">
        <v>67</v>
      </c>
      <c r="T1778" s="186">
        <v>82</v>
      </c>
      <c r="U1778" s="186"/>
      <c r="V1778" s="196"/>
      <c r="W1778" s="27"/>
    </row>
    <row r="1779" spans="1:23" s="28" customFormat="1" ht="13.8">
      <c r="A1779" s="158">
        <v>15.55</v>
      </c>
      <c r="B1779" s="153">
        <v>243</v>
      </c>
      <c r="C1779" s="153">
        <v>477700</v>
      </c>
      <c r="D1779" s="153">
        <v>213</v>
      </c>
      <c r="E1779" s="153">
        <v>187</v>
      </c>
      <c r="F1779" s="153"/>
      <c r="G1779" s="27"/>
      <c r="H1779" s="27"/>
      <c r="I1779" s="27"/>
      <c r="J1779" s="169" t="s">
        <v>641</v>
      </c>
      <c r="K1779" s="27" t="s">
        <v>653</v>
      </c>
      <c r="L1779" s="179"/>
      <c r="M1779" s="140" t="s">
        <v>98</v>
      </c>
      <c r="N1779" s="140">
        <v>1.2344042442626818E-2</v>
      </c>
      <c r="O1779" s="140">
        <f t="shared" si="45"/>
        <v>12.344042442626819</v>
      </c>
      <c r="P1779" s="156" t="s">
        <v>346</v>
      </c>
      <c r="Q1779" s="156" t="s">
        <v>346</v>
      </c>
      <c r="R1779" s="185">
        <v>258</v>
      </c>
      <c r="S1779" s="185">
        <v>213</v>
      </c>
      <c r="T1779" s="186">
        <v>187</v>
      </c>
      <c r="U1779" s="186"/>
      <c r="V1779" s="196"/>
      <c r="W1779" s="27"/>
    </row>
    <row r="1780" spans="1:23" s="28" customFormat="1" ht="13.8">
      <c r="A1780" s="158">
        <v>15.6</v>
      </c>
      <c r="B1780" s="153">
        <v>55</v>
      </c>
      <c r="C1780" s="153">
        <v>537480</v>
      </c>
      <c r="D1780" s="153">
        <v>97</v>
      </c>
      <c r="E1780" s="153">
        <v>224</v>
      </c>
      <c r="F1780" s="153"/>
      <c r="G1780" s="27"/>
      <c r="H1780" s="27"/>
      <c r="I1780" s="27"/>
      <c r="J1780" s="169" t="s">
        <v>642</v>
      </c>
      <c r="K1780" s="27" t="s">
        <v>509</v>
      </c>
      <c r="L1780" s="179"/>
      <c r="M1780" s="140" t="s">
        <v>98</v>
      </c>
      <c r="N1780" s="140">
        <v>1.3888791986734483E-2</v>
      </c>
      <c r="O1780" s="140">
        <f t="shared" si="45"/>
        <v>13.888791986734484</v>
      </c>
      <c r="P1780" s="156" t="s">
        <v>346</v>
      </c>
      <c r="Q1780" s="156" t="s">
        <v>346</v>
      </c>
      <c r="R1780" s="185">
        <v>69</v>
      </c>
      <c r="S1780" s="185">
        <v>97</v>
      </c>
      <c r="T1780" s="186">
        <v>224</v>
      </c>
      <c r="U1780" s="186"/>
      <c r="V1780" s="196"/>
      <c r="W1780" s="27"/>
    </row>
    <row r="1781" spans="1:23" s="28" customFormat="1" ht="13.8">
      <c r="A1781" s="158">
        <v>15.93</v>
      </c>
      <c r="B1781" s="153">
        <v>209</v>
      </c>
      <c r="C1781" s="153">
        <v>91439</v>
      </c>
      <c r="D1781" s="153">
        <v>244</v>
      </c>
      <c r="E1781" s="153">
        <v>95</v>
      </c>
      <c r="F1781" s="153"/>
      <c r="G1781" s="27"/>
      <c r="H1781" s="27"/>
      <c r="I1781" s="27"/>
      <c r="J1781" s="169" t="s">
        <v>643</v>
      </c>
      <c r="K1781" s="27" t="s">
        <v>654</v>
      </c>
      <c r="L1781" s="179"/>
      <c r="M1781" s="140" t="s">
        <v>664</v>
      </c>
      <c r="N1781" s="140">
        <v>2.3628362924667233E-3</v>
      </c>
      <c r="O1781" s="140">
        <f t="shared" ref="O1781:O1819" si="46">N1781*1000</f>
        <v>2.3628362924667234</v>
      </c>
      <c r="P1781" s="156" t="s">
        <v>346</v>
      </c>
      <c r="Q1781" s="156" t="s">
        <v>346</v>
      </c>
      <c r="R1781" s="185">
        <v>174</v>
      </c>
      <c r="S1781" s="185">
        <v>244</v>
      </c>
      <c r="T1781" s="186">
        <v>95</v>
      </c>
      <c r="U1781" s="186"/>
      <c r="V1781" s="196"/>
      <c r="W1781" s="27"/>
    </row>
    <row r="1782" spans="1:23" s="28" customFormat="1" ht="13.8">
      <c r="A1782" s="158">
        <v>16.88</v>
      </c>
      <c r="B1782" s="153">
        <v>149</v>
      </c>
      <c r="C1782" s="153">
        <v>17222605</v>
      </c>
      <c r="D1782" s="153">
        <v>223</v>
      </c>
      <c r="E1782" s="153">
        <v>205</v>
      </c>
      <c r="F1782" s="153"/>
      <c r="G1782" s="27"/>
      <c r="H1782" s="27"/>
      <c r="I1782" s="27"/>
      <c r="J1782" s="169" t="s">
        <v>481</v>
      </c>
      <c r="K1782" s="27" t="s">
        <v>117</v>
      </c>
      <c r="L1782" s="179"/>
      <c r="M1782" s="140" t="s">
        <v>142</v>
      </c>
      <c r="N1782" s="140">
        <v>0.44504200772994945</v>
      </c>
      <c r="O1782" s="140">
        <f t="shared" si="46"/>
        <v>445.04200772994943</v>
      </c>
      <c r="P1782" s="27">
        <v>600</v>
      </c>
      <c r="Q1782" s="27">
        <v>600</v>
      </c>
      <c r="R1782" s="185">
        <v>104</v>
      </c>
      <c r="S1782" s="185">
        <v>223</v>
      </c>
      <c r="T1782" s="186">
        <v>205</v>
      </c>
      <c r="U1782" s="186"/>
      <c r="V1782" s="196"/>
      <c r="W1782" s="27"/>
    </row>
    <row r="1783" spans="1:23" s="28" customFormat="1" ht="13.8">
      <c r="A1783" s="158">
        <v>18.760000000000002</v>
      </c>
      <c r="B1783" s="153">
        <v>55</v>
      </c>
      <c r="C1783" s="153">
        <v>1083271</v>
      </c>
      <c r="D1783" s="153">
        <v>83</v>
      </c>
      <c r="E1783" s="153">
        <v>252</v>
      </c>
      <c r="F1783" s="153"/>
      <c r="G1783" s="27"/>
      <c r="H1783" s="27"/>
      <c r="I1783" s="27"/>
      <c r="J1783" s="169" t="s">
        <v>448</v>
      </c>
      <c r="K1783" s="27" t="s">
        <v>456</v>
      </c>
      <c r="L1783" s="179"/>
      <c r="M1783" s="140" t="s">
        <v>464</v>
      </c>
      <c r="N1783" s="140">
        <v>2.7992344988207657E-2</v>
      </c>
      <c r="O1783" s="140">
        <f t="shared" si="46"/>
        <v>27.992344988207655</v>
      </c>
      <c r="P1783" s="156" t="s">
        <v>346</v>
      </c>
      <c r="Q1783" s="156" t="s">
        <v>346</v>
      </c>
      <c r="R1783" s="185">
        <v>69</v>
      </c>
      <c r="S1783" s="185">
        <v>83</v>
      </c>
      <c r="T1783" s="186">
        <v>252</v>
      </c>
      <c r="U1783" s="186"/>
      <c r="V1783" s="196"/>
      <c r="W1783" s="27"/>
    </row>
    <row r="1784" spans="1:23" s="28" customFormat="1" ht="13.8">
      <c r="A1784" s="158">
        <v>23.5</v>
      </c>
      <c r="B1784" s="153">
        <v>243</v>
      </c>
      <c r="C1784" s="153">
        <v>1646407</v>
      </c>
      <c r="D1784" s="153">
        <v>186</v>
      </c>
      <c r="E1784" s="153">
        <v>256</v>
      </c>
      <c r="F1784" s="153"/>
      <c r="G1784" s="27"/>
      <c r="H1784" s="27"/>
      <c r="I1784" s="27"/>
      <c r="J1784" s="169" t="s">
        <v>450</v>
      </c>
      <c r="K1784" s="27" t="s">
        <v>120</v>
      </c>
      <c r="L1784" s="179"/>
      <c r="M1784" s="140" t="s">
        <v>145</v>
      </c>
      <c r="N1784" s="140">
        <v>0.1</v>
      </c>
      <c r="O1784" s="140">
        <f t="shared" si="46"/>
        <v>100</v>
      </c>
      <c r="P1784" s="156" t="s">
        <v>346</v>
      </c>
      <c r="Q1784" s="156" t="s">
        <v>346</v>
      </c>
      <c r="R1784" s="185">
        <v>245</v>
      </c>
      <c r="S1784" s="185">
        <v>186</v>
      </c>
      <c r="T1784" s="186">
        <v>256</v>
      </c>
      <c r="U1784" s="186"/>
      <c r="V1784" s="196"/>
      <c r="W1784" s="27"/>
    </row>
    <row r="1785" spans="1:23">
      <c r="A1785" s="220" t="s">
        <v>906</v>
      </c>
      <c r="B1785" s="220"/>
      <c r="C1785" s="220"/>
      <c r="D1785" s="220"/>
      <c r="E1785" s="220"/>
      <c r="F1785" s="220"/>
      <c r="G1785" s="220"/>
      <c r="H1785" s="220"/>
      <c r="I1785" s="220"/>
      <c r="J1785" s="220"/>
      <c r="K1785" s="220"/>
      <c r="L1785" s="220"/>
      <c r="M1785" s="220"/>
      <c r="N1785" s="220"/>
      <c r="O1785" s="220"/>
      <c r="P1785" s="220"/>
      <c r="Q1785" s="220"/>
      <c r="R1785" s="220"/>
      <c r="S1785" s="220"/>
      <c r="T1785" s="220"/>
      <c r="U1785" s="220"/>
      <c r="V1785" s="220"/>
      <c r="W1785" s="220"/>
    </row>
    <row r="1786" spans="1:23" s="28" customFormat="1" ht="13.8">
      <c r="A1786" s="158">
        <v>6.15</v>
      </c>
      <c r="B1786" s="153">
        <v>91</v>
      </c>
      <c r="C1786" s="153">
        <v>615387</v>
      </c>
      <c r="D1786" s="153"/>
      <c r="E1786" s="153"/>
      <c r="F1786" s="153"/>
      <c r="G1786" s="153"/>
      <c r="H1786" s="25"/>
      <c r="I1786" s="27"/>
      <c r="J1786" s="177" t="s">
        <v>215</v>
      </c>
      <c r="K1786" s="27" t="s">
        <v>229</v>
      </c>
      <c r="L1786" s="179"/>
      <c r="M1786" s="179" t="s">
        <v>238</v>
      </c>
      <c r="N1786" s="158">
        <v>1.5824712788510102E-2</v>
      </c>
      <c r="O1786" s="140">
        <f t="shared" si="46"/>
        <v>15.824712788510102</v>
      </c>
      <c r="P1786" s="27">
        <v>4300</v>
      </c>
      <c r="Q1786" s="156" t="s">
        <v>346</v>
      </c>
      <c r="R1786" s="185">
        <v>65</v>
      </c>
      <c r="S1786" s="185"/>
      <c r="T1786" s="186"/>
      <c r="U1786" s="186"/>
      <c r="V1786" s="186"/>
      <c r="W1786" s="27"/>
    </row>
    <row r="1787" spans="1:23" s="28" customFormat="1" ht="13.8">
      <c r="A1787" s="158">
        <v>6.76</v>
      </c>
      <c r="B1787" s="153">
        <v>91</v>
      </c>
      <c r="C1787" s="153">
        <v>135718</v>
      </c>
      <c r="D1787" s="153"/>
      <c r="E1787" s="153"/>
      <c r="F1787" s="153"/>
      <c r="G1787" s="153"/>
      <c r="H1787" s="27"/>
      <c r="I1787" s="27"/>
      <c r="J1787" s="177" t="s">
        <v>536</v>
      </c>
      <c r="K1787" s="27" t="s">
        <v>562</v>
      </c>
      <c r="L1787" s="179"/>
      <c r="M1787" s="179" t="s">
        <v>98</v>
      </c>
      <c r="N1787" s="158">
        <v>3.4899963278896273E-3</v>
      </c>
      <c r="O1787" s="140">
        <f t="shared" si="46"/>
        <v>3.4899963278896271</v>
      </c>
      <c r="P1787" s="156" t="s">
        <v>346</v>
      </c>
      <c r="Q1787" s="156" t="s">
        <v>346</v>
      </c>
      <c r="R1787" s="185">
        <v>106</v>
      </c>
      <c r="S1787" s="185"/>
      <c r="T1787" s="186"/>
      <c r="U1787" s="186"/>
      <c r="V1787" s="186"/>
      <c r="W1787" s="27"/>
    </row>
    <row r="1788" spans="1:23" s="28" customFormat="1" ht="13.8">
      <c r="A1788" s="158">
        <v>7.13</v>
      </c>
      <c r="B1788" s="153">
        <v>60</v>
      </c>
      <c r="C1788" s="153">
        <v>64731</v>
      </c>
      <c r="D1788" s="153"/>
      <c r="E1788" s="153"/>
      <c r="F1788" s="153"/>
      <c r="G1788" s="153"/>
      <c r="H1788" s="27"/>
      <c r="I1788" s="27"/>
      <c r="J1788" s="177" t="s">
        <v>73</v>
      </c>
      <c r="K1788" s="27" t="s">
        <v>99</v>
      </c>
      <c r="L1788" s="179"/>
      <c r="M1788" s="179" t="s">
        <v>124</v>
      </c>
      <c r="N1788" s="158">
        <v>1.6645614605330424E-3</v>
      </c>
      <c r="O1788" s="140">
        <f t="shared" si="46"/>
        <v>1.6645614605330423</v>
      </c>
      <c r="P1788" s="156" t="s">
        <v>346</v>
      </c>
      <c r="Q1788" s="156" t="s">
        <v>346</v>
      </c>
      <c r="R1788" s="185">
        <v>73</v>
      </c>
      <c r="S1788" s="185"/>
      <c r="T1788" s="186"/>
      <c r="U1788" s="186"/>
      <c r="V1788" s="186"/>
      <c r="W1788" s="27"/>
    </row>
    <row r="1789" spans="1:23" s="28" customFormat="1" ht="13.8">
      <c r="A1789" s="158">
        <v>7.39</v>
      </c>
      <c r="B1789" s="153">
        <v>93</v>
      </c>
      <c r="C1789" s="153">
        <v>55605</v>
      </c>
      <c r="D1789" s="153"/>
      <c r="E1789" s="153"/>
      <c r="F1789" s="153"/>
      <c r="G1789" s="153"/>
      <c r="H1789" s="27"/>
      <c r="I1789" s="27"/>
      <c r="J1789" s="177" t="s">
        <v>324</v>
      </c>
      <c r="K1789" s="27" t="s">
        <v>338</v>
      </c>
      <c r="L1789" s="179"/>
      <c r="M1789" s="179" t="s">
        <v>331</v>
      </c>
      <c r="N1789" s="158">
        <v>1.4298858354256819E-3</v>
      </c>
      <c r="O1789" s="140">
        <f t="shared" si="46"/>
        <v>1.4298858354256818</v>
      </c>
      <c r="P1789" s="27">
        <v>150</v>
      </c>
      <c r="Q1789" s="156" t="s">
        <v>346</v>
      </c>
      <c r="R1789" s="185">
        <v>66</v>
      </c>
      <c r="S1789" s="185"/>
      <c r="T1789" s="186"/>
      <c r="U1789" s="186"/>
      <c r="V1789" s="186"/>
      <c r="W1789" s="27"/>
    </row>
    <row r="1790" spans="1:23" s="28" customFormat="1" ht="13.8">
      <c r="A1790" s="158">
        <v>7.78</v>
      </c>
      <c r="B1790" s="153">
        <v>267</v>
      </c>
      <c r="C1790" s="153">
        <v>75964</v>
      </c>
      <c r="D1790" s="153"/>
      <c r="E1790" s="153"/>
      <c r="F1790" s="153"/>
      <c r="G1790" s="153"/>
      <c r="H1790" s="25"/>
      <c r="I1790" s="25"/>
      <c r="J1790" s="177" t="s">
        <v>95</v>
      </c>
      <c r="K1790" s="27" t="s">
        <v>98</v>
      </c>
      <c r="L1790" s="179"/>
      <c r="M1790" s="179" t="s">
        <v>98</v>
      </c>
      <c r="N1790" s="158">
        <v>1.9534187141853521E-3</v>
      </c>
      <c r="O1790" s="140">
        <f t="shared" si="46"/>
        <v>1.9534187141853521</v>
      </c>
      <c r="P1790" s="156" t="s">
        <v>346</v>
      </c>
      <c r="Q1790" s="156" t="s">
        <v>346</v>
      </c>
      <c r="R1790" s="185">
        <v>126</v>
      </c>
      <c r="S1790" s="185">
        <v>251</v>
      </c>
      <c r="T1790" s="186">
        <v>283</v>
      </c>
      <c r="U1790" s="186"/>
      <c r="V1790" s="186"/>
      <c r="W1790" s="27"/>
    </row>
    <row r="1791" spans="1:23" s="28" customFormat="1" ht="13.8">
      <c r="A1791" s="158">
        <v>7.89</v>
      </c>
      <c r="B1791" s="153">
        <v>108</v>
      </c>
      <c r="C1791" s="153">
        <v>38982</v>
      </c>
      <c r="D1791" s="153"/>
      <c r="E1791" s="153"/>
      <c r="F1791" s="153"/>
      <c r="G1791" s="153"/>
      <c r="H1791" s="27"/>
      <c r="I1791" s="27"/>
      <c r="J1791" s="177" t="s">
        <v>530</v>
      </c>
      <c r="K1791" s="27" t="s">
        <v>103</v>
      </c>
      <c r="L1791" s="179"/>
      <c r="M1791" s="179" t="s">
        <v>98</v>
      </c>
      <c r="N1791" s="158">
        <v>1.0024244157281529E-3</v>
      </c>
      <c r="O1791" s="140">
        <f t="shared" si="46"/>
        <v>1.0024244157281528</v>
      </c>
      <c r="P1791" s="156" t="s">
        <v>346</v>
      </c>
      <c r="Q1791" s="156" t="s">
        <v>346</v>
      </c>
      <c r="R1791" s="185">
        <v>94</v>
      </c>
      <c r="S1791" s="185">
        <v>77</v>
      </c>
      <c r="T1791" s="186"/>
      <c r="U1791" s="186"/>
      <c r="V1791" s="186"/>
      <c r="W1791" s="27"/>
    </row>
    <row r="1792" spans="1:23" s="28" customFormat="1" ht="13.8">
      <c r="A1792" s="158">
        <v>8.39</v>
      </c>
      <c r="B1792" s="153">
        <v>68</v>
      </c>
      <c r="C1792" s="153">
        <v>162766</v>
      </c>
      <c r="D1792" s="153"/>
      <c r="E1792" s="153"/>
      <c r="F1792" s="153"/>
      <c r="G1792" s="153"/>
      <c r="H1792" s="27"/>
      <c r="I1792" s="27"/>
      <c r="J1792" s="177" t="s">
        <v>630</v>
      </c>
      <c r="K1792" s="27" t="s">
        <v>161</v>
      </c>
      <c r="L1792" s="179"/>
      <c r="M1792" s="179" t="s">
        <v>657</v>
      </c>
      <c r="N1792" s="158">
        <v>4.1855372338620005E-3</v>
      </c>
      <c r="O1792" s="140">
        <f t="shared" si="46"/>
        <v>4.1855372338620009</v>
      </c>
      <c r="P1792" s="156" t="s">
        <v>346</v>
      </c>
      <c r="Q1792" s="156" t="s">
        <v>346</v>
      </c>
      <c r="R1792" s="185">
        <v>96</v>
      </c>
      <c r="S1792" s="185">
        <v>152</v>
      </c>
      <c r="T1792" s="186"/>
      <c r="U1792" s="186"/>
      <c r="V1792" s="186"/>
      <c r="W1792" s="27"/>
    </row>
    <row r="1793" spans="1:23" s="28" customFormat="1" ht="13.8">
      <c r="A1793" s="158">
        <v>8.85</v>
      </c>
      <c r="B1793" s="153">
        <v>94</v>
      </c>
      <c r="C1793" s="153">
        <v>67738</v>
      </c>
      <c r="D1793" s="153"/>
      <c r="E1793" s="153"/>
      <c r="F1793" s="153"/>
      <c r="G1793" s="153"/>
      <c r="H1793" s="25"/>
      <c r="I1793" s="25"/>
      <c r="J1793" s="177" t="s">
        <v>366</v>
      </c>
      <c r="K1793" s="27" t="s">
        <v>378</v>
      </c>
      <c r="L1793" s="179"/>
      <c r="M1793" s="179" t="s">
        <v>373</v>
      </c>
      <c r="N1793" s="158">
        <v>1.7418866418499209E-3</v>
      </c>
      <c r="O1793" s="140">
        <f t="shared" si="46"/>
        <v>1.7418866418499208</v>
      </c>
      <c r="P1793" s="156" t="s">
        <v>346</v>
      </c>
      <c r="Q1793" s="156" t="s">
        <v>346</v>
      </c>
      <c r="R1793" s="185">
        <v>77</v>
      </c>
      <c r="S1793" s="185">
        <v>138</v>
      </c>
      <c r="T1793" s="186"/>
      <c r="U1793" s="186"/>
      <c r="V1793" s="186"/>
      <c r="W1793" s="27"/>
    </row>
    <row r="1794" spans="1:23" s="28" customFormat="1" ht="13.8">
      <c r="A1794" s="158">
        <v>8.86</v>
      </c>
      <c r="B1794" s="153">
        <v>59</v>
      </c>
      <c r="C1794" s="153">
        <v>42270</v>
      </c>
      <c r="D1794" s="153"/>
      <c r="E1794" s="153"/>
      <c r="F1794" s="153"/>
      <c r="G1794" s="153"/>
      <c r="H1794" s="25"/>
      <c r="I1794" s="27"/>
      <c r="J1794" s="177" t="s">
        <v>95</v>
      </c>
      <c r="K1794" s="27" t="s">
        <v>98</v>
      </c>
      <c r="L1794" s="179"/>
      <c r="M1794" s="179" t="s">
        <v>98</v>
      </c>
      <c r="N1794" s="158">
        <v>1.0869755285216002E-3</v>
      </c>
      <c r="O1794" s="140">
        <f t="shared" si="46"/>
        <v>1.0869755285216003</v>
      </c>
      <c r="P1794" s="156" t="s">
        <v>346</v>
      </c>
      <c r="Q1794" s="156" t="s">
        <v>346</v>
      </c>
      <c r="R1794" s="185"/>
      <c r="S1794" s="185"/>
      <c r="T1794" s="186"/>
      <c r="U1794" s="186"/>
      <c r="V1794" s="186"/>
      <c r="W1794" s="27"/>
    </row>
    <row r="1795" spans="1:23" s="28" customFormat="1" ht="13.8">
      <c r="A1795" s="158">
        <v>9.06</v>
      </c>
      <c r="B1795" s="153">
        <v>73</v>
      </c>
      <c r="C1795" s="153">
        <v>68721</v>
      </c>
      <c r="D1795" s="153"/>
      <c r="E1795" s="153"/>
      <c r="F1795" s="153"/>
      <c r="G1795" s="153"/>
      <c r="H1795" s="23"/>
      <c r="I1795" s="23"/>
      <c r="J1795" s="177" t="s">
        <v>83</v>
      </c>
      <c r="K1795" s="27" t="s">
        <v>109</v>
      </c>
      <c r="L1795" s="179"/>
      <c r="M1795" s="179" t="s">
        <v>134</v>
      </c>
      <c r="N1795" s="158">
        <v>1.7671645444885945E-3</v>
      </c>
      <c r="O1795" s="140">
        <f t="shared" si="46"/>
        <v>1.7671645444885946</v>
      </c>
      <c r="P1795" s="27">
        <v>22.984999999999999</v>
      </c>
      <c r="Q1795" s="27">
        <v>22.984999999999999</v>
      </c>
      <c r="R1795" s="185">
        <v>341</v>
      </c>
      <c r="S1795" s="185">
        <v>429</v>
      </c>
      <c r="T1795" s="186">
        <v>325</v>
      </c>
      <c r="U1795" s="186"/>
      <c r="V1795" s="186"/>
      <c r="W1795" s="27"/>
    </row>
    <row r="1796" spans="1:23" s="28" customFormat="1" ht="13.8">
      <c r="A1796" s="158">
        <v>9.17</v>
      </c>
      <c r="B1796" s="153">
        <v>55</v>
      </c>
      <c r="C1796" s="153">
        <v>102237</v>
      </c>
      <c r="D1796" s="153"/>
      <c r="E1796" s="153"/>
      <c r="F1796" s="153"/>
      <c r="G1796" s="153"/>
      <c r="H1796" s="25"/>
      <c r="I1796" s="25"/>
      <c r="J1796" s="177" t="s">
        <v>152</v>
      </c>
      <c r="K1796" s="27" t="s">
        <v>163</v>
      </c>
      <c r="L1796" s="179"/>
      <c r="M1796" s="179" t="s">
        <v>175</v>
      </c>
      <c r="N1796" s="158">
        <v>2.6290304497152317E-3</v>
      </c>
      <c r="O1796" s="140">
        <f t="shared" si="46"/>
        <v>2.6290304497152319</v>
      </c>
      <c r="P1796" s="156" t="s">
        <v>346</v>
      </c>
      <c r="Q1796" s="27">
        <v>1013.2</v>
      </c>
      <c r="R1796" s="185">
        <v>85</v>
      </c>
      <c r="S1796" s="185">
        <v>113</v>
      </c>
      <c r="T1796" s="186"/>
      <c r="U1796" s="186"/>
      <c r="V1796" s="186"/>
      <c r="W1796" s="27"/>
    </row>
    <row r="1797" spans="1:23" s="28" customFormat="1" ht="13.8">
      <c r="A1797" s="158">
        <v>9.36</v>
      </c>
      <c r="B1797" s="153">
        <v>103</v>
      </c>
      <c r="C1797" s="153">
        <v>58422</v>
      </c>
      <c r="D1797" s="153"/>
      <c r="E1797" s="153"/>
      <c r="F1797" s="153"/>
      <c r="G1797" s="153"/>
      <c r="H1797" s="25"/>
      <c r="I1797" s="25"/>
      <c r="J1797" s="177" t="s">
        <v>631</v>
      </c>
      <c r="K1797" s="27" t="s">
        <v>650</v>
      </c>
      <c r="L1797" s="179"/>
      <c r="M1797" s="179" t="s">
        <v>658</v>
      </c>
      <c r="N1797" s="158">
        <v>1.5023251556018199E-3</v>
      </c>
      <c r="O1797" s="140">
        <f t="shared" si="46"/>
        <v>1.50232515560182</v>
      </c>
      <c r="P1797" s="156" t="s">
        <v>346</v>
      </c>
      <c r="Q1797" s="156" t="s">
        <v>346</v>
      </c>
      <c r="R1797" s="185">
        <v>145</v>
      </c>
      <c r="S1797" s="185">
        <v>86</v>
      </c>
      <c r="T1797" s="186">
        <v>116</v>
      </c>
      <c r="U1797" s="186"/>
      <c r="V1797" s="186"/>
      <c r="W1797" s="27"/>
    </row>
    <row r="1798" spans="1:23" s="28" customFormat="1" ht="13.8">
      <c r="A1798" s="158">
        <v>9.5299999999999994</v>
      </c>
      <c r="B1798" s="153">
        <v>120</v>
      </c>
      <c r="C1798" s="153">
        <v>85288</v>
      </c>
      <c r="D1798" s="153"/>
      <c r="E1798" s="153"/>
      <c r="F1798" s="153"/>
      <c r="G1798" s="153"/>
      <c r="H1798" s="25"/>
      <c r="I1798" s="25"/>
      <c r="J1798" s="177" t="s">
        <v>632</v>
      </c>
      <c r="K1798" s="27" t="s">
        <v>651</v>
      </c>
      <c r="L1798" s="179"/>
      <c r="M1798" s="179" t="s">
        <v>98</v>
      </c>
      <c r="N1798" s="158">
        <v>2.1931859209025372E-3</v>
      </c>
      <c r="O1798" s="140">
        <f t="shared" si="46"/>
        <v>2.1931859209025371</v>
      </c>
      <c r="P1798" s="156" t="s">
        <v>346</v>
      </c>
      <c r="Q1798" s="156" t="s">
        <v>346</v>
      </c>
      <c r="R1798" s="185">
        <v>135</v>
      </c>
      <c r="S1798" s="185">
        <v>92</v>
      </c>
      <c r="T1798" s="186"/>
      <c r="U1798" s="186"/>
      <c r="V1798" s="186"/>
      <c r="W1798" s="27"/>
    </row>
    <row r="1799" spans="1:23" s="28" customFormat="1" ht="13.8">
      <c r="A1799" s="158">
        <v>10.039999999999999</v>
      </c>
      <c r="B1799" s="153">
        <v>109</v>
      </c>
      <c r="C1799" s="153">
        <v>263871</v>
      </c>
      <c r="D1799" s="153"/>
      <c r="E1799" s="153"/>
      <c r="F1799" s="153"/>
      <c r="G1799" s="153"/>
      <c r="H1799" s="27"/>
      <c r="I1799" s="27"/>
      <c r="J1799" s="177" t="s">
        <v>95</v>
      </c>
      <c r="K1799" s="27" t="s">
        <v>98</v>
      </c>
      <c r="L1799" s="179"/>
      <c r="M1799" s="179" t="s">
        <v>98</v>
      </c>
      <c r="N1799" s="158">
        <v>6.785458237201873E-3</v>
      </c>
      <c r="O1799" s="140">
        <f t="shared" si="46"/>
        <v>6.7854582372018726</v>
      </c>
      <c r="P1799" s="156" t="s">
        <v>346</v>
      </c>
      <c r="Q1799" s="156" t="s">
        <v>346</v>
      </c>
      <c r="R1799" s="185">
        <v>151</v>
      </c>
      <c r="S1799" s="185">
        <v>175</v>
      </c>
      <c r="T1799" s="186">
        <v>190</v>
      </c>
      <c r="U1799" s="186"/>
      <c r="V1799" s="186"/>
      <c r="W1799" s="27"/>
    </row>
    <row r="1800" spans="1:23" s="28" customFormat="1" ht="13.8">
      <c r="A1800" s="158">
        <v>10.199999999999999</v>
      </c>
      <c r="B1800" s="153">
        <v>152</v>
      </c>
      <c r="C1800" s="153">
        <v>109751</v>
      </c>
      <c r="D1800" s="153"/>
      <c r="E1800" s="153"/>
      <c r="F1800" s="153"/>
      <c r="G1800" s="153"/>
      <c r="H1800" s="27"/>
      <c r="I1800" s="27"/>
      <c r="J1800" s="177" t="s">
        <v>633</v>
      </c>
      <c r="K1800" s="27" t="s">
        <v>165</v>
      </c>
      <c r="L1800" s="179"/>
      <c r="M1800" s="179" t="s">
        <v>659</v>
      </c>
      <c r="N1800" s="158">
        <v>2.8222534003022035E-3</v>
      </c>
      <c r="O1800" s="140">
        <f t="shared" si="46"/>
        <v>2.8222534003022037</v>
      </c>
      <c r="P1800" s="156" t="s">
        <v>346</v>
      </c>
      <c r="Q1800" s="156" t="s">
        <v>346</v>
      </c>
      <c r="R1800" s="185">
        <v>151</v>
      </c>
      <c r="S1800" s="185">
        <v>81</v>
      </c>
      <c r="T1800" s="186">
        <v>109</v>
      </c>
      <c r="U1800" s="186"/>
      <c r="V1800" s="186"/>
      <c r="W1800" s="27"/>
    </row>
    <row r="1801" spans="1:23" s="28" customFormat="1" ht="13.8">
      <c r="A1801" s="158">
        <v>10.199999999999999</v>
      </c>
      <c r="B1801" s="153">
        <v>154</v>
      </c>
      <c r="C1801" s="153">
        <v>87745</v>
      </c>
      <c r="D1801" s="153"/>
      <c r="E1801" s="153"/>
      <c r="F1801" s="153"/>
      <c r="G1801" s="153"/>
      <c r="H1801" s="27"/>
      <c r="I1801" s="27"/>
      <c r="J1801" s="177" t="s">
        <v>441</v>
      </c>
      <c r="K1801" s="27" t="s">
        <v>193</v>
      </c>
      <c r="L1801" s="179"/>
      <c r="M1801" s="179" t="s">
        <v>461</v>
      </c>
      <c r="N1801" s="158">
        <v>2.2563678199699032E-3</v>
      </c>
      <c r="O1801" s="140">
        <f t="shared" si="46"/>
        <v>2.2563678199699031</v>
      </c>
      <c r="P1801" s="27">
        <v>360</v>
      </c>
      <c r="Q1801" s="27">
        <v>360</v>
      </c>
      <c r="R1801" s="185">
        <v>128</v>
      </c>
      <c r="S1801" s="185">
        <v>115</v>
      </c>
      <c r="T1801" s="186"/>
      <c r="U1801" s="186"/>
      <c r="V1801" s="186"/>
      <c r="W1801" s="27"/>
    </row>
    <row r="1802" spans="1:23" s="28" customFormat="1" ht="13.8">
      <c r="A1802" s="158">
        <v>10.32</v>
      </c>
      <c r="B1802" s="153">
        <v>73</v>
      </c>
      <c r="C1802" s="153">
        <v>84636</v>
      </c>
      <c r="D1802" s="153"/>
      <c r="E1802" s="153"/>
      <c r="F1802" s="153"/>
      <c r="G1802" s="153"/>
      <c r="H1802" s="27"/>
      <c r="I1802" s="27"/>
      <c r="J1802" s="169" t="s">
        <v>184</v>
      </c>
      <c r="K1802" s="27" t="s">
        <v>192</v>
      </c>
      <c r="L1802" s="179"/>
      <c r="M1802" s="179" t="s">
        <v>199</v>
      </c>
      <c r="N1802" s="140">
        <v>2.1764197026722062E-3</v>
      </c>
      <c r="O1802" s="140">
        <f t="shared" si="46"/>
        <v>2.1764197026722063</v>
      </c>
      <c r="P1802" s="156" t="s">
        <v>346</v>
      </c>
      <c r="Q1802" s="27">
        <v>2.6755</v>
      </c>
      <c r="R1802" s="185">
        <v>281</v>
      </c>
      <c r="S1802" s="185">
        <v>147</v>
      </c>
      <c r="T1802" s="186">
        <v>503</v>
      </c>
      <c r="U1802" s="186"/>
      <c r="V1802" s="186"/>
      <c r="W1802" s="27"/>
    </row>
    <row r="1803" spans="1:23" s="28" customFormat="1" ht="13.8">
      <c r="A1803" s="158">
        <v>10.47</v>
      </c>
      <c r="B1803" s="153">
        <v>193</v>
      </c>
      <c r="C1803" s="153">
        <v>111981</v>
      </c>
      <c r="D1803" s="153"/>
      <c r="E1803" s="153"/>
      <c r="F1803" s="153"/>
      <c r="G1803" s="153"/>
      <c r="H1803" s="27"/>
      <c r="I1803" s="27"/>
      <c r="J1803" s="169" t="s">
        <v>95</v>
      </c>
      <c r="K1803" s="27" t="s">
        <v>98</v>
      </c>
      <c r="L1803" s="179"/>
      <c r="M1803" s="179" t="s">
        <v>98</v>
      </c>
      <c r="N1803" s="140">
        <v>2.8795979810593165E-3</v>
      </c>
      <c r="O1803" s="140">
        <f t="shared" si="46"/>
        <v>2.8795979810593164</v>
      </c>
      <c r="P1803" s="156" t="s">
        <v>346</v>
      </c>
      <c r="Q1803" s="156" t="s">
        <v>346</v>
      </c>
      <c r="R1803" s="185">
        <v>208</v>
      </c>
      <c r="S1803" s="185">
        <v>207</v>
      </c>
      <c r="T1803" s="186"/>
      <c r="U1803" s="186"/>
      <c r="V1803" s="186"/>
      <c r="W1803" s="27"/>
    </row>
    <row r="1804" spans="1:23" s="28" customFormat="1" ht="13.8">
      <c r="A1804" s="158">
        <v>10.58</v>
      </c>
      <c r="B1804" s="153">
        <v>163</v>
      </c>
      <c r="C1804" s="153">
        <v>92997</v>
      </c>
      <c r="D1804" s="153"/>
      <c r="E1804" s="153"/>
      <c r="F1804" s="153"/>
      <c r="G1804" s="153"/>
      <c r="H1804" s="27"/>
      <c r="I1804" s="27"/>
      <c r="J1804" s="169" t="s">
        <v>634</v>
      </c>
      <c r="K1804" s="27" t="s">
        <v>649</v>
      </c>
      <c r="L1804" s="179"/>
      <c r="M1804" s="179" t="s">
        <v>660</v>
      </c>
      <c r="N1804" s="140">
        <v>2.3914233079234269E-3</v>
      </c>
      <c r="O1804" s="140">
        <f t="shared" si="46"/>
        <v>2.3914233079234268</v>
      </c>
      <c r="P1804" s="27">
        <v>26100</v>
      </c>
      <c r="Q1804" s="27">
        <v>26100</v>
      </c>
      <c r="R1804" s="185">
        <v>194</v>
      </c>
      <c r="S1804" s="185"/>
      <c r="T1804" s="186"/>
      <c r="U1804" s="186"/>
      <c r="V1804" s="186"/>
      <c r="W1804" s="27"/>
    </row>
    <row r="1805" spans="1:23" s="28" customFormat="1" ht="13.8">
      <c r="A1805" s="158">
        <v>10.79</v>
      </c>
      <c r="B1805" s="153">
        <v>59</v>
      </c>
      <c r="C1805" s="153">
        <v>772545</v>
      </c>
      <c r="D1805" s="153"/>
      <c r="E1805" s="153"/>
      <c r="F1805" s="153"/>
      <c r="G1805" s="153"/>
      <c r="H1805" s="27"/>
      <c r="I1805" s="27"/>
      <c r="J1805" s="169" t="s">
        <v>635</v>
      </c>
      <c r="K1805" s="27" t="s">
        <v>652</v>
      </c>
      <c r="L1805" s="179"/>
      <c r="M1805" s="179" t="s">
        <v>661</v>
      </c>
      <c r="N1805" s="140">
        <v>1.9866039973544348E-2</v>
      </c>
      <c r="O1805" s="140">
        <f t="shared" si="46"/>
        <v>19.866039973544346</v>
      </c>
      <c r="P1805" s="156" t="s">
        <v>346</v>
      </c>
      <c r="Q1805" s="156" t="s">
        <v>346</v>
      </c>
      <c r="R1805" s="185">
        <v>88</v>
      </c>
      <c r="S1805" s="185">
        <v>103</v>
      </c>
      <c r="T1805" s="186">
        <v>207</v>
      </c>
      <c r="U1805" s="186">
        <v>222</v>
      </c>
      <c r="V1805" s="186"/>
      <c r="W1805" s="27"/>
    </row>
    <row r="1806" spans="1:23" s="28" customFormat="1" ht="13.8">
      <c r="A1806" s="158">
        <v>10.83</v>
      </c>
      <c r="B1806" s="153">
        <v>73</v>
      </c>
      <c r="C1806" s="153">
        <v>120387</v>
      </c>
      <c r="D1806" s="153"/>
      <c r="E1806" s="153"/>
      <c r="F1806" s="153"/>
      <c r="G1806" s="153"/>
      <c r="H1806" s="27"/>
      <c r="I1806" s="27"/>
      <c r="J1806" s="169" t="s">
        <v>442</v>
      </c>
      <c r="K1806" s="27" t="s">
        <v>454</v>
      </c>
      <c r="L1806" s="179"/>
      <c r="M1806" s="179" t="s">
        <v>462</v>
      </c>
      <c r="N1806" s="140">
        <v>3.0957587639491337E-3</v>
      </c>
      <c r="O1806" s="140">
        <f t="shared" si="46"/>
        <v>3.0957587639491337</v>
      </c>
      <c r="P1806" s="156" t="s">
        <v>346</v>
      </c>
      <c r="Q1806" s="27">
        <v>5.8828999999999999E-2</v>
      </c>
      <c r="R1806" s="185">
        <v>221</v>
      </c>
      <c r="S1806" s="185">
        <v>207</v>
      </c>
      <c r="T1806" s="186">
        <v>147</v>
      </c>
      <c r="U1806" s="186"/>
      <c r="V1806" s="186"/>
      <c r="W1806" s="27"/>
    </row>
    <row r="1807" spans="1:23" s="28" customFormat="1" ht="13.8">
      <c r="A1807" s="158">
        <v>11.24</v>
      </c>
      <c r="B1807" s="153">
        <v>163</v>
      </c>
      <c r="C1807" s="153">
        <v>101446</v>
      </c>
      <c r="D1807" s="153"/>
      <c r="E1807" s="153"/>
      <c r="F1807" s="153"/>
      <c r="G1807" s="153"/>
      <c r="H1807" s="27"/>
      <c r="I1807" s="27"/>
      <c r="J1807" s="169" t="s">
        <v>95</v>
      </c>
      <c r="K1807" s="27" t="s">
        <v>98</v>
      </c>
      <c r="L1807" s="179"/>
      <c r="M1807" s="179" t="s">
        <v>98</v>
      </c>
      <c r="N1807" s="140">
        <v>2.6086898383345693E-3</v>
      </c>
      <c r="O1807" s="140">
        <f t="shared" si="46"/>
        <v>2.6086898383345694</v>
      </c>
      <c r="P1807" s="156" t="s">
        <v>346</v>
      </c>
      <c r="Q1807" s="156" t="s">
        <v>346</v>
      </c>
      <c r="R1807" s="185">
        <v>145</v>
      </c>
      <c r="S1807" s="185">
        <v>105</v>
      </c>
      <c r="T1807" s="186"/>
      <c r="U1807" s="186"/>
      <c r="V1807" s="186"/>
      <c r="W1807" s="27"/>
    </row>
    <row r="1808" spans="1:23" s="28" customFormat="1" ht="13.8">
      <c r="A1808" s="158">
        <v>11.26</v>
      </c>
      <c r="B1808" s="153">
        <v>121</v>
      </c>
      <c r="C1808" s="153">
        <v>162379</v>
      </c>
      <c r="D1808" s="153"/>
      <c r="E1808" s="153"/>
      <c r="F1808" s="153"/>
      <c r="G1808" s="153"/>
      <c r="H1808" s="27"/>
      <c r="I1808" s="27"/>
      <c r="J1808" s="169" t="s">
        <v>636</v>
      </c>
      <c r="K1808" s="27" t="s">
        <v>341</v>
      </c>
      <c r="L1808" s="179"/>
      <c r="M1808" s="179" t="s">
        <v>334</v>
      </c>
      <c r="N1808" s="140">
        <v>4.1755855061700719E-3</v>
      </c>
      <c r="O1808" s="140">
        <f t="shared" si="46"/>
        <v>4.175585506170072</v>
      </c>
      <c r="P1808" s="156" t="s">
        <v>346</v>
      </c>
      <c r="Q1808" s="156" t="s">
        <v>346</v>
      </c>
      <c r="R1808" s="185">
        <v>149</v>
      </c>
      <c r="S1808" s="185">
        <v>166</v>
      </c>
      <c r="T1808" s="186">
        <v>194</v>
      </c>
      <c r="U1808" s="186"/>
      <c r="V1808" s="186"/>
      <c r="W1808" s="27"/>
    </row>
    <row r="1809" spans="1:23" s="28" customFormat="1" ht="13.8">
      <c r="A1809" s="158">
        <v>11.92</v>
      </c>
      <c r="B1809" s="153">
        <v>149</v>
      </c>
      <c r="C1809" s="153">
        <v>953525</v>
      </c>
      <c r="D1809" s="153"/>
      <c r="E1809" s="153"/>
      <c r="F1809" s="153"/>
      <c r="G1809" s="153"/>
      <c r="H1809" s="27"/>
      <c r="I1809" s="27"/>
      <c r="J1809" s="169" t="s">
        <v>558</v>
      </c>
      <c r="K1809" s="27" t="s">
        <v>114</v>
      </c>
      <c r="L1809" s="179"/>
      <c r="M1809" s="179" t="s">
        <v>139</v>
      </c>
      <c r="N1809" s="140">
        <v>2.4519951285392919E-2</v>
      </c>
      <c r="O1809" s="140">
        <f t="shared" si="46"/>
        <v>24.519951285392921</v>
      </c>
      <c r="P1809" s="27">
        <v>6240</v>
      </c>
      <c r="Q1809" s="27">
        <v>6240</v>
      </c>
      <c r="R1809" s="185">
        <v>177</v>
      </c>
      <c r="S1809" s="185">
        <v>222</v>
      </c>
      <c r="T1809" s="186"/>
      <c r="U1809" s="186"/>
      <c r="V1809" s="186"/>
      <c r="W1809" s="27"/>
    </row>
    <row r="1810" spans="1:23" s="28" customFormat="1" ht="13.8">
      <c r="A1810" s="158">
        <v>12.49</v>
      </c>
      <c r="B1810" s="153">
        <v>73</v>
      </c>
      <c r="C1810" s="153">
        <v>202270</v>
      </c>
      <c r="D1810" s="153"/>
      <c r="E1810" s="153"/>
      <c r="F1810" s="153"/>
      <c r="G1810" s="153"/>
      <c r="H1810" s="27"/>
      <c r="I1810" s="27"/>
      <c r="J1810" s="169" t="s">
        <v>444</v>
      </c>
      <c r="K1810" s="27" t="s">
        <v>98</v>
      </c>
      <c r="L1810" s="179"/>
      <c r="M1810" s="179" t="s">
        <v>98</v>
      </c>
      <c r="N1810" s="140">
        <v>5.2013849101978718E-3</v>
      </c>
      <c r="O1810" s="140">
        <f t="shared" si="46"/>
        <v>5.2013849101978717</v>
      </c>
      <c r="P1810" s="156" t="s">
        <v>346</v>
      </c>
      <c r="Q1810" s="156" t="s">
        <v>346</v>
      </c>
      <c r="R1810" s="185">
        <v>221</v>
      </c>
      <c r="S1810" s="185">
        <v>207</v>
      </c>
      <c r="T1810" s="186">
        <v>147</v>
      </c>
      <c r="U1810" s="186"/>
      <c r="V1810" s="186"/>
      <c r="W1810" s="27"/>
    </row>
    <row r="1811" spans="1:23" s="28" customFormat="1" ht="13.8">
      <c r="A1811" s="158">
        <v>12.77</v>
      </c>
      <c r="B1811" s="153">
        <v>105</v>
      </c>
      <c r="C1811" s="153">
        <v>180959</v>
      </c>
      <c r="D1811" s="153"/>
      <c r="E1811" s="153"/>
      <c r="F1811" s="153"/>
      <c r="G1811" s="153"/>
      <c r="H1811" s="27"/>
      <c r="I1811" s="27"/>
      <c r="J1811" s="169" t="s">
        <v>290</v>
      </c>
      <c r="K1811" s="27" t="s">
        <v>302</v>
      </c>
      <c r="L1811" s="179"/>
      <c r="M1811" s="179" t="s">
        <v>316</v>
      </c>
      <c r="N1811" s="140">
        <v>4.6533712956172285E-3</v>
      </c>
      <c r="O1811" s="140">
        <f t="shared" si="46"/>
        <v>4.6533712956172284</v>
      </c>
      <c r="P1811" s="27">
        <v>7600</v>
      </c>
      <c r="Q1811" s="27">
        <v>7600</v>
      </c>
      <c r="R1811" s="185">
        <v>77</v>
      </c>
      <c r="S1811" s="185">
        <v>182</v>
      </c>
      <c r="T1811" s="186"/>
      <c r="U1811" s="186"/>
      <c r="V1811" s="186"/>
      <c r="W1811" s="27"/>
    </row>
    <row r="1812" spans="1:23" s="28" customFormat="1" ht="13.8">
      <c r="A1812" s="158">
        <v>12.83</v>
      </c>
      <c r="B1812" s="153">
        <v>55</v>
      </c>
      <c r="C1812" s="153">
        <v>267157</v>
      </c>
      <c r="D1812" s="153"/>
      <c r="E1812" s="153"/>
      <c r="F1812" s="153"/>
      <c r="G1812" s="153"/>
      <c r="H1812" s="27"/>
      <c r="I1812" s="27"/>
      <c r="J1812" s="169" t="s">
        <v>637</v>
      </c>
      <c r="K1812" s="27" t="s">
        <v>194</v>
      </c>
      <c r="L1812" s="179"/>
      <c r="M1812" s="179" t="s">
        <v>662</v>
      </c>
      <c r="N1812" s="140">
        <v>6.8699579198780491E-3</v>
      </c>
      <c r="O1812" s="140">
        <f t="shared" si="46"/>
        <v>6.8699579198780487</v>
      </c>
      <c r="P1812" s="156" t="s">
        <v>346</v>
      </c>
      <c r="Q1812" s="156" t="s">
        <v>346</v>
      </c>
      <c r="R1812" s="185">
        <v>83</v>
      </c>
      <c r="S1812" s="185">
        <v>111</v>
      </c>
      <c r="T1812" s="186">
        <v>196</v>
      </c>
      <c r="U1812" s="186"/>
      <c r="V1812" s="195"/>
      <c r="W1812" s="27"/>
    </row>
    <row r="1813" spans="1:23" s="28" customFormat="1" ht="13.8">
      <c r="A1813" s="158">
        <v>13.1</v>
      </c>
      <c r="B1813" s="153">
        <v>57</v>
      </c>
      <c r="C1813" s="153">
        <v>368432</v>
      </c>
      <c r="D1813" s="153"/>
      <c r="E1813" s="153"/>
      <c r="F1813" s="153"/>
      <c r="G1813" s="27"/>
      <c r="H1813" s="27"/>
      <c r="I1813" s="27"/>
      <c r="J1813" s="169" t="s">
        <v>596</v>
      </c>
      <c r="K1813" s="27" t="s">
        <v>484</v>
      </c>
      <c r="L1813" s="179"/>
      <c r="M1813" s="179" t="s">
        <v>598</v>
      </c>
      <c r="N1813" s="140">
        <v>9.4742504831859531E-3</v>
      </c>
      <c r="O1813" s="140">
        <f t="shared" si="46"/>
        <v>9.4742504831859531</v>
      </c>
      <c r="P1813" s="156" t="s">
        <v>346</v>
      </c>
      <c r="Q1813" s="156" t="s">
        <v>346</v>
      </c>
      <c r="R1813" s="185">
        <v>71</v>
      </c>
      <c r="S1813" s="185">
        <v>85</v>
      </c>
      <c r="T1813" s="186">
        <v>212</v>
      </c>
      <c r="U1813" s="186"/>
      <c r="V1813" s="196"/>
      <c r="W1813" s="27"/>
    </row>
    <row r="1814" spans="1:23" s="28" customFormat="1" ht="13.8">
      <c r="A1814" s="158">
        <v>13.73</v>
      </c>
      <c r="B1814" s="153">
        <v>197</v>
      </c>
      <c r="C1814" s="153">
        <v>69421</v>
      </c>
      <c r="D1814" s="153"/>
      <c r="E1814" s="153"/>
      <c r="F1814" s="153"/>
      <c r="G1814" s="27"/>
      <c r="H1814" s="27"/>
      <c r="I1814" s="27"/>
      <c r="J1814" s="169" t="s">
        <v>638</v>
      </c>
      <c r="K1814" s="27" t="s">
        <v>409</v>
      </c>
      <c r="L1814" s="179"/>
      <c r="M1814" s="179" t="s">
        <v>98</v>
      </c>
      <c r="N1814" s="140">
        <v>1.7851650855334282E-3</v>
      </c>
      <c r="O1814" s="140">
        <f t="shared" si="46"/>
        <v>1.7851650855334282</v>
      </c>
      <c r="P1814" s="156" t="s">
        <v>346</v>
      </c>
      <c r="Q1814" s="156" t="s">
        <v>346</v>
      </c>
      <c r="R1814" s="185">
        <v>212</v>
      </c>
      <c r="S1814" s="185">
        <v>155</v>
      </c>
      <c r="T1814" s="186">
        <v>165</v>
      </c>
      <c r="U1814" s="186"/>
      <c r="V1814" s="196"/>
      <c r="W1814" s="27"/>
    </row>
    <row r="1815" spans="1:23" s="28" customFormat="1" ht="13.8">
      <c r="A1815" s="158">
        <v>13.84</v>
      </c>
      <c r="B1815" s="153">
        <v>197</v>
      </c>
      <c r="C1815" s="153">
        <v>92715</v>
      </c>
      <c r="D1815" s="153"/>
      <c r="E1815" s="153"/>
      <c r="F1815" s="153"/>
      <c r="G1815" s="27"/>
      <c r="H1815" s="27"/>
      <c r="I1815" s="27"/>
      <c r="J1815" s="169" t="s">
        <v>638</v>
      </c>
      <c r="K1815" s="27" t="s">
        <v>409</v>
      </c>
      <c r="L1815" s="179"/>
      <c r="M1815" s="179" t="s">
        <v>98</v>
      </c>
      <c r="N1815" s="140">
        <v>2.3841716613882224E-3</v>
      </c>
      <c r="O1815" s="140">
        <f t="shared" si="46"/>
        <v>2.3841716613882222</v>
      </c>
      <c r="P1815" s="156" t="s">
        <v>346</v>
      </c>
      <c r="Q1815" s="156" t="s">
        <v>346</v>
      </c>
      <c r="R1815" s="185">
        <v>212</v>
      </c>
      <c r="S1815" s="185">
        <v>155</v>
      </c>
      <c r="T1815" s="186">
        <v>165</v>
      </c>
      <c r="U1815" s="186"/>
      <c r="V1815" s="196"/>
      <c r="W1815" s="27"/>
    </row>
    <row r="1816" spans="1:23" s="28" customFormat="1" ht="13.8">
      <c r="A1816" s="158">
        <v>13.84</v>
      </c>
      <c r="B1816" s="153">
        <v>73</v>
      </c>
      <c r="C1816" s="153">
        <v>113908</v>
      </c>
      <c r="D1816" s="153"/>
      <c r="E1816" s="153"/>
      <c r="F1816" s="153"/>
      <c r="G1816" s="27"/>
      <c r="H1816" s="27"/>
      <c r="I1816" s="27"/>
      <c r="J1816" s="169" t="s">
        <v>444</v>
      </c>
      <c r="K1816" s="27" t="s">
        <v>98</v>
      </c>
      <c r="L1816" s="179"/>
      <c r="M1816" s="179" t="s">
        <v>98</v>
      </c>
      <c r="N1816" s="140">
        <v>2.9291508990498803E-3</v>
      </c>
      <c r="O1816" s="140">
        <f t="shared" si="46"/>
        <v>2.9291508990498802</v>
      </c>
      <c r="P1816" s="156" t="s">
        <v>346</v>
      </c>
      <c r="Q1816" s="156" t="s">
        <v>346</v>
      </c>
      <c r="R1816" s="185">
        <v>207</v>
      </c>
      <c r="S1816" s="185">
        <v>281</v>
      </c>
      <c r="T1816" s="186">
        <v>429</v>
      </c>
      <c r="U1816" s="186"/>
      <c r="V1816" s="196"/>
      <c r="W1816" s="27"/>
    </row>
    <row r="1817" spans="1:23" s="28" customFormat="1" ht="13.8">
      <c r="A1817" s="158">
        <v>13.93</v>
      </c>
      <c r="B1817" s="153">
        <v>197</v>
      </c>
      <c r="C1817" s="153">
        <v>68584</v>
      </c>
      <c r="D1817" s="153"/>
      <c r="E1817" s="153"/>
      <c r="F1817" s="153"/>
      <c r="G1817" s="27"/>
      <c r="H1817" s="27"/>
      <c r="I1817" s="27"/>
      <c r="J1817" s="169" t="s">
        <v>638</v>
      </c>
      <c r="K1817" s="27" t="s">
        <v>409</v>
      </c>
      <c r="L1817" s="179"/>
      <c r="M1817" s="179" t="s">
        <v>98</v>
      </c>
      <c r="N1817" s="140">
        <v>1.7636415814555341E-3</v>
      </c>
      <c r="O1817" s="140">
        <f t="shared" si="46"/>
        <v>1.7636415814555342</v>
      </c>
      <c r="P1817" s="156" t="s">
        <v>346</v>
      </c>
      <c r="Q1817" s="156" t="s">
        <v>346</v>
      </c>
      <c r="R1817" s="185">
        <v>212</v>
      </c>
      <c r="S1817" s="185">
        <v>155</v>
      </c>
      <c r="T1817" s="186">
        <v>165</v>
      </c>
      <c r="U1817" s="186"/>
      <c r="V1817" s="196"/>
      <c r="W1817" s="27"/>
    </row>
    <row r="1818" spans="1:23" s="28" customFormat="1" ht="13.8">
      <c r="A1818" s="158">
        <v>14.51</v>
      </c>
      <c r="B1818" s="153">
        <v>57</v>
      </c>
      <c r="C1818" s="153">
        <v>106215</v>
      </c>
      <c r="D1818" s="153"/>
      <c r="E1818" s="153"/>
      <c r="F1818" s="153"/>
      <c r="G1818" s="27"/>
      <c r="H1818" s="27"/>
      <c r="I1818" s="27"/>
      <c r="J1818" s="169" t="s">
        <v>639</v>
      </c>
      <c r="K1818" s="27" t="s">
        <v>305</v>
      </c>
      <c r="L1818" s="179"/>
      <c r="M1818" s="179" t="s">
        <v>663</v>
      </c>
      <c r="N1818" s="140">
        <v>2.7313249529671577E-3</v>
      </c>
      <c r="O1818" s="140">
        <f t="shared" si="46"/>
        <v>2.7313249529671575</v>
      </c>
      <c r="P1818" s="156" t="s">
        <v>346</v>
      </c>
      <c r="Q1818" s="27">
        <v>0.35159000000000001</v>
      </c>
      <c r="R1818" s="185">
        <v>71</v>
      </c>
      <c r="S1818" s="185">
        <v>85</v>
      </c>
      <c r="T1818" s="186">
        <v>197</v>
      </c>
      <c r="U1818" s="186"/>
      <c r="V1818" s="196"/>
      <c r="W1818" s="27"/>
    </row>
    <row r="1819" spans="1:23" s="28" customFormat="1" ht="13.8">
      <c r="A1819" s="158">
        <v>15.09</v>
      </c>
      <c r="B1819" s="153">
        <v>188</v>
      </c>
      <c r="C1819" s="153">
        <v>3888772</v>
      </c>
      <c r="D1819" s="153"/>
      <c r="E1819" s="153"/>
      <c r="F1819" s="153"/>
      <c r="G1819" s="27"/>
      <c r="H1819" s="27"/>
      <c r="I1819" s="27"/>
      <c r="J1819" s="169" t="s">
        <v>89</v>
      </c>
      <c r="K1819" s="27" t="s">
        <v>115</v>
      </c>
      <c r="L1819" s="179"/>
      <c r="M1819" s="179" t="s">
        <v>140</v>
      </c>
      <c r="N1819" s="140">
        <v>0.1</v>
      </c>
      <c r="O1819" s="140">
        <f t="shared" si="46"/>
        <v>100</v>
      </c>
      <c r="P1819" s="156" t="s">
        <v>346</v>
      </c>
      <c r="Q1819" s="156" t="s">
        <v>346</v>
      </c>
      <c r="R1819" s="185">
        <v>160</v>
      </c>
      <c r="S1819" s="185">
        <v>184</v>
      </c>
      <c r="T1819" s="186"/>
      <c r="U1819" s="186"/>
      <c r="V1819" s="196"/>
      <c r="W1819" s="27"/>
    </row>
    <row r="1820" spans="1:23" s="28" customFormat="1" ht="13.8">
      <c r="A1820" s="158">
        <v>15.46</v>
      </c>
      <c r="B1820" s="153">
        <v>149</v>
      </c>
      <c r="C1820" s="153">
        <v>3441379</v>
      </c>
      <c r="D1820" s="153"/>
      <c r="E1820" s="153"/>
      <c r="F1820" s="153"/>
      <c r="G1820" s="27"/>
      <c r="H1820" s="27"/>
      <c r="I1820" s="27"/>
      <c r="J1820" s="169" t="s">
        <v>527</v>
      </c>
      <c r="K1820" s="27" t="s">
        <v>98</v>
      </c>
      <c r="L1820" s="179"/>
      <c r="M1820" s="179" t="s">
        <v>98</v>
      </c>
      <c r="N1820" s="140">
        <v>8.8495262771898175E-2</v>
      </c>
      <c r="O1820" s="140">
        <f t="shared" ref="O1820:O1857" si="47">N1820*1000</f>
        <v>88.495262771898169</v>
      </c>
      <c r="P1820" s="156" t="s">
        <v>346</v>
      </c>
      <c r="Q1820" s="156" t="s">
        <v>346</v>
      </c>
      <c r="R1820" s="185">
        <v>104</v>
      </c>
      <c r="S1820" s="185">
        <v>223</v>
      </c>
      <c r="T1820" s="186">
        <v>167</v>
      </c>
      <c r="U1820" s="186"/>
      <c r="V1820" s="196"/>
      <c r="W1820" s="27"/>
    </row>
    <row r="1821" spans="1:23" s="28" customFormat="1" ht="13.8">
      <c r="A1821" s="158">
        <v>15.55</v>
      </c>
      <c r="B1821" s="153">
        <v>194</v>
      </c>
      <c r="C1821" s="153">
        <v>1386301</v>
      </c>
      <c r="D1821" s="153"/>
      <c r="E1821" s="153"/>
      <c r="F1821" s="153"/>
      <c r="G1821" s="27"/>
      <c r="H1821" s="27"/>
      <c r="I1821" s="27"/>
      <c r="J1821" s="169" t="s">
        <v>640</v>
      </c>
      <c r="K1821" s="27" t="s">
        <v>407</v>
      </c>
      <c r="L1821" s="179"/>
      <c r="M1821" s="179" t="s">
        <v>403</v>
      </c>
      <c r="N1821" s="140">
        <v>3.5648811501419984E-2</v>
      </c>
      <c r="O1821" s="140">
        <f t="shared" si="47"/>
        <v>35.648811501419985</v>
      </c>
      <c r="P1821" s="27">
        <v>87000</v>
      </c>
      <c r="Q1821" s="27">
        <v>100</v>
      </c>
      <c r="R1821" s="185">
        <v>107</v>
      </c>
      <c r="S1821" s="185">
        <v>67</v>
      </c>
      <c r="T1821" s="186">
        <v>82</v>
      </c>
      <c r="U1821" s="186"/>
      <c r="V1821" s="196"/>
      <c r="W1821" s="27"/>
    </row>
    <row r="1822" spans="1:23" s="28" customFormat="1" ht="13.8">
      <c r="A1822" s="158">
        <v>15.55</v>
      </c>
      <c r="B1822" s="153">
        <v>243</v>
      </c>
      <c r="C1822" s="153">
        <v>496589</v>
      </c>
      <c r="D1822" s="153"/>
      <c r="E1822" s="153"/>
      <c r="F1822" s="153"/>
      <c r="G1822" s="27"/>
      <c r="H1822" s="27"/>
      <c r="I1822" s="27"/>
      <c r="J1822" s="169" t="s">
        <v>641</v>
      </c>
      <c r="K1822" s="27" t="s">
        <v>653</v>
      </c>
      <c r="L1822" s="179"/>
      <c r="M1822" s="179" t="s">
        <v>98</v>
      </c>
      <c r="N1822" s="140">
        <v>1.276981525273274E-2</v>
      </c>
      <c r="O1822" s="140">
        <f t="shared" si="47"/>
        <v>12.769815252732739</v>
      </c>
      <c r="P1822" s="156" t="s">
        <v>346</v>
      </c>
      <c r="Q1822" s="156" t="s">
        <v>346</v>
      </c>
      <c r="R1822" s="185">
        <v>258</v>
      </c>
      <c r="S1822" s="185">
        <v>213</v>
      </c>
      <c r="T1822" s="186">
        <v>187</v>
      </c>
      <c r="U1822" s="186"/>
      <c r="V1822" s="196"/>
      <c r="W1822" s="27"/>
    </row>
    <row r="1823" spans="1:23" s="28" customFormat="1" ht="13.8">
      <c r="A1823" s="158">
        <v>15.6</v>
      </c>
      <c r="B1823" s="153">
        <v>55</v>
      </c>
      <c r="C1823" s="153">
        <v>556369</v>
      </c>
      <c r="D1823" s="153"/>
      <c r="E1823" s="153"/>
      <c r="F1823" s="153"/>
      <c r="G1823" s="27"/>
      <c r="H1823" s="27"/>
      <c r="I1823" s="27"/>
      <c r="J1823" s="169" t="s">
        <v>642</v>
      </c>
      <c r="K1823" s="27" t="s">
        <v>509</v>
      </c>
      <c r="L1823" s="179"/>
      <c r="M1823" s="179" t="s">
        <v>98</v>
      </c>
      <c r="N1823" s="140">
        <v>1.4307061457961536E-2</v>
      </c>
      <c r="O1823" s="140">
        <f t="shared" si="47"/>
        <v>14.307061457961536</v>
      </c>
      <c r="P1823" s="156" t="s">
        <v>346</v>
      </c>
      <c r="Q1823" s="156" t="s">
        <v>346</v>
      </c>
      <c r="R1823" s="185">
        <v>69</v>
      </c>
      <c r="S1823" s="185">
        <v>97</v>
      </c>
      <c r="T1823" s="186">
        <v>224</v>
      </c>
      <c r="U1823" s="186"/>
      <c r="V1823" s="196"/>
      <c r="W1823" s="27"/>
    </row>
    <row r="1824" spans="1:23" s="28" customFormat="1" ht="13.8">
      <c r="A1824" s="158">
        <v>15.93</v>
      </c>
      <c r="B1824" s="153">
        <v>209</v>
      </c>
      <c r="C1824" s="153">
        <v>110328</v>
      </c>
      <c r="D1824" s="153"/>
      <c r="E1824" s="153"/>
      <c r="F1824" s="153"/>
      <c r="G1824" s="27"/>
      <c r="H1824" s="27"/>
      <c r="I1824" s="27"/>
      <c r="J1824" s="169" t="s">
        <v>643</v>
      </c>
      <c r="K1824" s="27" t="s">
        <v>654</v>
      </c>
      <c r="L1824" s="179"/>
      <c r="M1824" s="179" t="s">
        <v>664</v>
      </c>
      <c r="N1824" s="140">
        <v>2.8370909891348738E-3</v>
      </c>
      <c r="O1824" s="140">
        <f t="shared" si="47"/>
        <v>2.8370909891348739</v>
      </c>
      <c r="P1824" s="156" t="s">
        <v>346</v>
      </c>
      <c r="Q1824" s="156" t="s">
        <v>346</v>
      </c>
      <c r="R1824" s="185">
        <v>174</v>
      </c>
      <c r="S1824" s="185">
        <v>244</v>
      </c>
      <c r="T1824" s="186">
        <v>95</v>
      </c>
      <c r="U1824" s="186"/>
      <c r="V1824" s="196"/>
      <c r="W1824" s="27"/>
    </row>
    <row r="1825" spans="1:23" s="28" customFormat="1" ht="13.8">
      <c r="A1825" s="158">
        <v>16.23</v>
      </c>
      <c r="B1825" s="153">
        <v>74</v>
      </c>
      <c r="C1825" s="153">
        <v>52902</v>
      </c>
      <c r="D1825" s="153"/>
      <c r="E1825" s="153"/>
      <c r="F1825" s="153"/>
      <c r="G1825" s="27"/>
      <c r="H1825" s="27"/>
      <c r="I1825" s="27"/>
      <c r="J1825" s="169" t="s">
        <v>447</v>
      </c>
      <c r="K1825" s="27" t="s">
        <v>455</v>
      </c>
      <c r="L1825" s="179"/>
      <c r="M1825" s="179" t="s">
        <v>463</v>
      </c>
      <c r="N1825" s="140">
        <v>1.3603780319339886E-3</v>
      </c>
      <c r="O1825" s="140">
        <f t="shared" si="47"/>
        <v>1.3603780319339887</v>
      </c>
      <c r="P1825" s="156" t="s">
        <v>346</v>
      </c>
      <c r="Q1825" s="27">
        <v>11.611000000000001</v>
      </c>
      <c r="R1825" s="185">
        <v>87</v>
      </c>
      <c r="S1825" s="185">
        <v>143</v>
      </c>
      <c r="T1825" s="186">
        <v>227</v>
      </c>
      <c r="U1825" s="186"/>
      <c r="V1825" s="196"/>
      <c r="W1825" s="27"/>
    </row>
    <row r="1826" spans="1:23" s="28" customFormat="1" ht="13.8">
      <c r="A1826" s="158">
        <v>16.670000000000002</v>
      </c>
      <c r="B1826" s="153">
        <v>243</v>
      </c>
      <c r="C1826" s="153">
        <v>560982</v>
      </c>
      <c r="D1826" s="153"/>
      <c r="E1826" s="153"/>
      <c r="F1826" s="153"/>
      <c r="G1826" s="27"/>
      <c r="H1826" s="27"/>
      <c r="I1826" s="27"/>
      <c r="J1826" s="169" t="s">
        <v>95</v>
      </c>
      <c r="K1826" s="27" t="s">
        <v>98</v>
      </c>
      <c r="L1826" s="179"/>
      <c r="M1826" s="179" t="s">
        <v>98</v>
      </c>
      <c r="N1826" s="140">
        <v>1.4425685023446991E-2</v>
      </c>
      <c r="O1826" s="140">
        <f t="shared" si="47"/>
        <v>14.425685023446992</v>
      </c>
      <c r="P1826" s="156" t="s">
        <v>346</v>
      </c>
      <c r="Q1826" s="156" t="s">
        <v>346</v>
      </c>
      <c r="R1826" s="185">
        <v>258</v>
      </c>
      <c r="S1826" s="185">
        <v>173</v>
      </c>
      <c r="T1826" s="186"/>
      <c r="U1826" s="186"/>
      <c r="V1826" s="196"/>
      <c r="W1826" s="27"/>
    </row>
    <row r="1827" spans="1:23" s="28" customFormat="1" ht="13.8">
      <c r="A1827" s="158">
        <v>16.88</v>
      </c>
      <c r="B1827" s="153">
        <v>149</v>
      </c>
      <c r="C1827" s="153">
        <v>17241494</v>
      </c>
      <c r="D1827" s="153"/>
      <c r="E1827" s="153"/>
      <c r="F1827" s="153"/>
      <c r="G1827" s="27"/>
      <c r="H1827" s="27"/>
      <c r="I1827" s="27"/>
      <c r="J1827" s="169" t="s">
        <v>481</v>
      </c>
      <c r="K1827" s="27" t="s">
        <v>117</v>
      </c>
      <c r="L1827" s="179"/>
      <c r="M1827" s="179" t="s">
        <v>142</v>
      </c>
      <c r="N1827" s="140">
        <v>0.44336602917321977</v>
      </c>
      <c r="O1827" s="140">
        <f t="shared" si="47"/>
        <v>443.36602917321977</v>
      </c>
      <c r="P1827" s="27">
        <v>600</v>
      </c>
      <c r="Q1827" s="27">
        <v>600</v>
      </c>
      <c r="R1827" s="185">
        <v>104</v>
      </c>
      <c r="S1827" s="185">
        <v>223</v>
      </c>
      <c r="T1827" s="186">
        <v>205</v>
      </c>
      <c r="U1827" s="186"/>
      <c r="V1827" s="196"/>
      <c r="W1827" s="27"/>
    </row>
    <row r="1828" spans="1:23" s="28" customFormat="1" ht="13.8">
      <c r="A1828" s="158">
        <v>18.760000000000002</v>
      </c>
      <c r="B1828" s="153">
        <v>55</v>
      </c>
      <c r="C1828" s="153">
        <v>1102160</v>
      </c>
      <c r="D1828" s="153"/>
      <c r="E1828" s="153"/>
      <c r="F1828" s="153"/>
      <c r="G1828" s="27"/>
      <c r="H1828" s="27"/>
      <c r="I1828" s="27"/>
      <c r="J1828" s="169" t="s">
        <v>448</v>
      </c>
      <c r="K1828" s="27" t="s">
        <v>456</v>
      </c>
      <c r="L1828" s="179"/>
      <c r="M1828" s="179" t="s">
        <v>464</v>
      </c>
      <c r="N1828" s="140">
        <v>2.8342109025676999E-2</v>
      </c>
      <c r="O1828" s="140">
        <f t="shared" si="47"/>
        <v>28.342109025677001</v>
      </c>
      <c r="P1828" s="156" t="s">
        <v>346</v>
      </c>
      <c r="Q1828" s="156" t="s">
        <v>346</v>
      </c>
      <c r="R1828" s="185">
        <v>69</v>
      </c>
      <c r="S1828" s="185">
        <v>83</v>
      </c>
      <c r="T1828" s="186">
        <v>252</v>
      </c>
      <c r="U1828" s="186"/>
      <c r="V1828" s="196"/>
      <c r="W1828" s="27"/>
    </row>
    <row r="1829" spans="1:23" s="28" customFormat="1" ht="13.8">
      <c r="A1829" s="158">
        <v>23.5</v>
      </c>
      <c r="B1829" s="153">
        <v>243</v>
      </c>
      <c r="C1829" s="153">
        <v>1665296</v>
      </c>
      <c r="D1829" s="153"/>
      <c r="E1829" s="153"/>
      <c r="F1829" s="153"/>
      <c r="G1829" s="27"/>
      <c r="H1829" s="27"/>
      <c r="I1829" s="27"/>
      <c r="J1829" s="169" t="s">
        <v>450</v>
      </c>
      <c r="K1829" s="27" t="s">
        <v>120</v>
      </c>
      <c r="L1829" s="179"/>
      <c r="M1829" s="179" t="s">
        <v>145</v>
      </c>
      <c r="N1829" s="140">
        <v>0.1</v>
      </c>
      <c r="O1829" s="140">
        <f t="shared" si="47"/>
        <v>100</v>
      </c>
      <c r="P1829" s="156" t="s">
        <v>346</v>
      </c>
      <c r="Q1829" s="156" t="s">
        <v>346</v>
      </c>
      <c r="R1829" s="185">
        <v>245</v>
      </c>
      <c r="S1829" s="185">
        <v>186</v>
      </c>
      <c r="T1829" s="186">
        <v>256</v>
      </c>
      <c r="U1829" s="186"/>
      <c r="V1829" s="196"/>
      <c r="W1829" s="27"/>
    </row>
    <row r="1830" spans="1:23">
      <c r="A1830" s="220" t="s">
        <v>645</v>
      </c>
      <c r="B1830" s="220"/>
      <c r="C1830" s="220"/>
      <c r="D1830" s="220"/>
      <c r="E1830" s="220"/>
      <c r="F1830" s="220"/>
      <c r="G1830" s="220"/>
      <c r="H1830" s="220"/>
      <c r="I1830" s="220"/>
      <c r="J1830" s="220"/>
      <c r="K1830" s="220"/>
      <c r="L1830" s="220"/>
      <c r="M1830" s="220"/>
      <c r="N1830" s="220"/>
      <c r="O1830" s="220"/>
      <c r="P1830" s="220"/>
      <c r="Q1830" s="220"/>
      <c r="R1830" s="220"/>
      <c r="S1830" s="220"/>
      <c r="T1830" s="220"/>
      <c r="U1830" s="220"/>
      <c r="V1830" s="220"/>
      <c r="W1830" s="220"/>
    </row>
    <row r="1831" spans="1:23" ht="13.8">
      <c r="A1831" s="158">
        <v>6.15</v>
      </c>
      <c r="B1831" s="153">
        <v>91</v>
      </c>
      <c r="C1831" s="153">
        <v>625386</v>
      </c>
      <c r="D1831" s="27"/>
      <c r="E1831" s="27"/>
      <c r="F1831" s="27"/>
      <c r="G1831" s="27" t="str">
        <f t="shared" ref="G1831:G1845" si="48">IF($F1831="Other","Please, specify ion type!!!","")</f>
        <v/>
      </c>
      <c r="H1831" s="27"/>
      <c r="I1831" s="27"/>
      <c r="J1831" s="154" t="s">
        <v>215</v>
      </c>
      <c r="K1831" s="27" t="s">
        <v>229</v>
      </c>
      <c r="L1831" s="27" t="str">
        <f t="shared" ref="L1831:L1845" si="49">IF($I1831="Unknown","n/a","")</f>
        <v/>
      </c>
      <c r="M1831" s="155" t="s">
        <v>238</v>
      </c>
      <c r="N1831" s="140">
        <v>1.6040593304915831E-2</v>
      </c>
      <c r="O1831" s="140">
        <f t="shared" si="47"/>
        <v>16.040593304915831</v>
      </c>
      <c r="P1831" s="27">
        <v>4300</v>
      </c>
      <c r="Q1831" s="156" t="s">
        <v>346</v>
      </c>
      <c r="R1831" s="185">
        <v>65</v>
      </c>
      <c r="S1831" s="185"/>
      <c r="T1831" s="186"/>
      <c r="U1831" s="186"/>
      <c r="V1831" s="186"/>
      <c r="W1831" s="157"/>
    </row>
    <row r="1832" spans="1:23" ht="13.8">
      <c r="A1832" s="158">
        <v>6.76</v>
      </c>
      <c r="B1832" s="153">
        <v>91</v>
      </c>
      <c r="C1832" s="153">
        <v>145717</v>
      </c>
      <c r="D1832" s="27"/>
      <c r="E1832" s="27"/>
      <c r="F1832" s="27"/>
      <c r="G1832" s="27" t="str">
        <f t="shared" si="48"/>
        <v/>
      </c>
      <c r="H1832" s="27"/>
      <c r="I1832" s="27"/>
      <c r="J1832" s="154" t="s">
        <v>536</v>
      </c>
      <c r="K1832" s="27" t="s">
        <v>562</v>
      </c>
      <c r="L1832" s="27" t="str">
        <f t="shared" si="49"/>
        <v/>
      </c>
      <c r="M1832" s="155" t="s">
        <v>98</v>
      </c>
      <c r="N1832" s="140">
        <v>3.7375111285069063E-3</v>
      </c>
      <c r="O1832" s="140">
        <f t="shared" si="47"/>
        <v>3.7375111285069065</v>
      </c>
      <c r="P1832" s="156" t="s">
        <v>346</v>
      </c>
      <c r="Q1832" s="156" t="s">
        <v>346</v>
      </c>
      <c r="R1832" s="185">
        <v>106</v>
      </c>
      <c r="S1832" s="185"/>
      <c r="T1832" s="186"/>
      <c r="U1832" s="186"/>
      <c r="V1832" s="186"/>
      <c r="W1832" s="157"/>
    </row>
    <row r="1833" spans="1:23" ht="13.8">
      <c r="A1833" s="158">
        <v>7.13</v>
      </c>
      <c r="B1833" s="153">
        <v>60</v>
      </c>
      <c r="C1833" s="153">
        <v>74730</v>
      </c>
      <c r="D1833" s="27"/>
      <c r="E1833" s="27"/>
      <c r="F1833" s="27"/>
      <c r="G1833" s="27" t="str">
        <f t="shared" si="48"/>
        <v/>
      </c>
      <c r="H1833" s="27"/>
      <c r="I1833" s="27"/>
      <c r="J1833" s="154" t="s">
        <v>73</v>
      </c>
      <c r="K1833" s="27" t="s">
        <v>99</v>
      </c>
      <c r="L1833" s="27" t="str">
        <f t="shared" si="49"/>
        <v/>
      </c>
      <c r="M1833" s="155" t="s">
        <v>124</v>
      </c>
      <c r="N1833" s="140">
        <v>1.9167578706212806E-3</v>
      </c>
      <c r="O1833" s="140">
        <f t="shared" si="47"/>
        <v>1.9167578706212807</v>
      </c>
      <c r="P1833" s="156" t="s">
        <v>346</v>
      </c>
      <c r="Q1833" s="156" t="s">
        <v>346</v>
      </c>
      <c r="R1833" s="185">
        <v>73</v>
      </c>
      <c r="S1833" s="185"/>
      <c r="T1833" s="186"/>
      <c r="U1833" s="186"/>
      <c r="V1833" s="186"/>
      <c r="W1833" s="157"/>
    </row>
    <row r="1834" spans="1:23" ht="13.8">
      <c r="A1834" s="158">
        <v>7.32</v>
      </c>
      <c r="B1834" s="153">
        <v>103</v>
      </c>
      <c r="C1834" s="153">
        <v>48538</v>
      </c>
      <c r="D1834" s="27"/>
      <c r="E1834" s="27"/>
      <c r="F1834" s="27"/>
      <c r="G1834" s="27" t="str">
        <f t="shared" si="48"/>
        <v/>
      </c>
      <c r="H1834" s="27"/>
      <c r="I1834" s="27"/>
      <c r="J1834" s="154" t="s">
        <v>628</v>
      </c>
      <c r="K1834" s="27" t="s">
        <v>647</v>
      </c>
      <c r="L1834" s="27" t="str">
        <f t="shared" si="49"/>
        <v/>
      </c>
      <c r="M1834" s="155" t="s">
        <v>656</v>
      </c>
      <c r="N1834" s="140">
        <v>1.2449564234472863E-3</v>
      </c>
      <c r="O1834" s="140">
        <f t="shared" si="47"/>
        <v>1.2449564234472863</v>
      </c>
      <c r="P1834" s="156" t="s">
        <v>346</v>
      </c>
      <c r="Q1834" s="156" t="s">
        <v>346</v>
      </c>
      <c r="R1834" s="185">
        <v>75</v>
      </c>
      <c r="S1834" s="185">
        <v>117</v>
      </c>
      <c r="T1834" s="186">
        <v>133</v>
      </c>
      <c r="U1834" s="186"/>
      <c r="V1834" s="186"/>
      <c r="W1834" s="157"/>
    </row>
    <row r="1835" spans="1:23" ht="13.8">
      <c r="A1835" s="158">
        <v>7.39</v>
      </c>
      <c r="B1835" s="153">
        <v>93</v>
      </c>
      <c r="C1835" s="153">
        <v>65604</v>
      </c>
      <c r="D1835" s="27"/>
      <c r="E1835" s="27"/>
      <c r="F1835" s="27"/>
      <c r="G1835" s="27" t="str">
        <f t="shared" si="48"/>
        <v/>
      </c>
      <c r="H1835" s="27"/>
      <c r="I1835" s="27"/>
      <c r="J1835" s="154" t="s">
        <v>324</v>
      </c>
      <c r="K1835" s="27" t="s">
        <v>338</v>
      </c>
      <c r="L1835" s="27" t="str">
        <f t="shared" si="49"/>
        <v/>
      </c>
      <c r="M1835" s="155" t="s">
        <v>331</v>
      </c>
      <c r="N1835" s="140">
        <v>1.6826841073764014E-3</v>
      </c>
      <c r="O1835" s="140">
        <f t="shared" si="47"/>
        <v>1.6826841073764014</v>
      </c>
      <c r="P1835" s="27">
        <v>150</v>
      </c>
      <c r="Q1835" s="156" t="s">
        <v>346</v>
      </c>
      <c r="R1835" s="185">
        <v>66</v>
      </c>
      <c r="S1835" s="185"/>
      <c r="T1835" s="186"/>
      <c r="U1835" s="186"/>
      <c r="V1835" s="186"/>
      <c r="W1835" s="157"/>
    </row>
    <row r="1836" spans="1:23" ht="13.8">
      <c r="A1836" s="158">
        <v>7.78</v>
      </c>
      <c r="B1836" s="153">
        <v>267</v>
      </c>
      <c r="C1836" s="153">
        <v>85963</v>
      </c>
      <c r="D1836" s="27"/>
      <c r="E1836" s="27"/>
      <c r="F1836" s="27"/>
      <c r="G1836" s="27" t="str">
        <f t="shared" si="48"/>
        <v/>
      </c>
      <c r="H1836" s="27"/>
      <c r="I1836" s="27"/>
      <c r="J1836" s="154" t="s">
        <v>95</v>
      </c>
      <c r="K1836" s="27" t="s">
        <v>98</v>
      </c>
      <c r="L1836" s="27" t="str">
        <f t="shared" si="49"/>
        <v/>
      </c>
      <c r="M1836" s="155" t="s">
        <v>98</v>
      </c>
      <c r="N1836" s="140">
        <v>2.2048743052618378E-3</v>
      </c>
      <c r="O1836" s="140">
        <f t="shared" si="47"/>
        <v>2.2048743052618378</v>
      </c>
      <c r="P1836" s="156" t="s">
        <v>346</v>
      </c>
      <c r="Q1836" s="156" t="s">
        <v>346</v>
      </c>
      <c r="R1836" s="185">
        <v>126</v>
      </c>
      <c r="S1836" s="185">
        <v>251</v>
      </c>
      <c r="T1836" s="186">
        <v>283</v>
      </c>
      <c r="U1836" s="186"/>
      <c r="V1836" s="186"/>
      <c r="W1836" s="157"/>
    </row>
    <row r="1837" spans="1:23" ht="13.8">
      <c r="A1837" s="158">
        <v>7.89</v>
      </c>
      <c r="B1837" s="153">
        <v>108</v>
      </c>
      <c r="C1837" s="153">
        <v>48981</v>
      </c>
      <c r="D1837" s="27"/>
      <c r="E1837" s="27"/>
      <c r="F1837" s="27"/>
      <c r="G1837" s="27" t="str">
        <f t="shared" si="48"/>
        <v/>
      </c>
      <c r="H1837" s="27"/>
      <c r="I1837" s="27"/>
      <c r="J1837" s="154" t="s">
        <v>530</v>
      </c>
      <c r="K1837" s="27" t="s">
        <v>103</v>
      </c>
      <c r="L1837" s="27" t="str">
        <f t="shared" si="49"/>
        <v/>
      </c>
      <c r="M1837" s="155" t="s">
        <v>98</v>
      </c>
      <c r="N1837" s="140">
        <v>1.2563189784678302E-3</v>
      </c>
      <c r="O1837" s="140">
        <f t="shared" si="47"/>
        <v>1.2563189784678301</v>
      </c>
      <c r="P1837" s="156" t="s">
        <v>346</v>
      </c>
      <c r="Q1837" s="156" t="s">
        <v>346</v>
      </c>
      <c r="R1837" s="185">
        <v>94</v>
      </c>
      <c r="S1837" s="185">
        <v>77</v>
      </c>
      <c r="T1837" s="186"/>
      <c r="U1837" s="186"/>
      <c r="V1837" s="186"/>
      <c r="W1837" s="157"/>
    </row>
    <row r="1838" spans="1:23" ht="13.8">
      <c r="A1838" s="158">
        <v>7.92</v>
      </c>
      <c r="B1838" s="153">
        <v>116</v>
      </c>
      <c r="C1838" s="153">
        <v>47711</v>
      </c>
      <c r="D1838" s="27"/>
      <c r="E1838" s="27"/>
      <c r="F1838" s="27"/>
      <c r="G1838" s="27" t="str">
        <f t="shared" si="48"/>
        <v/>
      </c>
      <c r="H1838" s="27"/>
      <c r="I1838" s="27"/>
      <c r="J1838" s="154" t="s">
        <v>220</v>
      </c>
      <c r="K1838" s="27" t="s">
        <v>648</v>
      </c>
      <c r="L1838" s="27" t="str">
        <f t="shared" si="49"/>
        <v/>
      </c>
      <c r="M1838" s="155" t="s">
        <v>243</v>
      </c>
      <c r="N1838" s="140">
        <v>1.2237446108017119E-3</v>
      </c>
      <c r="O1838" s="140">
        <f t="shared" si="47"/>
        <v>1.2237446108017118</v>
      </c>
      <c r="P1838" s="156" t="s">
        <v>346</v>
      </c>
      <c r="Q1838" s="156" t="s">
        <v>346</v>
      </c>
      <c r="R1838" s="185">
        <v>115</v>
      </c>
      <c r="S1838" s="185">
        <v>89</v>
      </c>
      <c r="T1838" s="186"/>
      <c r="U1838" s="186"/>
      <c r="V1838" s="186"/>
      <c r="W1838" s="157"/>
    </row>
    <row r="1839" spans="1:23" ht="13.8">
      <c r="A1839" s="158">
        <v>8.39</v>
      </c>
      <c r="B1839" s="153">
        <v>68</v>
      </c>
      <c r="C1839" s="153">
        <v>172765</v>
      </c>
      <c r="D1839" s="27"/>
      <c r="E1839" s="27"/>
      <c r="F1839" s="27"/>
      <c r="G1839" s="27" t="str">
        <f t="shared" si="48"/>
        <v/>
      </c>
      <c r="H1839" s="27"/>
      <c r="I1839" s="27"/>
      <c r="J1839" s="154" t="s">
        <v>630</v>
      </c>
      <c r="K1839" s="27" t="s">
        <v>161</v>
      </c>
      <c r="L1839" s="27" t="str">
        <f t="shared" si="49"/>
        <v/>
      </c>
      <c r="M1839" s="155" t="s">
        <v>657</v>
      </c>
      <c r="N1839" s="140">
        <v>4.4312682124700324E-3</v>
      </c>
      <c r="O1839" s="140">
        <f t="shared" si="47"/>
        <v>4.431268212470032</v>
      </c>
      <c r="P1839" s="156" t="s">
        <v>346</v>
      </c>
      <c r="Q1839" s="156" t="s">
        <v>346</v>
      </c>
      <c r="R1839" s="185">
        <v>96</v>
      </c>
      <c r="S1839" s="185">
        <v>152</v>
      </c>
      <c r="T1839" s="186"/>
      <c r="U1839" s="186"/>
      <c r="V1839" s="186"/>
      <c r="W1839" s="157"/>
    </row>
    <row r="1840" spans="1:23" ht="13.8">
      <c r="A1840" s="158">
        <v>8.58</v>
      </c>
      <c r="B1840" s="153">
        <v>130</v>
      </c>
      <c r="C1840" s="153">
        <v>41817</v>
      </c>
      <c r="D1840" s="27"/>
      <c r="E1840" s="27"/>
      <c r="F1840" s="27"/>
      <c r="G1840" s="27" t="str">
        <f t="shared" si="48"/>
        <v/>
      </c>
      <c r="H1840" s="27"/>
      <c r="I1840" s="27"/>
      <c r="J1840" s="154" t="s">
        <v>471</v>
      </c>
      <c r="K1840" s="27" t="s">
        <v>649</v>
      </c>
      <c r="L1840" s="27" t="str">
        <f t="shared" si="49"/>
        <v/>
      </c>
      <c r="M1840" s="155" t="s">
        <v>98</v>
      </c>
      <c r="N1840" s="140">
        <v>1.0725687659008441E-3</v>
      </c>
      <c r="O1840" s="140">
        <f t="shared" si="47"/>
        <v>1.072568765900844</v>
      </c>
      <c r="P1840" s="156" t="s">
        <v>346</v>
      </c>
      <c r="Q1840" s="156" t="s">
        <v>346</v>
      </c>
      <c r="R1840" s="185">
        <v>129</v>
      </c>
      <c r="S1840" s="185">
        <v>115</v>
      </c>
      <c r="T1840" s="186">
        <v>77</v>
      </c>
      <c r="U1840" s="186"/>
      <c r="V1840" s="186"/>
      <c r="W1840" s="157"/>
    </row>
    <row r="1841" spans="1:23" ht="13.8">
      <c r="A1841" s="158">
        <v>8.85</v>
      </c>
      <c r="B1841" s="153">
        <v>94</v>
      </c>
      <c r="C1841" s="153">
        <v>77737</v>
      </c>
      <c r="D1841" s="27"/>
      <c r="E1841" s="27"/>
      <c r="F1841" s="27"/>
      <c r="G1841" s="27" t="str">
        <f t="shared" si="48"/>
        <v/>
      </c>
      <c r="H1841" s="27"/>
      <c r="I1841" s="27"/>
      <c r="J1841" s="154" t="s">
        <v>366</v>
      </c>
      <c r="K1841" s="27" t="s">
        <v>378</v>
      </c>
      <c r="L1841" s="27" t="str">
        <f t="shared" si="49"/>
        <v/>
      </c>
      <c r="M1841" s="155" t="s">
        <v>373</v>
      </c>
      <c r="N1841" s="140">
        <v>1.9938847395756256E-3</v>
      </c>
      <c r="O1841" s="140">
        <f t="shared" si="47"/>
        <v>1.9938847395756256</v>
      </c>
      <c r="P1841" s="156" t="s">
        <v>346</v>
      </c>
      <c r="Q1841" s="156" t="s">
        <v>346</v>
      </c>
      <c r="R1841" s="185">
        <v>77</v>
      </c>
      <c r="S1841" s="185">
        <v>138</v>
      </c>
      <c r="T1841" s="186"/>
      <c r="U1841" s="186"/>
      <c r="V1841" s="186"/>
      <c r="W1841" s="157"/>
    </row>
    <row r="1842" spans="1:23" ht="13.8">
      <c r="A1842" s="158">
        <v>8.86</v>
      </c>
      <c r="B1842" s="153">
        <v>59</v>
      </c>
      <c r="C1842" s="153">
        <v>52269</v>
      </c>
      <c r="D1842" s="27"/>
      <c r="E1842" s="27"/>
      <c r="F1842" s="27"/>
      <c r="G1842" s="27" t="str">
        <f t="shared" si="48"/>
        <v/>
      </c>
      <c r="H1842" s="27"/>
      <c r="I1842" s="27"/>
      <c r="J1842" s="154" t="s">
        <v>95</v>
      </c>
      <c r="K1842" s="27" t="s">
        <v>98</v>
      </c>
      <c r="L1842" s="27" t="str">
        <f t="shared" si="49"/>
        <v/>
      </c>
      <c r="M1842" s="155" t="s">
        <v>98</v>
      </c>
      <c r="N1842" s="140">
        <v>1.3406532468821586E-3</v>
      </c>
      <c r="O1842" s="140">
        <f t="shared" si="47"/>
        <v>1.3406532468821586</v>
      </c>
      <c r="P1842" s="156" t="s">
        <v>346</v>
      </c>
      <c r="Q1842" s="156" t="s">
        <v>346</v>
      </c>
      <c r="R1842" s="185"/>
      <c r="S1842" s="185"/>
      <c r="T1842" s="186"/>
      <c r="U1842" s="186"/>
      <c r="V1842" s="186"/>
      <c r="W1842" s="157"/>
    </row>
    <row r="1843" spans="1:23" ht="13.8">
      <c r="A1843" s="158">
        <v>9.06</v>
      </c>
      <c r="B1843" s="153">
        <v>73</v>
      </c>
      <c r="C1843" s="153">
        <v>78720</v>
      </c>
      <c r="D1843" s="27"/>
      <c r="E1843" s="27"/>
      <c r="F1843" s="27"/>
      <c r="G1843" s="27" t="str">
        <f t="shared" si="48"/>
        <v/>
      </c>
      <c r="H1843" s="27"/>
      <c r="I1843" s="27"/>
      <c r="J1843" s="154" t="s">
        <v>83</v>
      </c>
      <c r="K1843" s="27" t="s">
        <v>109</v>
      </c>
      <c r="L1843" s="27" t="str">
        <f t="shared" si="49"/>
        <v/>
      </c>
      <c r="M1843" s="155" t="s">
        <v>134</v>
      </c>
      <c r="N1843" s="140">
        <v>2.0190978131313687E-3</v>
      </c>
      <c r="O1843" s="140">
        <f t="shared" si="47"/>
        <v>2.0190978131313688</v>
      </c>
      <c r="P1843" s="27">
        <v>22.984999999999999</v>
      </c>
      <c r="Q1843" s="27">
        <v>22.984999999999999</v>
      </c>
      <c r="R1843" s="185">
        <v>341</v>
      </c>
      <c r="S1843" s="185">
        <v>429</v>
      </c>
      <c r="T1843" s="186">
        <v>325</v>
      </c>
      <c r="U1843" s="186"/>
      <c r="V1843" s="186"/>
      <c r="W1843" s="157"/>
    </row>
    <row r="1844" spans="1:23" ht="13.8">
      <c r="A1844" s="158">
        <v>9.17</v>
      </c>
      <c r="B1844" s="153">
        <v>55</v>
      </c>
      <c r="C1844" s="153">
        <v>112236</v>
      </c>
      <c r="D1844" s="27"/>
      <c r="E1844" s="27"/>
      <c r="F1844" s="27"/>
      <c r="G1844" s="27" t="str">
        <f t="shared" si="48"/>
        <v/>
      </c>
      <c r="H1844" s="27"/>
      <c r="I1844" s="27"/>
      <c r="J1844" s="154" t="s">
        <v>152</v>
      </c>
      <c r="K1844" s="27" t="s">
        <v>163</v>
      </c>
      <c r="L1844" s="27" t="str">
        <f t="shared" si="49"/>
        <v/>
      </c>
      <c r="M1844" s="155" t="s">
        <v>175</v>
      </c>
      <c r="N1844" s="140">
        <v>2.8787533302161118E-3</v>
      </c>
      <c r="O1844" s="140">
        <f t="shared" si="47"/>
        <v>2.8787533302161119</v>
      </c>
      <c r="P1844" s="156" t="s">
        <v>346</v>
      </c>
      <c r="Q1844" s="27">
        <v>1013.2</v>
      </c>
      <c r="R1844" s="185">
        <v>85</v>
      </c>
      <c r="S1844" s="185">
        <v>113</v>
      </c>
      <c r="T1844" s="186"/>
      <c r="U1844" s="186"/>
      <c r="V1844" s="186"/>
      <c r="W1844" s="157"/>
    </row>
    <row r="1845" spans="1:23" ht="13.8">
      <c r="A1845" s="158">
        <v>9.36</v>
      </c>
      <c r="B1845" s="153">
        <v>103</v>
      </c>
      <c r="C1845" s="153">
        <v>68421</v>
      </c>
      <c r="D1845" s="27"/>
      <c r="E1845" s="27"/>
      <c r="F1845" s="27"/>
      <c r="G1845" s="27" t="str">
        <f t="shared" si="48"/>
        <v/>
      </c>
      <c r="H1845" s="27"/>
      <c r="I1845" s="27"/>
      <c r="J1845" s="154" t="s">
        <v>631</v>
      </c>
      <c r="K1845" s="27" t="s">
        <v>650</v>
      </c>
      <c r="L1845" s="27" t="str">
        <f t="shared" si="49"/>
        <v/>
      </c>
      <c r="M1845" s="155" t="s">
        <v>658</v>
      </c>
      <c r="N1845" s="140">
        <v>1.7549376457350278E-3</v>
      </c>
      <c r="O1845" s="140">
        <f t="shared" si="47"/>
        <v>1.7549376457350279</v>
      </c>
      <c r="P1845" s="156" t="s">
        <v>346</v>
      </c>
      <c r="Q1845" s="156" t="s">
        <v>346</v>
      </c>
      <c r="R1845" s="185">
        <v>145</v>
      </c>
      <c r="S1845" s="185">
        <v>86</v>
      </c>
      <c r="T1845" s="186">
        <v>116</v>
      </c>
      <c r="U1845" s="186"/>
      <c r="V1845" s="186"/>
      <c r="W1845" s="157"/>
    </row>
    <row r="1846" spans="1:23" ht="13.8">
      <c r="A1846" s="158">
        <v>9.5299999999999994</v>
      </c>
      <c r="B1846" s="153">
        <v>120</v>
      </c>
      <c r="C1846" s="153">
        <v>95287</v>
      </c>
      <c r="D1846" s="27"/>
      <c r="E1846" s="27"/>
      <c r="F1846" s="27"/>
      <c r="G1846" s="27" t="str">
        <f t="shared" ref="G1846:G1872" si="50">IF($F1846="Other","Please, specify ion type!!!","")</f>
        <v/>
      </c>
      <c r="H1846" s="27"/>
      <c r="I1846" s="27"/>
      <c r="J1846" s="154" t="s">
        <v>632</v>
      </c>
      <c r="K1846" s="27" t="s">
        <v>651</v>
      </c>
      <c r="L1846" s="27" t="str">
        <f t="shared" ref="L1846:L1872" si="51">IF($I1846="Unknown","n/a","")</f>
        <v/>
      </c>
      <c r="M1846" s="155" t="s">
        <v>98</v>
      </c>
      <c r="N1846" s="140">
        <v>2.4440265919696232E-3</v>
      </c>
      <c r="O1846" s="140">
        <f t="shared" si="47"/>
        <v>2.4440265919696231</v>
      </c>
      <c r="P1846" s="156" t="s">
        <v>346</v>
      </c>
      <c r="Q1846" s="156" t="s">
        <v>346</v>
      </c>
      <c r="R1846" s="185">
        <v>135</v>
      </c>
      <c r="S1846" s="185">
        <v>92</v>
      </c>
      <c r="T1846" s="186"/>
      <c r="U1846" s="186"/>
      <c r="V1846" s="186"/>
      <c r="W1846" s="157"/>
    </row>
    <row r="1847" spans="1:23" ht="13.8">
      <c r="A1847" s="158">
        <v>10.039999999999999</v>
      </c>
      <c r="B1847" s="153">
        <v>109</v>
      </c>
      <c r="C1847" s="153">
        <v>273870</v>
      </c>
      <c r="D1847" s="27"/>
      <c r="E1847" s="27"/>
      <c r="F1847" s="27"/>
      <c r="G1847" s="27" t="str">
        <f t="shared" si="50"/>
        <v/>
      </c>
      <c r="H1847" s="27"/>
      <c r="I1847" s="27"/>
      <c r="J1847" s="154" t="s">
        <v>95</v>
      </c>
      <c r="K1847" s="27" t="s">
        <v>98</v>
      </c>
      <c r="L1847" s="27" t="str">
        <f t="shared" si="51"/>
        <v/>
      </c>
      <c r="M1847" s="155" t="s">
        <v>98</v>
      </c>
      <c r="N1847" s="140">
        <v>7.0245213171022357E-3</v>
      </c>
      <c r="O1847" s="140">
        <f t="shared" si="47"/>
        <v>7.024521317102236</v>
      </c>
      <c r="P1847" s="156" t="s">
        <v>346</v>
      </c>
      <c r="Q1847" s="156" t="s">
        <v>346</v>
      </c>
      <c r="R1847" s="185">
        <v>151</v>
      </c>
      <c r="S1847" s="185">
        <v>175</v>
      </c>
      <c r="T1847" s="186">
        <v>190</v>
      </c>
      <c r="U1847" s="186"/>
      <c r="V1847" s="186"/>
      <c r="W1847" s="157"/>
    </row>
    <row r="1848" spans="1:23" ht="13.8">
      <c r="A1848" s="158">
        <v>10.199999999999999</v>
      </c>
      <c r="B1848" s="153">
        <v>152</v>
      </c>
      <c r="C1848" s="153">
        <v>119750</v>
      </c>
      <c r="D1848" s="27"/>
      <c r="E1848" s="27"/>
      <c r="F1848" s="27"/>
      <c r="G1848" s="27" t="str">
        <f t="shared" si="50"/>
        <v/>
      </c>
      <c r="H1848" s="27"/>
      <c r="I1848" s="27"/>
      <c r="J1848" s="154" t="s">
        <v>633</v>
      </c>
      <c r="K1848" s="27" t="s">
        <v>165</v>
      </c>
      <c r="L1848" s="27" t="str">
        <f t="shared" si="51"/>
        <v/>
      </c>
      <c r="M1848" s="155" t="s">
        <v>659</v>
      </c>
      <c r="N1848" s="140">
        <v>3.0714807307225794E-3</v>
      </c>
      <c r="O1848" s="140">
        <f t="shared" si="47"/>
        <v>3.0714807307225795</v>
      </c>
      <c r="P1848" s="156" t="s">
        <v>346</v>
      </c>
      <c r="Q1848" s="156" t="s">
        <v>346</v>
      </c>
      <c r="R1848" s="185">
        <v>151</v>
      </c>
      <c r="S1848" s="185">
        <v>81</v>
      </c>
      <c r="T1848" s="186">
        <v>109</v>
      </c>
      <c r="U1848" s="186"/>
      <c r="V1848" s="186"/>
      <c r="W1848" s="157"/>
    </row>
    <row r="1849" spans="1:23" ht="13.8">
      <c r="A1849" s="158">
        <v>10.199999999999999</v>
      </c>
      <c r="B1849" s="153">
        <v>154</v>
      </c>
      <c r="C1849" s="153">
        <v>97744</v>
      </c>
      <c r="D1849" s="27"/>
      <c r="E1849" s="27"/>
      <c r="F1849" s="27"/>
      <c r="G1849" s="27" t="str">
        <f t="shared" si="50"/>
        <v/>
      </c>
      <c r="H1849" s="27"/>
      <c r="I1849" s="27"/>
      <c r="J1849" s="154" t="s">
        <v>441</v>
      </c>
      <c r="K1849" s="27" t="s">
        <v>193</v>
      </c>
      <c r="L1849" s="27" t="str">
        <f t="shared" si="51"/>
        <v/>
      </c>
      <c r="M1849" s="155" t="s">
        <v>461</v>
      </c>
      <c r="N1849" s="140">
        <v>2.5070464513047832E-3</v>
      </c>
      <c r="O1849" s="140">
        <f t="shared" si="47"/>
        <v>2.5070464513047832</v>
      </c>
      <c r="P1849" s="27">
        <v>360</v>
      </c>
      <c r="Q1849" s="27">
        <v>360</v>
      </c>
      <c r="R1849" s="185">
        <v>128</v>
      </c>
      <c r="S1849" s="185">
        <v>115</v>
      </c>
      <c r="T1849" s="186"/>
      <c r="U1849" s="186"/>
      <c r="V1849" s="186"/>
      <c r="W1849" s="157"/>
    </row>
    <row r="1850" spans="1:23" ht="13.8">
      <c r="A1850" s="158">
        <v>10.32</v>
      </c>
      <c r="B1850" s="153">
        <v>73</v>
      </c>
      <c r="C1850" s="153">
        <v>94635</v>
      </c>
      <c r="D1850" s="27"/>
      <c r="E1850" s="27"/>
      <c r="F1850" s="27"/>
      <c r="G1850" s="27" t="str">
        <f t="shared" si="50"/>
        <v/>
      </c>
      <c r="H1850" s="27"/>
      <c r="I1850" s="27"/>
      <c r="J1850" s="154" t="s">
        <v>184</v>
      </c>
      <c r="K1850" s="27" t="s">
        <v>192</v>
      </c>
      <c r="L1850" s="27" t="str">
        <f t="shared" si="51"/>
        <v/>
      </c>
      <c r="M1850" s="155" t="s">
        <v>199</v>
      </c>
      <c r="N1850" s="140">
        <v>2.4273033732937896E-3</v>
      </c>
      <c r="O1850" s="140">
        <f t="shared" si="47"/>
        <v>2.4273033732937894</v>
      </c>
      <c r="P1850" s="156" t="s">
        <v>346</v>
      </c>
      <c r="Q1850" s="27">
        <v>2.6755</v>
      </c>
      <c r="R1850" s="185">
        <v>281</v>
      </c>
      <c r="S1850" s="185">
        <v>147</v>
      </c>
      <c r="T1850" s="186">
        <v>503</v>
      </c>
      <c r="U1850" s="186"/>
      <c r="V1850" s="186"/>
      <c r="W1850" s="157"/>
    </row>
    <row r="1851" spans="1:23" ht="13.8">
      <c r="A1851" s="158">
        <v>10.47</v>
      </c>
      <c r="B1851" s="153">
        <v>193</v>
      </c>
      <c r="C1851" s="153">
        <v>121980</v>
      </c>
      <c r="D1851" s="27"/>
      <c r="E1851" s="27"/>
      <c r="F1851" s="27"/>
      <c r="G1851" s="27" t="str">
        <f t="shared" si="50"/>
        <v/>
      </c>
      <c r="H1851" s="27"/>
      <c r="I1851" s="27"/>
      <c r="J1851" s="154" t="s">
        <v>95</v>
      </c>
      <c r="K1851" s="27" t="s">
        <v>98</v>
      </c>
      <c r="L1851" s="27" t="str">
        <f t="shared" si="51"/>
        <v/>
      </c>
      <c r="M1851" s="155" t="s">
        <v>98</v>
      </c>
      <c r="N1851" s="140">
        <v>3.1286782424512754E-3</v>
      </c>
      <c r="O1851" s="140">
        <f t="shared" si="47"/>
        <v>3.1286782424512753</v>
      </c>
      <c r="P1851" s="156" t="s">
        <v>346</v>
      </c>
      <c r="Q1851" s="156" t="s">
        <v>346</v>
      </c>
      <c r="R1851" s="185">
        <v>208</v>
      </c>
      <c r="S1851" s="185">
        <v>207</v>
      </c>
      <c r="T1851" s="186"/>
      <c r="U1851" s="186"/>
      <c r="V1851" s="186"/>
      <c r="W1851" s="157"/>
    </row>
    <row r="1852" spans="1:23" ht="13.8">
      <c r="A1852" s="158">
        <v>10.58</v>
      </c>
      <c r="B1852" s="153">
        <v>163</v>
      </c>
      <c r="C1852" s="153">
        <v>102996</v>
      </c>
      <c r="D1852" s="27"/>
      <c r="E1852" s="27"/>
      <c r="F1852" s="27"/>
      <c r="G1852" s="27" t="str">
        <f t="shared" si="50"/>
        <v/>
      </c>
      <c r="H1852" s="27"/>
      <c r="I1852" s="27"/>
      <c r="J1852" s="154" t="s">
        <v>634</v>
      </c>
      <c r="K1852" s="27" t="s">
        <v>649</v>
      </c>
      <c r="L1852" s="27" t="str">
        <f t="shared" si="51"/>
        <v/>
      </c>
      <c r="M1852" s="155" t="s">
        <v>660</v>
      </c>
      <c r="N1852" s="140">
        <v>2.6417555686138018E-3</v>
      </c>
      <c r="O1852" s="140">
        <f t="shared" si="47"/>
        <v>2.6417555686138017</v>
      </c>
      <c r="P1852" s="27">
        <v>26100</v>
      </c>
      <c r="Q1852" s="27">
        <v>26100</v>
      </c>
      <c r="R1852" s="185">
        <v>194</v>
      </c>
      <c r="S1852" s="185"/>
      <c r="T1852" s="186"/>
      <c r="U1852" s="186"/>
      <c r="V1852" s="186"/>
      <c r="W1852" s="157"/>
    </row>
    <row r="1853" spans="1:23" ht="13.8">
      <c r="A1853" s="158">
        <v>10.79</v>
      </c>
      <c r="B1853" s="153">
        <v>59</v>
      </c>
      <c r="C1853" s="153">
        <v>782544</v>
      </c>
      <c r="D1853" s="27"/>
      <c r="E1853" s="27"/>
      <c r="F1853" s="27"/>
      <c r="G1853" s="27" t="str">
        <f t="shared" si="50"/>
        <v/>
      </c>
      <c r="H1853" s="27"/>
      <c r="I1853" s="27"/>
      <c r="J1853" s="154" t="s">
        <v>635</v>
      </c>
      <c r="K1853" s="27" t="s">
        <v>652</v>
      </c>
      <c r="L1853" s="27" t="str">
        <f t="shared" si="51"/>
        <v/>
      </c>
      <c r="M1853" s="155" t="s">
        <v>661</v>
      </c>
      <c r="N1853" s="140">
        <v>2.0071555882610188E-2</v>
      </c>
      <c r="O1853" s="140">
        <f t="shared" si="47"/>
        <v>20.071555882610188</v>
      </c>
      <c r="P1853" s="156" t="s">
        <v>346</v>
      </c>
      <c r="Q1853" s="156" t="s">
        <v>346</v>
      </c>
      <c r="R1853" s="185">
        <v>88</v>
      </c>
      <c r="S1853" s="185">
        <v>103</v>
      </c>
      <c r="T1853" s="186">
        <v>207</v>
      </c>
      <c r="U1853" s="186">
        <v>222</v>
      </c>
      <c r="V1853" s="186"/>
      <c r="W1853" s="157"/>
    </row>
    <row r="1854" spans="1:23" ht="13.8">
      <c r="A1854" s="158">
        <v>10.83</v>
      </c>
      <c r="B1854" s="153">
        <v>73</v>
      </c>
      <c r="C1854" s="153">
        <v>130386</v>
      </c>
      <c r="D1854" s="27"/>
      <c r="E1854" s="27"/>
      <c r="F1854" s="27"/>
      <c r="G1854" s="27" t="str">
        <f t="shared" si="50"/>
        <v/>
      </c>
      <c r="H1854" s="27"/>
      <c r="I1854" s="27"/>
      <c r="J1854" s="154" t="s">
        <v>442</v>
      </c>
      <c r="K1854" s="27" t="s">
        <v>454</v>
      </c>
      <c r="L1854" s="27" t="str">
        <f t="shared" si="51"/>
        <v/>
      </c>
      <c r="M1854" s="155" t="s">
        <v>462</v>
      </c>
      <c r="N1854" s="140">
        <v>3.3442846476492206E-3</v>
      </c>
      <c r="O1854" s="140">
        <f t="shared" si="47"/>
        <v>3.3442846476492205</v>
      </c>
      <c r="P1854" s="156" t="s">
        <v>346</v>
      </c>
      <c r="Q1854" s="27">
        <v>5.8828999999999999E-2</v>
      </c>
      <c r="R1854" s="185">
        <v>221</v>
      </c>
      <c r="S1854" s="185">
        <v>207</v>
      </c>
      <c r="T1854" s="186">
        <v>147</v>
      </c>
      <c r="U1854" s="186"/>
      <c r="V1854" s="186"/>
      <c r="W1854" s="157"/>
    </row>
    <row r="1855" spans="1:23" ht="13.8">
      <c r="A1855" s="158">
        <v>11.24</v>
      </c>
      <c r="B1855" s="153">
        <v>163</v>
      </c>
      <c r="C1855" s="153">
        <v>111445</v>
      </c>
      <c r="D1855" s="27"/>
      <c r="E1855" s="27"/>
      <c r="F1855" s="27"/>
      <c r="G1855" s="27" t="str">
        <f t="shared" si="50"/>
        <v/>
      </c>
      <c r="H1855" s="27"/>
      <c r="I1855" s="27"/>
      <c r="J1855" s="154" t="s">
        <v>95</v>
      </c>
      <c r="K1855" s="27" t="s">
        <v>98</v>
      </c>
      <c r="L1855" s="27" t="str">
        <f t="shared" si="51"/>
        <v/>
      </c>
      <c r="M1855" s="155" t="s">
        <v>98</v>
      </c>
      <c r="N1855" s="140">
        <v>2.858464885472884E-3</v>
      </c>
      <c r="O1855" s="140">
        <f t="shared" si="47"/>
        <v>2.858464885472884</v>
      </c>
      <c r="P1855" s="156" t="s">
        <v>346</v>
      </c>
      <c r="Q1855" s="156" t="s">
        <v>346</v>
      </c>
      <c r="R1855" s="185">
        <v>145</v>
      </c>
      <c r="S1855" s="185">
        <v>105</v>
      </c>
      <c r="T1855" s="186"/>
      <c r="U1855" s="186"/>
      <c r="V1855" s="186"/>
      <c r="W1855" s="157"/>
    </row>
    <row r="1856" spans="1:23" ht="13.8">
      <c r="A1856" s="158">
        <v>11.26</v>
      </c>
      <c r="B1856" s="153">
        <v>121</v>
      </c>
      <c r="C1856" s="153">
        <v>172378</v>
      </c>
      <c r="D1856" s="27"/>
      <c r="E1856" s="27"/>
      <c r="F1856" s="27"/>
      <c r="G1856" s="27" t="str">
        <f t="shared" si="50"/>
        <v/>
      </c>
      <c r="H1856" s="27"/>
      <c r="I1856" s="27"/>
      <c r="J1856" s="154" t="s">
        <v>636</v>
      </c>
      <c r="K1856" s="27" t="s">
        <v>341</v>
      </c>
      <c r="L1856" s="27" t="str">
        <f t="shared" si="51"/>
        <v/>
      </c>
      <c r="M1856" s="155" t="s">
        <v>334</v>
      </c>
      <c r="N1856" s="140">
        <v>4.4213420075198059E-3</v>
      </c>
      <c r="O1856" s="140">
        <f t="shared" si="47"/>
        <v>4.4213420075198062</v>
      </c>
      <c r="P1856" s="156" t="s">
        <v>346</v>
      </c>
      <c r="Q1856" s="156" t="s">
        <v>346</v>
      </c>
      <c r="R1856" s="185">
        <v>149</v>
      </c>
      <c r="S1856" s="185">
        <v>166</v>
      </c>
      <c r="T1856" s="186">
        <v>194</v>
      </c>
      <c r="U1856" s="186"/>
      <c r="V1856" s="186"/>
      <c r="W1856" s="157"/>
    </row>
    <row r="1857" spans="1:23" ht="13.8">
      <c r="A1857" s="158">
        <v>11.92</v>
      </c>
      <c r="B1857" s="153">
        <v>149</v>
      </c>
      <c r="C1857" s="153">
        <v>963524</v>
      </c>
      <c r="D1857" s="27"/>
      <c r="E1857" s="27"/>
      <c r="F1857" s="27"/>
      <c r="G1857" s="27" t="str">
        <f t="shared" si="50"/>
        <v/>
      </c>
      <c r="H1857" s="27"/>
      <c r="I1857" s="27"/>
      <c r="J1857" s="154" t="s">
        <v>558</v>
      </c>
      <c r="K1857" s="27" t="s">
        <v>114</v>
      </c>
      <c r="L1857" s="27" t="str">
        <f t="shared" si="51"/>
        <v/>
      </c>
      <c r="M1857" s="155" t="s">
        <v>139</v>
      </c>
      <c r="N1857" s="140">
        <v>2.471353152057405E-2</v>
      </c>
      <c r="O1857" s="140">
        <f t="shared" si="47"/>
        <v>24.713531520574051</v>
      </c>
      <c r="P1857" s="27">
        <v>6240</v>
      </c>
      <c r="Q1857" s="27">
        <v>6240</v>
      </c>
      <c r="R1857" s="185">
        <v>177</v>
      </c>
      <c r="S1857" s="185">
        <v>222</v>
      </c>
      <c r="T1857" s="186"/>
      <c r="U1857" s="186"/>
      <c r="V1857" s="186"/>
      <c r="W1857" s="157"/>
    </row>
    <row r="1858" spans="1:23" ht="13.8">
      <c r="A1858" s="158">
        <v>12.49</v>
      </c>
      <c r="B1858" s="153">
        <v>73</v>
      </c>
      <c r="C1858" s="153">
        <v>212269</v>
      </c>
      <c r="D1858" s="27"/>
      <c r="E1858" s="27"/>
      <c r="F1858" s="27"/>
      <c r="G1858" s="27" t="str">
        <f t="shared" si="50"/>
        <v/>
      </c>
      <c r="H1858" s="27"/>
      <c r="I1858" s="27"/>
      <c r="J1858" s="154" t="s">
        <v>444</v>
      </c>
      <c r="K1858" s="27" t="s">
        <v>98</v>
      </c>
      <c r="L1858" s="27" t="str">
        <f t="shared" si="51"/>
        <v/>
      </c>
      <c r="M1858" s="155" t="s">
        <v>98</v>
      </c>
      <c r="N1858" s="140">
        <v>5.4445105906451036E-3</v>
      </c>
      <c r="O1858" s="140">
        <f t="shared" ref="O1858:O1897" si="52">N1858*1000</f>
        <v>5.4445105906451037</v>
      </c>
      <c r="P1858" s="156" t="s">
        <v>346</v>
      </c>
      <c r="Q1858" s="156" t="s">
        <v>346</v>
      </c>
      <c r="R1858" s="185">
        <v>221</v>
      </c>
      <c r="S1858" s="185">
        <v>207</v>
      </c>
      <c r="T1858" s="186">
        <v>147</v>
      </c>
      <c r="U1858" s="186"/>
      <c r="V1858" s="186"/>
      <c r="W1858" s="157"/>
    </row>
    <row r="1859" spans="1:23" ht="13.8">
      <c r="A1859" s="158">
        <v>12.77</v>
      </c>
      <c r="B1859" s="153">
        <v>105</v>
      </c>
      <c r="C1859" s="153">
        <v>190958</v>
      </c>
      <c r="D1859" s="27"/>
      <c r="E1859" s="27"/>
      <c r="F1859" s="27"/>
      <c r="G1859" s="27" t="str">
        <f t="shared" si="50"/>
        <v/>
      </c>
      <c r="H1859" s="27"/>
      <c r="I1859" s="27"/>
      <c r="J1859" s="154" t="s">
        <v>290</v>
      </c>
      <c r="K1859" s="27" t="s">
        <v>302</v>
      </c>
      <c r="L1859" s="27" t="str">
        <f t="shared" si="51"/>
        <v/>
      </c>
      <c r="M1859" s="155" t="s">
        <v>316</v>
      </c>
      <c r="N1859" s="140">
        <v>4.8979024415642773E-3</v>
      </c>
      <c r="O1859" s="140">
        <f t="shared" si="52"/>
        <v>4.8979024415642769</v>
      </c>
      <c r="P1859" s="27">
        <v>7600</v>
      </c>
      <c r="Q1859" s="27">
        <v>7600</v>
      </c>
      <c r="R1859" s="185">
        <v>77</v>
      </c>
      <c r="S1859" s="185">
        <v>182</v>
      </c>
      <c r="T1859" s="186"/>
      <c r="U1859" s="186"/>
      <c r="V1859" s="186"/>
      <c r="W1859" s="157"/>
    </row>
    <row r="1860" spans="1:23" ht="13.8">
      <c r="A1860" s="158">
        <v>12.83</v>
      </c>
      <c r="B1860" s="153">
        <v>55</v>
      </c>
      <c r="C1860" s="153">
        <v>277156</v>
      </c>
      <c r="D1860" s="27"/>
      <c r="E1860" s="27"/>
      <c r="F1860" s="27"/>
      <c r="G1860" s="27" t="str">
        <f t="shared" si="50"/>
        <v/>
      </c>
      <c r="H1860" s="27"/>
      <c r="I1860" s="27"/>
      <c r="J1860" s="154" t="s">
        <v>637</v>
      </c>
      <c r="K1860" s="27" t="s">
        <v>194</v>
      </c>
      <c r="L1860" s="27" t="str">
        <f t="shared" si="51"/>
        <v/>
      </c>
      <c r="M1860" s="155" t="s">
        <v>662</v>
      </c>
      <c r="N1860" s="140">
        <v>7.1088042872997671E-3</v>
      </c>
      <c r="O1860" s="140">
        <f t="shared" si="52"/>
        <v>7.1088042872997672</v>
      </c>
      <c r="P1860" s="156" t="s">
        <v>346</v>
      </c>
      <c r="Q1860" s="156" t="s">
        <v>346</v>
      </c>
      <c r="R1860" s="185">
        <v>83</v>
      </c>
      <c r="S1860" s="185">
        <v>111</v>
      </c>
      <c r="T1860" s="186">
        <v>196</v>
      </c>
      <c r="U1860" s="186"/>
      <c r="V1860" s="195"/>
      <c r="W1860" s="157"/>
    </row>
    <row r="1861" spans="1:23" ht="13.8">
      <c r="A1861" s="158">
        <v>13.1</v>
      </c>
      <c r="B1861" s="153">
        <v>57</v>
      </c>
      <c r="C1861" s="27">
        <v>378431</v>
      </c>
      <c r="D1861" s="27"/>
      <c r="E1861" s="27"/>
      <c r="F1861" s="27"/>
      <c r="G1861" s="27" t="str">
        <f t="shared" si="50"/>
        <v/>
      </c>
      <c r="H1861" s="27"/>
      <c r="I1861" s="27"/>
      <c r="J1861" s="154" t="s">
        <v>596</v>
      </c>
      <c r="K1861" s="27" t="s">
        <v>484</v>
      </c>
      <c r="L1861" s="27" t="str">
        <f t="shared" si="51"/>
        <v/>
      </c>
      <c r="M1861" s="155" t="s">
        <v>598</v>
      </c>
      <c r="N1861" s="140">
        <v>9.7064177403597199E-3</v>
      </c>
      <c r="O1861" s="140">
        <f t="shared" si="52"/>
        <v>9.7064177403597203</v>
      </c>
      <c r="P1861" s="156" t="s">
        <v>346</v>
      </c>
      <c r="Q1861" s="156" t="s">
        <v>346</v>
      </c>
      <c r="R1861" s="185">
        <v>71</v>
      </c>
      <c r="S1861" s="185">
        <v>85</v>
      </c>
      <c r="T1861" s="186">
        <v>212</v>
      </c>
      <c r="U1861" s="186"/>
      <c r="V1861" s="196"/>
      <c r="W1861" s="157"/>
    </row>
    <row r="1862" spans="1:23" ht="13.8">
      <c r="A1862" s="158">
        <v>13.44</v>
      </c>
      <c r="B1862" s="153">
        <v>105</v>
      </c>
      <c r="C1862" s="27">
        <v>44391</v>
      </c>
      <c r="D1862" s="27"/>
      <c r="E1862" s="27"/>
      <c r="F1862" s="27"/>
      <c r="G1862" s="27" t="str">
        <f t="shared" si="50"/>
        <v/>
      </c>
      <c r="H1862" s="27"/>
      <c r="I1862" s="27"/>
      <c r="J1862" s="154" t="s">
        <v>95</v>
      </c>
      <c r="K1862" s="27" t="s">
        <v>98</v>
      </c>
      <c r="L1862" s="27" t="str">
        <f t="shared" si="51"/>
        <v/>
      </c>
      <c r="M1862" s="155" t="s">
        <v>98</v>
      </c>
      <c r="N1862" s="140">
        <v>1.1385895709186305E-3</v>
      </c>
      <c r="O1862" s="140">
        <f t="shared" si="52"/>
        <v>1.1385895709186304</v>
      </c>
      <c r="P1862" s="156" t="s">
        <v>346</v>
      </c>
      <c r="Q1862" s="156" t="s">
        <v>346</v>
      </c>
      <c r="R1862" s="185">
        <v>70</v>
      </c>
      <c r="S1862" s="185">
        <v>112</v>
      </c>
      <c r="T1862" s="186"/>
      <c r="U1862" s="186"/>
      <c r="V1862" s="196"/>
      <c r="W1862" s="157"/>
    </row>
    <row r="1863" spans="1:23" ht="13.8">
      <c r="A1863" s="158">
        <v>13.73</v>
      </c>
      <c r="B1863" s="153">
        <v>197</v>
      </c>
      <c r="C1863" s="27">
        <v>79420</v>
      </c>
      <c r="D1863" s="27"/>
      <c r="E1863" s="27"/>
      <c r="F1863" s="27"/>
      <c r="G1863" s="27" t="str">
        <f t="shared" si="50"/>
        <v/>
      </c>
      <c r="H1863" s="27"/>
      <c r="I1863" s="27"/>
      <c r="J1863" s="154" t="s">
        <v>638</v>
      </c>
      <c r="K1863" s="27" t="s">
        <v>409</v>
      </c>
      <c r="L1863" s="27" t="str">
        <f t="shared" si="51"/>
        <v/>
      </c>
      <c r="M1863" s="155" t="s">
        <v>98</v>
      </c>
      <c r="N1863" s="140">
        <v>2.0370521890103318E-3</v>
      </c>
      <c r="O1863" s="140">
        <f t="shared" si="52"/>
        <v>2.0370521890103319</v>
      </c>
      <c r="P1863" s="156" t="s">
        <v>346</v>
      </c>
      <c r="Q1863" s="156" t="s">
        <v>346</v>
      </c>
      <c r="R1863" s="185">
        <v>212</v>
      </c>
      <c r="S1863" s="185">
        <v>155</v>
      </c>
      <c r="T1863" s="186">
        <v>165</v>
      </c>
      <c r="U1863" s="186"/>
      <c r="V1863" s="196"/>
      <c r="W1863" s="157"/>
    </row>
    <row r="1864" spans="1:23" ht="13.8">
      <c r="A1864" s="158">
        <v>13.84</v>
      </c>
      <c r="B1864" s="153">
        <v>197</v>
      </c>
      <c r="C1864" s="27">
        <v>102714</v>
      </c>
      <c r="D1864" s="27"/>
      <c r="E1864" s="27"/>
      <c r="F1864" s="27"/>
      <c r="G1864" s="27" t="str">
        <f t="shared" si="50"/>
        <v/>
      </c>
      <c r="H1864" s="27"/>
      <c r="I1864" s="27"/>
      <c r="J1864" s="154" t="s">
        <v>638</v>
      </c>
      <c r="K1864" s="27" t="s">
        <v>409</v>
      </c>
      <c r="L1864" s="27" t="str">
        <f t="shared" si="51"/>
        <v/>
      </c>
      <c r="M1864" s="155" t="s">
        <v>98</v>
      </c>
      <c r="N1864" s="140">
        <v>2.6345225200454197E-3</v>
      </c>
      <c r="O1864" s="140">
        <f t="shared" si="52"/>
        <v>2.6345225200454196</v>
      </c>
      <c r="P1864" s="156" t="s">
        <v>346</v>
      </c>
      <c r="Q1864" s="156" t="s">
        <v>346</v>
      </c>
      <c r="R1864" s="185">
        <v>212</v>
      </c>
      <c r="S1864" s="185">
        <v>155</v>
      </c>
      <c r="T1864" s="186">
        <v>165</v>
      </c>
      <c r="U1864" s="186"/>
      <c r="V1864" s="196"/>
      <c r="W1864" s="157"/>
    </row>
    <row r="1865" spans="1:23" ht="13.8">
      <c r="A1865" s="158">
        <v>13.84</v>
      </c>
      <c r="B1865" s="153">
        <v>73</v>
      </c>
      <c r="C1865" s="27">
        <v>123907</v>
      </c>
      <c r="D1865" s="27"/>
      <c r="E1865" s="27"/>
      <c r="F1865" s="27"/>
      <c r="G1865" s="27" t="str">
        <f t="shared" si="50"/>
        <v/>
      </c>
      <c r="H1865" s="27"/>
      <c r="I1865" s="27"/>
      <c r="J1865" s="154" t="s">
        <v>444</v>
      </c>
      <c r="K1865" s="27" t="s">
        <v>98</v>
      </c>
      <c r="L1865" s="27" t="str">
        <f t="shared" si="51"/>
        <v/>
      </c>
      <c r="M1865" s="155" t="s">
        <v>98</v>
      </c>
      <c r="N1865" s="140">
        <v>3.1781040743352204E-3</v>
      </c>
      <c r="O1865" s="140">
        <f t="shared" si="52"/>
        <v>3.1781040743352205</v>
      </c>
      <c r="P1865" s="156" t="s">
        <v>346</v>
      </c>
      <c r="Q1865" s="156" t="s">
        <v>346</v>
      </c>
      <c r="R1865" s="185">
        <v>207</v>
      </c>
      <c r="S1865" s="185">
        <v>281</v>
      </c>
      <c r="T1865" s="186">
        <v>429</v>
      </c>
      <c r="U1865" s="186"/>
      <c r="V1865" s="196"/>
      <c r="W1865" s="157"/>
    </row>
    <row r="1866" spans="1:23" ht="13.8">
      <c r="A1866" s="158">
        <v>13.93</v>
      </c>
      <c r="B1866" s="153">
        <v>197</v>
      </c>
      <c r="C1866" s="27">
        <v>78583</v>
      </c>
      <c r="D1866" s="27"/>
      <c r="E1866" s="27"/>
      <c r="F1866" s="27"/>
      <c r="G1866" s="27" t="str">
        <f t="shared" si="50"/>
        <v/>
      </c>
      <c r="H1866" s="27"/>
      <c r="I1866" s="27"/>
      <c r="J1866" s="154" t="s">
        <v>638</v>
      </c>
      <c r="K1866" s="27" t="s">
        <v>409</v>
      </c>
      <c r="L1866" s="27" t="str">
        <f t="shared" si="51"/>
        <v/>
      </c>
      <c r="M1866" s="155" t="s">
        <v>98</v>
      </c>
      <c r="N1866" s="140">
        <v>2.0155838852807719E-3</v>
      </c>
      <c r="O1866" s="140">
        <f t="shared" si="52"/>
        <v>2.0155838852807717</v>
      </c>
      <c r="P1866" s="156" t="s">
        <v>346</v>
      </c>
      <c r="Q1866" s="156" t="s">
        <v>346</v>
      </c>
      <c r="R1866" s="185">
        <v>212</v>
      </c>
      <c r="S1866" s="185">
        <v>155</v>
      </c>
      <c r="T1866" s="186">
        <v>165</v>
      </c>
      <c r="U1866" s="186"/>
      <c r="V1866" s="196"/>
      <c r="W1866" s="157"/>
    </row>
    <row r="1867" spans="1:23" ht="13.8">
      <c r="A1867" s="158">
        <v>14.51</v>
      </c>
      <c r="B1867" s="153">
        <v>57</v>
      </c>
      <c r="C1867" s="27">
        <v>116214</v>
      </c>
      <c r="D1867" s="27"/>
      <c r="E1867" s="27"/>
      <c r="F1867" s="27"/>
      <c r="G1867" s="27" t="str">
        <f t="shared" si="50"/>
        <v/>
      </c>
      <c r="H1867" s="27"/>
      <c r="I1867" s="27"/>
      <c r="J1867" s="154" t="s">
        <v>639</v>
      </c>
      <c r="K1867" s="27" t="s">
        <v>305</v>
      </c>
      <c r="L1867" s="27" t="str">
        <f t="shared" si="51"/>
        <v/>
      </c>
      <c r="M1867" s="155" t="s">
        <v>663</v>
      </c>
      <c r="N1867" s="140">
        <v>2.9807854834254179E-3</v>
      </c>
      <c r="O1867" s="140">
        <f t="shared" si="52"/>
        <v>2.9807854834254179</v>
      </c>
      <c r="P1867" s="156" t="s">
        <v>346</v>
      </c>
      <c r="Q1867" s="27">
        <v>0.35159000000000001</v>
      </c>
      <c r="R1867" s="185">
        <v>71</v>
      </c>
      <c r="S1867" s="185">
        <v>85</v>
      </c>
      <c r="T1867" s="186">
        <v>197</v>
      </c>
      <c r="U1867" s="186"/>
      <c r="V1867" s="196"/>
      <c r="W1867" s="157"/>
    </row>
    <row r="1868" spans="1:23" ht="13.8">
      <c r="A1868" s="158">
        <v>15.09</v>
      </c>
      <c r="B1868" s="153">
        <v>188</v>
      </c>
      <c r="C1868" s="27">
        <v>3898771</v>
      </c>
      <c r="D1868" s="27"/>
      <c r="E1868" s="27"/>
      <c r="F1868" s="27"/>
      <c r="G1868" s="27" t="str">
        <f t="shared" si="50"/>
        <v/>
      </c>
      <c r="H1868" s="27"/>
      <c r="I1868" s="27"/>
      <c r="J1868" s="154" t="s">
        <v>89</v>
      </c>
      <c r="K1868" s="27" t="s">
        <v>115</v>
      </c>
      <c r="L1868" s="27" t="str">
        <f t="shared" si="51"/>
        <v/>
      </c>
      <c r="M1868" s="155" t="s">
        <v>140</v>
      </c>
      <c r="N1868" s="140">
        <v>0.1</v>
      </c>
      <c r="O1868" s="140">
        <f t="shared" si="52"/>
        <v>100</v>
      </c>
      <c r="P1868" s="156" t="s">
        <v>346</v>
      </c>
      <c r="Q1868" s="156" t="s">
        <v>346</v>
      </c>
      <c r="R1868" s="185">
        <v>160</v>
      </c>
      <c r="S1868" s="185">
        <v>184</v>
      </c>
      <c r="T1868" s="186"/>
      <c r="U1868" s="186"/>
      <c r="V1868" s="196"/>
      <c r="W1868" s="157"/>
    </row>
    <row r="1869" spans="1:23" ht="13.8">
      <c r="A1869" s="158">
        <v>15.46</v>
      </c>
      <c r="B1869" s="153">
        <v>149</v>
      </c>
      <c r="C1869" s="27">
        <v>3451378</v>
      </c>
      <c r="D1869" s="27"/>
      <c r="E1869" s="27"/>
      <c r="F1869" s="27"/>
      <c r="G1869" s="27" t="str">
        <f t="shared" si="50"/>
        <v/>
      </c>
      <c r="H1869" s="27"/>
      <c r="I1869" s="27"/>
      <c r="J1869" s="154" t="s">
        <v>527</v>
      </c>
      <c r="K1869" s="27" t="s">
        <v>98</v>
      </c>
      <c r="L1869" s="27" t="str">
        <f t="shared" si="51"/>
        <v/>
      </c>
      <c r="M1869" s="155" t="s">
        <v>98</v>
      </c>
      <c r="N1869" s="140">
        <v>8.852476844626167E-2</v>
      </c>
      <c r="O1869" s="140">
        <f t="shared" si="52"/>
        <v>88.524768446261675</v>
      </c>
      <c r="P1869" s="156" t="s">
        <v>346</v>
      </c>
      <c r="Q1869" s="156" t="s">
        <v>346</v>
      </c>
      <c r="R1869" s="185">
        <v>104</v>
      </c>
      <c r="S1869" s="185">
        <v>223</v>
      </c>
      <c r="T1869" s="186">
        <v>167</v>
      </c>
      <c r="U1869" s="186"/>
      <c r="V1869" s="196"/>
      <c r="W1869" s="157"/>
    </row>
    <row r="1870" spans="1:23" ht="13.8">
      <c r="A1870" s="158">
        <v>15.55</v>
      </c>
      <c r="B1870" s="153">
        <v>194</v>
      </c>
      <c r="C1870" s="27">
        <v>1396300</v>
      </c>
      <c r="D1870" s="27"/>
      <c r="E1870" s="27"/>
      <c r="F1870" s="27"/>
      <c r="G1870" s="27" t="str">
        <f t="shared" si="50"/>
        <v/>
      </c>
      <c r="H1870" s="27"/>
      <c r="I1870" s="27"/>
      <c r="J1870" s="154" t="s">
        <v>640</v>
      </c>
      <c r="K1870" s="27" t="s">
        <v>407</v>
      </c>
      <c r="L1870" s="27" t="str">
        <f t="shared" si="51"/>
        <v/>
      </c>
      <c r="M1870" s="155" t="s">
        <v>403</v>
      </c>
      <c r="N1870" s="140">
        <v>3.5813850056851247E-2</v>
      </c>
      <c r="O1870" s="140">
        <f t="shared" si="52"/>
        <v>35.813850056851244</v>
      </c>
      <c r="P1870" s="27">
        <v>87000</v>
      </c>
      <c r="Q1870" s="27">
        <v>100</v>
      </c>
      <c r="R1870" s="185">
        <v>107</v>
      </c>
      <c r="S1870" s="185">
        <v>67</v>
      </c>
      <c r="T1870" s="186">
        <v>82</v>
      </c>
      <c r="U1870" s="186"/>
      <c r="V1870" s="196"/>
      <c r="W1870" s="157"/>
    </row>
    <row r="1871" spans="1:23" ht="13.8">
      <c r="A1871" s="158">
        <v>15.55</v>
      </c>
      <c r="B1871" s="153">
        <v>243</v>
      </c>
      <c r="C1871" s="27">
        <v>506588</v>
      </c>
      <c r="D1871" s="27"/>
      <c r="E1871" s="27"/>
      <c r="F1871" s="27"/>
      <c r="G1871" s="27" t="str">
        <f t="shared" si="50"/>
        <v/>
      </c>
      <c r="H1871" s="27"/>
      <c r="I1871" s="27"/>
      <c r="J1871" s="154" t="s">
        <v>641</v>
      </c>
      <c r="K1871" s="27" t="s">
        <v>653</v>
      </c>
      <c r="L1871" s="27" t="str">
        <f t="shared" si="51"/>
        <v/>
      </c>
      <c r="M1871" s="155" t="s">
        <v>98</v>
      </c>
      <c r="N1871" s="140">
        <v>1.2993530525388642E-2</v>
      </c>
      <c r="O1871" s="140">
        <f t="shared" si="52"/>
        <v>12.993530525388643</v>
      </c>
      <c r="P1871" s="156" t="s">
        <v>346</v>
      </c>
      <c r="Q1871" s="156" t="s">
        <v>346</v>
      </c>
      <c r="R1871" s="185">
        <v>258</v>
      </c>
      <c r="S1871" s="185">
        <v>213</v>
      </c>
      <c r="T1871" s="186">
        <v>187</v>
      </c>
      <c r="U1871" s="186"/>
      <c r="V1871" s="196"/>
      <c r="W1871" s="157"/>
    </row>
    <row r="1872" spans="1:23" ht="13.8">
      <c r="A1872" s="158">
        <v>15.6</v>
      </c>
      <c r="B1872" s="153">
        <v>55</v>
      </c>
      <c r="C1872" s="27">
        <v>566368</v>
      </c>
      <c r="D1872" s="27"/>
      <c r="E1872" s="27"/>
      <c r="F1872" s="27"/>
      <c r="G1872" s="27" t="str">
        <f t="shared" si="50"/>
        <v/>
      </c>
      <c r="H1872" s="27"/>
      <c r="I1872" s="27"/>
      <c r="J1872" s="154" t="s">
        <v>642</v>
      </c>
      <c r="K1872" s="27" t="s">
        <v>509</v>
      </c>
      <c r="L1872" s="27" t="str">
        <f t="shared" si="51"/>
        <v/>
      </c>
      <c r="M1872" s="155" t="s">
        <v>98</v>
      </c>
      <c r="N1872" s="140">
        <v>1.4526834225452074E-2</v>
      </c>
      <c r="O1872" s="140">
        <f t="shared" si="52"/>
        <v>14.526834225452074</v>
      </c>
      <c r="P1872" s="156" t="s">
        <v>346</v>
      </c>
      <c r="Q1872" s="156" t="s">
        <v>346</v>
      </c>
      <c r="R1872" s="185">
        <v>69</v>
      </c>
      <c r="S1872" s="185">
        <v>97</v>
      </c>
      <c r="T1872" s="186">
        <v>224</v>
      </c>
      <c r="U1872" s="186"/>
      <c r="V1872" s="196"/>
      <c r="W1872" s="157"/>
    </row>
    <row r="1873" spans="1:23" ht="13.8">
      <c r="A1873" s="158">
        <v>15.93</v>
      </c>
      <c r="B1873" s="153">
        <v>209</v>
      </c>
      <c r="C1873" s="27">
        <v>120327</v>
      </c>
      <c r="D1873" s="27"/>
      <c r="E1873" s="27"/>
      <c r="F1873" s="27"/>
      <c r="G1873" s="27" t="str">
        <f t="shared" ref="G1873:G1879" si="53">IF($F1873="Other","Please, specify ion type!!!","")</f>
        <v/>
      </c>
      <c r="H1873" s="27"/>
      <c r="I1873" s="27"/>
      <c r="J1873" s="154" t="s">
        <v>643</v>
      </c>
      <c r="K1873" s="27" t="s">
        <v>654</v>
      </c>
      <c r="L1873" s="27" t="str">
        <f t="shared" ref="L1873:L1879" si="54">IF($I1873="Unknown","n/a","")</f>
        <v/>
      </c>
      <c r="M1873" s="155" t="s">
        <v>664</v>
      </c>
      <c r="N1873" s="140">
        <v>3.0862802662685244E-3</v>
      </c>
      <c r="O1873" s="140">
        <f t="shared" si="52"/>
        <v>3.0862802662685245</v>
      </c>
      <c r="P1873" s="156" t="s">
        <v>346</v>
      </c>
      <c r="Q1873" s="156" t="s">
        <v>346</v>
      </c>
      <c r="R1873" s="185">
        <v>174</v>
      </c>
      <c r="S1873" s="185">
        <v>244</v>
      </c>
      <c r="T1873" s="186">
        <v>95</v>
      </c>
      <c r="U1873" s="186"/>
      <c r="V1873" s="196"/>
      <c r="W1873" s="157"/>
    </row>
    <row r="1874" spans="1:23" ht="13.8">
      <c r="A1874" s="158">
        <v>16.23</v>
      </c>
      <c r="B1874" s="153">
        <v>74</v>
      </c>
      <c r="C1874" s="27">
        <v>62901</v>
      </c>
      <c r="D1874" s="27"/>
      <c r="E1874" s="27"/>
      <c r="F1874" s="27"/>
      <c r="G1874" s="27" t="str">
        <f t="shared" si="53"/>
        <v/>
      </c>
      <c r="H1874" s="27"/>
      <c r="I1874" s="27"/>
      <c r="J1874" s="154" t="s">
        <v>447</v>
      </c>
      <c r="K1874" s="27" t="s">
        <v>455</v>
      </c>
      <c r="L1874" s="27" t="str">
        <f t="shared" si="54"/>
        <v/>
      </c>
      <c r="M1874" s="155" t="s">
        <v>463</v>
      </c>
      <c r="N1874" s="140">
        <v>1.6133545673752061E-3</v>
      </c>
      <c r="O1874" s="140">
        <f t="shared" si="52"/>
        <v>1.6133545673752061</v>
      </c>
      <c r="P1874" s="156" t="s">
        <v>346</v>
      </c>
      <c r="Q1874" s="27">
        <v>11.611000000000001</v>
      </c>
      <c r="R1874" s="185">
        <v>87</v>
      </c>
      <c r="S1874" s="185">
        <v>143</v>
      </c>
      <c r="T1874" s="186">
        <v>227</v>
      </c>
      <c r="U1874" s="186"/>
      <c r="V1874" s="196"/>
      <c r="W1874" s="157"/>
    </row>
    <row r="1875" spans="1:23" ht="13.8">
      <c r="A1875" s="158">
        <v>16.670000000000002</v>
      </c>
      <c r="B1875" s="153">
        <v>243</v>
      </c>
      <c r="C1875" s="27">
        <v>570981</v>
      </c>
      <c r="D1875" s="27"/>
      <c r="E1875" s="27"/>
      <c r="F1875" s="27"/>
      <c r="G1875" s="27" t="str">
        <f t="shared" si="53"/>
        <v/>
      </c>
      <c r="H1875" s="27"/>
      <c r="I1875" s="27"/>
      <c r="J1875" s="154" t="s">
        <v>95</v>
      </c>
      <c r="K1875" s="27" t="s">
        <v>98</v>
      </c>
      <c r="L1875" s="27" t="str">
        <f t="shared" si="54"/>
        <v/>
      </c>
      <c r="M1875" s="155" t="s">
        <v>98</v>
      </c>
      <c r="N1875" s="140">
        <v>1.4645153562494437E-2</v>
      </c>
      <c r="O1875" s="140">
        <f t="shared" si="52"/>
        <v>14.645153562494437</v>
      </c>
      <c r="P1875" s="156" t="s">
        <v>346</v>
      </c>
      <c r="Q1875" s="156" t="s">
        <v>346</v>
      </c>
      <c r="R1875" s="185">
        <v>258</v>
      </c>
      <c r="S1875" s="185">
        <v>173</v>
      </c>
      <c r="T1875" s="186"/>
      <c r="U1875" s="186"/>
      <c r="V1875" s="196"/>
      <c r="W1875" s="157"/>
    </row>
    <row r="1876" spans="1:23" ht="13.8">
      <c r="A1876" s="158">
        <v>16.88</v>
      </c>
      <c r="B1876" s="153">
        <v>149</v>
      </c>
      <c r="C1876" s="27">
        <v>17251493</v>
      </c>
      <c r="D1876" s="27"/>
      <c r="E1876" s="27"/>
      <c r="F1876" s="27"/>
      <c r="G1876" s="27" t="str">
        <f t="shared" si="53"/>
        <v/>
      </c>
      <c r="H1876" s="27"/>
      <c r="I1876" s="27"/>
      <c r="J1876" s="154" t="s">
        <v>481</v>
      </c>
      <c r="K1876" s="27" t="s">
        <v>117</v>
      </c>
      <c r="L1876" s="27" t="str">
        <f t="shared" si="54"/>
        <v/>
      </c>
      <c r="M1876" s="155" t="s">
        <v>142</v>
      </c>
      <c r="N1876" s="140">
        <v>0.44248541399328145</v>
      </c>
      <c r="O1876" s="140">
        <f t="shared" si="52"/>
        <v>442.48541399328144</v>
      </c>
      <c r="P1876" s="27">
        <v>600</v>
      </c>
      <c r="Q1876" s="27">
        <v>600</v>
      </c>
      <c r="R1876" s="185">
        <v>104</v>
      </c>
      <c r="S1876" s="185">
        <v>223</v>
      </c>
      <c r="T1876" s="186">
        <v>205</v>
      </c>
      <c r="U1876" s="186"/>
      <c r="V1876" s="196"/>
      <c r="W1876" s="157"/>
    </row>
    <row r="1877" spans="1:23" ht="13.8">
      <c r="A1877" s="158">
        <v>18.13</v>
      </c>
      <c r="B1877" s="153">
        <v>207</v>
      </c>
      <c r="C1877" s="27">
        <v>46491</v>
      </c>
      <c r="D1877" s="27"/>
      <c r="E1877" s="27"/>
      <c r="F1877" s="27"/>
      <c r="G1877" s="27" t="str">
        <f t="shared" si="53"/>
        <v/>
      </c>
      <c r="H1877" s="27"/>
      <c r="I1877" s="27"/>
      <c r="J1877" s="154" t="s">
        <v>444</v>
      </c>
      <c r="K1877" s="27" t="s">
        <v>98</v>
      </c>
      <c r="L1877" s="27" t="str">
        <f t="shared" si="54"/>
        <v/>
      </c>
      <c r="M1877" s="155" t="s">
        <v>98</v>
      </c>
      <c r="N1877" s="140">
        <v>1.1924526985555191E-3</v>
      </c>
      <c r="O1877" s="140">
        <f t="shared" si="52"/>
        <v>1.1924526985555191</v>
      </c>
      <c r="P1877" s="156" t="s">
        <v>346</v>
      </c>
      <c r="Q1877" s="156" t="s">
        <v>346</v>
      </c>
      <c r="R1877" s="185">
        <v>73</v>
      </c>
      <c r="S1877" s="185">
        <v>281</v>
      </c>
      <c r="T1877" s="186">
        <v>355</v>
      </c>
      <c r="U1877" s="186"/>
      <c r="V1877" s="196"/>
      <c r="W1877" s="157"/>
    </row>
    <row r="1878" spans="1:23" ht="13.8">
      <c r="A1878" s="158">
        <v>18.760000000000002</v>
      </c>
      <c r="B1878" s="153">
        <v>55</v>
      </c>
      <c r="C1878" s="27">
        <v>1112159</v>
      </c>
      <c r="D1878" s="27"/>
      <c r="E1878" s="27"/>
      <c r="F1878" s="27"/>
      <c r="G1878" s="27" t="str">
        <f t="shared" si="53"/>
        <v/>
      </c>
      <c r="H1878" s="27"/>
      <c r="I1878" s="27"/>
      <c r="J1878" s="154" t="s">
        <v>448</v>
      </c>
      <c r="K1878" s="27" t="s">
        <v>456</v>
      </c>
      <c r="L1878" s="27" t="str">
        <f t="shared" si="54"/>
        <v/>
      </c>
      <c r="M1878" s="155" t="s">
        <v>464</v>
      </c>
      <c r="N1878" s="140">
        <v>2.8525886747387832E-2</v>
      </c>
      <c r="O1878" s="140">
        <f t="shared" si="52"/>
        <v>28.525886747387833</v>
      </c>
      <c r="P1878" s="156" t="s">
        <v>346</v>
      </c>
      <c r="Q1878" s="156" t="s">
        <v>346</v>
      </c>
      <c r="R1878" s="185">
        <v>69</v>
      </c>
      <c r="S1878" s="185">
        <v>83</v>
      </c>
      <c r="T1878" s="186">
        <v>252</v>
      </c>
      <c r="U1878" s="186"/>
      <c r="V1878" s="196"/>
      <c r="W1878" s="157"/>
    </row>
    <row r="1879" spans="1:23" ht="13.8">
      <c r="A1879" s="158">
        <v>23.5</v>
      </c>
      <c r="B1879" s="153">
        <v>243</v>
      </c>
      <c r="C1879" s="27">
        <v>1675295</v>
      </c>
      <c r="D1879" s="27"/>
      <c r="E1879" s="27"/>
      <c r="F1879" s="27"/>
      <c r="G1879" s="27" t="str">
        <f t="shared" si="53"/>
        <v/>
      </c>
      <c r="H1879" s="27"/>
      <c r="I1879" s="27"/>
      <c r="J1879" s="154" t="s">
        <v>450</v>
      </c>
      <c r="K1879" s="27" t="s">
        <v>120</v>
      </c>
      <c r="L1879" s="27" t="str">
        <f t="shared" si="54"/>
        <v/>
      </c>
      <c r="M1879" s="155" t="s">
        <v>145</v>
      </c>
      <c r="N1879" s="140">
        <v>0.1</v>
      </c>
      <c r="O1879" s="140">
        <f t="shared" si="52"/>
        <v>100</v>
      </c>
      <c r="P1879" s="156" t="s">
        <v>346</v>
      </c>
      <c r="Q1879" s="156" t="s">
        <v>346</v>
      </c>
      <c r="R1879" s="185">
        <v>245</v>
      </c>
      <c r="S1879" s="185">
        <v>186</v>
      </c>
      <c r="T1879" s="186">
        <v>256</v>
      </c>
      <c r="U1879" s="186"/>
      <c r="V1879" s="196"/>
      <c r="W1879" s="157"/>
    </row>
    <row r="1880" spans="1:23">
      <c r="A1880" s="220" t="s">
        <v>666</v>
      </c>
      <c r="B1880" s="220"/>
      <c r="C1880" s="220"/>
      <c r="D1880" s="220"/>
      <c r="E1880" s="220"/>
      <c r="F1880" s="220"/>
      <c r="G1880" s="220"/>
      <c r="H1880" s="220"/>
      <c r="I1880" s="220"/>
      <c r="J1880" s="220"/>
      <c r="K1880" s="220"/>
      <c r="L1880" s="220"/>
      <c r="M1880" s="220"/>
      <c r="N1880" s="220"/>
      <c r="O1880" s="220"/>
      <c r="P1880" s="220"/>
      <c r="Q1880" s="220"/>
      <c r="R1880" s="220"/>
      <c r="S1880" s="220"/>
      <c r="T1880" s="220"/>
      <c r="U1880" s="220"/>
      <c r="V1880" s="220"/>
      <c r="W1880" s="220"/>
    </row>
    <row r="1881" spans="1:23" ht="13.8">
      <c r="A1881" s="158">
        <v>6.15</v>
      </c>
      <c r="B1881" s="153">
        <v>91</v>
      </c>
      <c r="C1881" s="153">
        <v>756969</v>
      </c>
      <c r="D1881" s="27"/>
      <c r="E1881" s="27"/>
      <c r="F1881" s="27"/>
      <c r="G1881" s="27" t="str">
        <f t="shared" ref="G1881:G1897" si="55">IF($F1881="Other","Please, specify ion type!!!","")</f>
        <v/>
      </c>
      <c r="H1881" s="27"/>
      <c r="I1881" s="27"/>
      <c r="J1881" s="154" t="s">
        <v>215</v>
      </c>
      <c r="K1881" s="27" t="s">
        <v>229</v>
      </c>
      <c r="L1881" s="27" t="str">
        <f t="shared" ref="L1881:L1897" si="56">IF($I1881="Unknown","n/a","")</f>
        <v/>
      </c>
      <c r="M1881" s="155" t="s">
        <v>238</v>
      </c>
      <c r="N1881" s="140">
        <v>1.5868190103252276E-2</v>
      </c>
      <c r="O1881" s="140">
        <f t="shared" si="52"/>
        <v>15.868190103252276</v>
      </c>
      <c r="P1881" s="27">
        <v>4300</v>
      </c>
      <c r="Q1881" s="156" t="s">
        <v>346</v>
      </c>
      <c r="R1881" s="185">
        <v>65</v>
      </c>
      <c r="S1881" s="185"/>
      <c r="T1881" s="186"/>
      <c r="U1881" s="186"/>
      <c r="V1881" s="186"/>
      <c r="W1881" s="157"/>
    </row>
    <row r="1882" spans="1:23" ht="13.8">
      <c r="A1882" s="158">
        <v>6.76</v>
      </c>
      <c r="B1882" s="153">
        <v>91</v>
      </c>
      <c r="C1882" s="153">
        <v>272283</v>
      </c>
      <c r="D1882" s="27"/>
      <c r="E1882" s="27"/>
      <c r="F1882" s="27"/>
      <c r="G1882" s="27" t="str">
        <f t="shared" si="55"/>
        <v/>
      </c>
      <c r="H1882" s="27"/>
      <c r="I1882" s="27"/>
      <c r="J1882" s="154" t="s">
        <v>536</v>
      </c>
      <c r="K1882" s="27" t="s">
        <v>562</v>
      </c>
      <c r="L1882" s="27" t="str">
        <f t="shared" si="56"/>
        <v/>
      </c>
      <c r="M1882" s="155" t="s">
        <v>98</v>
      </c>
      <c r="N1882" s="140">
        <v>5.7078141983143817E-3</v>
      </c>
      <c r="O1882" s="140">
        <f t="shared" si="52"/>
        <v>5.7078141983143817</v>
      </c>
      <c r="P1882" s="156" t="s">
        <v>346</v>
      </c>
      <c r="Q1882" s="156" t="s">
        <v>346</v>
      </c>
      <c r="R1882" s="185">
        <v>106</v>
      </c>
      <c r="S1882" s="185"/>
      <c r="T1882" s="186"/>
      <c r="U1882" s="186"/>
      <c r="V1882" s="186"/>
      <c r="W1882" s="157"/>
    </row>
    <row r="1883" spans="1:23" ht="13.8">
      <c r="A1883" s="158">
        <v>6.92</v>
      </c>
      <c r="B1883" s="153">
        <v>193</v>
      </c>
      <c r="C1883" s="153">
        <v>100521</v>
      </c>
      <c r="D1883" s="27"/>
      <c r="E1883" s="27"/>
      <c r="F1883" s="27"/>
      <c r="G1883" s="27" t="str">
        <f t="shared" si="55"/>
        <v/>
      </c>
      <c r="H1883" s="27"/>
      <c r="I1883" s="27"/>
      <c r="J1883" s="154" t="s">
        <v>95</v>
      </c>
      <c r="K1883" s="27" t="s">
        <v>98</v>
      </c>
      <c r="L1883" s="27" t="str">
        <f t="shared" si="56"/>
        <v/>
      </c>
      <c r="M1883" s="155" t="s">
        <v>98</v>
      </c>
      <c r="N1883" s="140">
        <v>2.1072016652848688E-3</v>
      </c>
      <c r="O1883" s="140">
        <f t="shared" si="52"/>
        <v>2.1072016652848689</v>
      </c>
      <c r="P1883" s="156" t="s">
        <v>346</v>
      </c>
      <c r="Q1883" s="156" t="s">
        <v>346</v>
      </c>
      <c r="R1883" s="185">
        <v>209</v>
      </c>
      <c r="S1883" s="185">
        <v>135</v>
      </c>
      <c r="T1883" s="186"/>
      <c r="U1883" s="186"/>
      <c r="V1883" s="186"/>
      <c r="W1883" s="157"/>
    </row>
    <row r="1884" spans="1:23" ht="13.8">
      <c r="A1884" s="158">
        <v>7.13</v>
      </c>
      <c r="B1884" s="153">
        <v>60</v>
      </c>
      <c r="C1884" s="153">
        <v>299389</v>
      </c>
      <c r="D1884" s="27"/>
      <c r="E1884" s="27"/>
      <c r="F1884" s="27"/>
      <c r="G1884" s="27" t="str">
        <f t="shared" si="55"/>
        <v/>
      </c>
      <c r="H1884" s="27"/>
      <c r="I1884" s="27"/>
      <c r="J1884" s="154" t="s">
        <v>73</v>
      </c>
      <c r="K1884" s="27" t="s">
        <v>99</v>
      </c>
      <c r="L1884" s="27" t="str">
        <f t="shared" si="56"/>
        <v/>
      </c>
      <c r="M1884" s="155" t="s">
        <v>124</v>
      </c>
      <c r="N1884" s="140">
        <v>6.2760318676492637E-3</v>
      </c>
      <c r="O1884" s="140">
        <f t="shared" si="52"/>
        <v>6.2760318676492641</v>
      </c>
      <c r="P1884" s="156" t="s">
        <v>346</v>
      </c>
      <c r="Q1884" s="156" t="s">
        <v>346</v>
      </c>
      <c r="R1884" s="185">
        <v>73</v>
      </c>
      <c r="S1884" s="185"/>
      <c r="T1884" s="186"/>
      <c r="U1884" s="186"/>
      <c r="V1884" s="186"/>
      <c r="W1884" s="157"/>
    </row>
    <row r="1885" spans="1:23" ht="13.8">
      <c r="A1885" s="158">
        <v>7.23</v>
      </c>
      <c r="B1885" s="153">
        <v>117</v>
      </c>
      <c r="C1885" s="153">
        <v>551567</v>
      </c>
      <c r="D1885" s="27"/>
      <c r="E1885" s="27"/>
      <c r="F1885" s="27"/>
      <c r="G1885" s="27" t="str">
        <f t="shared" si="55"/>
        <v/>
      </c>
      <c r="H1885" s="27"/>
      <c r="I1885" s="27"/>
      <c r="J1885" s="154" t="s">
        <v>627</v>
      </c>
      <c r="K1885" s="27" t="s">
        <v>646</v>
      </c>
      <c r="L1885" s="27" t="str">
        <f t="shared" si="56"/>
        <v/>
      </c>
      <c r="M1885" s="155" t="s">
        <v>655</v>
      </c>
      <c r="N1885" s="140">
        <v>1.1562388962666301E-2</v>
      </c>
      <c r="O1885" s="140">
        <f t="shared" si="52"/>
        <v>11.562388962666301</v>
      </c>
      <c r="P1885" s="156" t="s">
        <v>346</v>
      </c>
      <c r="Q1885" s="156" t="s">
        <v>346</v>
      </c>
      <c r="R1885" s="185">
        <v>103</v>
      </c>
      <c r="S1885" s="185">
        <v>89</v>
      </c>
      <c r="T1885" s="186">
        <v>133</v>
      </c>
      <c r="U1885" s="186"/>
      <c r="V1885" s="186"/>
      <c r="W1885" s="157"/>
    </row>
    <row r="1886" spans="1:23" ht="13.8">
      <c r="A1886" s="158">
        <v>7.32</v>
      </c>
      <c r="B1886" s="153">
        <v>103</v>
      </c>
      <c r="C1886" s="153">
        <v>234313</v>
      </c>
      <c r="D1886" s="27"/>
      <c r="E1886" s="27"/>
      <c r="F1886" s="27"/>
      <c r="G1886" s="27" t="str">
        <f t="shared" si="55"/>
        <v/>
      </c>
      <c r="H1886" s="27"/>
      <c r="I1886" s="27"/>
      <c r="J1886" s="154" t="s">
        <v>628</v>
      </c>
      <c r="K1886" s="27" t="s">
        <v>647</v>
      </c>
      <c r="L1886" s="27" t="str">
        <f t="shared" si="56"/>
        <v/>
      </c>
      <c r="M1886" s="155" t="s">
        <v>656</v>
      </c>
      <c r="N1886" s="140">
        <v>4.9118566647555588E-3</v>
      </c>
      <c r="O1886" s="140">
        <f t="shared" si="52"/>
        <v>4.9118566647555584</v>
      </c>
      <c r="P1886" s="156" t="s">
        <v>346</v>
      </c>
      <c r="Q1886" s="156" t="s">
        <v>346</v>
      </c>
      <c r="R1886" s="185">
        <v>75</v>
      </c>
      <c r="S1886" s="185">
        <v>117</v>
      </c>
      <c r="T1886" s="186">
        <v>133</v>
      </c>
      <c r="U1886" s="186"/>
      <c r="V1886" s="186"/>
      <c r="W1886" s="157"/>
    </row>
    <row r="1887" spans="1:23" ht="13.8">
      <c r="A1887" s="158">
        <v>7.39</v>
      </c>
      <c r="B1887" s="153">
        <v>93</v>
      </c>
      <c r="C1887" s="153">
        <v>49010</v>
      </c>
      <c r="D1887" s="27"/>
      <c r="E1887" s="27"/>
      <c r="F1887" s="27"/>
      <c r="G1887" s="27" t="str">
        <f t="shared" si="55"/>
        <v/>
      </c>
      <c r="H1887" s="27"/>
      <c r="I1887" s="27"/>
      <c r="J1887" s="154" t="s">
        <v>324</v>
      </c>
      <c r="K1887" s="27" t="s">
        <v>338</v>
      </c>
      <c r="L1887" s="27" t="str">
        <f t="shared" si="56"/>
        <v/>
      </c>
      <c r="M1887" s="155" t="s">
        <v>331</v>
      </c>
      <c r="N1887" s="140">
        <v>1.0273868506641541E-3</v>
      </c>
      <c r="O1887" s="140">
        <f t="shared" si="52"/>
        <v>1.0273868506641541</v>
      </c>
      <c r="P1887" s="27">
        <v>150</v>
      </c>
      <c r="Q1887" s="156" t="s">
        <v>346</v>
      </c>
      <c r="R1887" s="185">
        <v>66</v>
      </c>
      <c r="S1887" s="185"/>
      <c r="T1887" s="186"/>
      <c r="U1887" s="186"/>
      <c r="V1887" s="186"/>
      <c r="W1887" s="157"/>
    </row>
    <row r="1888" spans="1:23" ht="13.8">
      <c r="A1888" s="158">
        <v>7.78</v>
      </c>
      <c r="B1888" s="153">
        <v>267</v>
      </c>
      <c r="C1888" s="153">
        <v>148502</v>
      </c>
      <c r="D1888" s="27"/>
      <c r="E1888" s="27"/>
      <c r="F1888" s="27"/>
      <c r="G1888" s="27" t="str">
        <f t="shared" si="55"/>
        <v/>
      </c>
      <c r="H1888" s="27"/>
      <c r="I1888" s="27"/>
      <c r="J1888" s="154" t="s">
        <v>95</v>
      </c>
      <c r="K1888" s="27" t="s">
        <v>98</v>
      </c>
      <c r="L1888" s="27" t="str">
        <f t="shared" si="56"/>
        <v/>
      </c>
      <c r="M1888" s="155" t="s">
        <v>98</v>
      </c>
      <c r="N1888" s="140">
        <v>3.1130177942731724E-3</v>
      </c>
      <c r="O1888" s="140">
        <f t="shared" si="52"/>
        <v>3.1130177942731723</v>
      </c>
      <c r="P1888" s="156" t="s">
        <v>346</v>
      </c>
      <c r="Q1888" s="156" t="s">
        <v>346</v>
      </c>
      <c r="R1888" s="185">
        <v>126</v>
      </c>
      <c r="S1888" s="185">
        <v>251</v>
      </c>
      <c r="T1888" s="186">
        <v>283</v>
      </c>
      <c r="U1888" s="186"/>
      <c r="V1888" s="186"/>
      <c r="W1888" s="157"/>
    </row>
    <row r="1889" spans="1:23" ht="13.8">
      <c r="A1889" s="158">
        <v>7.89</v>
      </c>
      <c r="B1889" s="153">
        <v>108</v>
      </c>
      <c r="C1889" s="153">
        <v>57571</v>
      </c>
      <c r="D1889" s="27"/>
      <c r="E1889" s="27"/>
      <c r="F1889" s="27"/>
      <c r="G1889" s="27" t="str">
        <f t="shared" si="55"/>
        <v/>
      </c>
      <c r="H1889" s="27"/>
      <c r="I1889" s="27"/>
      <c r="J1889" s="154" t="s">
        <v>530</v>
      </c>
      <c r="K1889" s="27" t="s">
        <v>103</v>
      </c>
      <c r="L1889" s="27" t="str">
        <f t="shared" si="56"/>
        <v/>
      </c>
      <c r="M1889" s="155" t="s">
        <v>98</v>
      </c>
      <c r="N1889" s="140">
        <v>1.2068493854230974E-3</v>
      </c>
      <c r="O1889" s="140">
        <f t="shared" si="52"/>
        <v>1.2068493854230973</v>
      </c>
      <c r="P1889" s="156" t="s">
        <v>346</v>
      </c>
      <c r="Q1889" s="156" t="s">
        <v>346</v>
      </c>
      <c r="R1889" s="185">
        <v>94</v>
      </c>
      <c r="S1889" s="185">
        <v>77</v>
      </c>
      <c r="T1889" s="186"/>
      <c r="U1889" s="186"/>
      <c r="V1889" s="186"/>
      <c r="W1889" s="157"/>
    </row>
    <row r="1890" spans="1:23" ht="13.8">
      <c r="A1890" s="158">
        <v>8</v>
      </c>
      <c r="B1890" s="153">
        <v>73</v>
      </c>
      <c r="C1890" s="153">
        <v>48348</v>
      </c>
      <c r="D1890" s="27"/>
      <c r="E1890" s="27"/>
      <c r="F1890" s="27"/>
      <c r="G1890" s="27" t="str">
        <f t="shared" si="55"/>
        <v/>
      </c>
      <c r="H1890" s="27"/>
      <c r="I1890" s="27"/>
      <c r="J1890" s="154" t="s">
        <v>148</v>
      </c>
      <c r="K1890" s="27" t="s">
        <v>106</v>
      </c>
      <c r="L1890" s="27" t="str">
        <f t="shared" si="56"/>
        <v/>
      </c>
      <c r="M1890" s="155" t="s">
        <v>171</v>
      </c>
      <c r="N1890" s="140">
        <v>1.0135094767580192E-3</v>
      </c>
      <c r="O1890" s="140">
        <f t="shared" si="52"/>
        <v>1.0135094767580193</v>
      </c>
      <c r="P1890" s="156" t="s">
        <v>346</v>
      </c>
      <c r="Q1890" s="27">
        <v>7721.4</v>
      </c>
      <c r="R1890" s="185">
        <v>88</v>
      </c>
      <c r="S1890" s="185">
        <v>87</v>
      </c>
      <c r="T1890" s="186">
        <v>101</v>
      </c>
      <c r="U1890" s="186"/>
      <c r="V1890" s="186"/>
      <c r="W1890" s="157"/>
    </row>
    <row r="1891" spans="1:23" ht="13.8">
      <c r="A1891" s="158">
        <v>8.39</v>
      </c>
      <c r="B1891" s="153">
        <v>68</v>
      </c>
      <c r="C1891" s="153">
        <v>237089</v>
      </c>
      <c r="D1891" s="27"/>
      <c r="E1891" s="27"/>
      <c r="F1891" s="27"/>
      <c r="G1891" s="27" t="str">
        <f t="shared" si="55"/>
        <v/>
      </c>
      <c r="H1891" s="27"/>
      <c r="I1891" s="27"/>
      <c r="J1891" s="154" t="s">
        <v>630</v>
      </c>
      <c r="K1891" s="27" t="s">
        <v>161</v>
      </c>
      <c r="L1891" s="27" t="str">
        <f t="shared" si="56"/>
        <v/>
      </c>
      <c r="M1891" s="155" t="s">
        <v>657</v>
      </c>
      <c r="N1891" s="140">
        <v>4.9700493988392904E-3</v>
      </c>
      <c r="O1891" s="140">
        <f t="shared" si="52"/>
        <v>4.97004939883929</v>
      </c>
      <c r="P1891" s="156" t="s">
        <v>346</v>
      </c>
      <c r="Q1891" s="156" t="s">
        <v>346</v>
      </c>
      <c r="R1891" s="185">
        <v>96</v>
      </c>
      <c r="S1891" s="185">
        <v>152</v>
      </c>
      <c r="T1891" s="186"/>
      <c r="U1891" s="186"/>
      <c r="V1891" s="186"/>
      <c r="W1891" s="157"/>
    </row>
    <row r="1892" spans="1:23" ht="13.8">
      <c r="A1892" s="158">
        <v>8.57</v>
      </c>
      <c r="B1892" s="153">
        <v>121</v>
      </c>
      <c r="C1892" s="153">
        <v>169061</v>
      </c>
      <c r="D1892" s="27"/>
      <c r="E1892" s="27"/>
      <c r="F1892" s="27"/>
      <c r="G1892" s="27" t="str">
        <f t="shared" si="55"/>
        <v/>
      </c>
      <c r="H1892" s="27"/>
      <c r="I1892" s="27"/>
      <c r="J1892" s="154" t="s">
        <v>668</v>
      </c>
      <c r="K1892" s="27" t="s">
        <v>453</v>
      </c>
      <c r="L1892" s="27" t="str">
        <f t="shared" si="56"/>
        <v/>
      </c>
      <c r="M1892" s="155" t="s">
        <v>98</v>
      </c>
      <c r="N1892" s="140">
        <v>3.5439920089804637E-3</v>
      </c>
      <c r="O1892" s="140">
        <f t="shared" si="52"/>
        <v>3.5439920089804637</v>
      </c>
      <c r="P1892" s="156" t="s">
        <v>346</v>
      </c>
      <c r="Q1892" s="156" t="s">
        <v>346</v>
      </c>
      <c r="R1892" s="185">
        <v>136</v>
      </c>
      <c r="S1892" s="185">
        <v>77</v>
      </c>
      <c r="T1892" s="186"/>
      <c r="U1892" s="186"/>
      <c r="V1892" s="186"/>
      <c r="W1892" s="157"/>
    </row>
    <row r="1893" spans="1:23" ht="13.8">
      <c r="A1893" s="158">
        <v>8.58</v>
      </c>
      <c r="B1893" s="153">
        <v>130</v>
      </c>
      <c r="C1893" s="153">
        <v>87324</v>
      </c>
      <c r="D1893" s="27"/>
      <c r="E1893" s="27"/>
      <c r="F1893" s="27"/>
      <c r="G1893" s="27" t="str">
        <f t="shared" si="55"/>
        <v/>
      </c>
      <c r="H1893" s="27"/>
      <c r="I1893" s="27"/>
      <c r="J1893" s="154" t="s">
        <v>471</v>
      </c>
      <c r="K1893" s="27" t="s">
        <v>649</v>
      </c>
      <c r="L1893" s="27" t="str">
        <f t="shared" si="56"/>
        <v/>
      </c>
      <c r="M1893" s="155" t="s">
        <v>98</v>
      </c>
      <c r="N1893" s="140">
        <v>1.8305555875820563E-3</v>
      </c>
      <c r="O1893" s="140">
        <f t="shared" si="52"/>
        <v>1.8305555875820563</v>
      </c>
      <c r="P1893" s="156" t="s">
        <v>346</v>
      </c>
      <c r="Q1893" s="156" t="s">
        <v>346</v>
      </c>
      <c r="R1893" s="185">
        <v>129</v>
      </c>
      <c r="S1893" s="185">
        <v>115</v>
      </c>
      <c r="T1893" s="186">
        <v>77</v>
      </c>
      <c r="U1893" s="186"/>
      <c r="V1893" s="186"/>
      <c r="W1893" s="157"/>
    </row>
    <row r="1894" spans="1:23" ht="13.8">
      <c r="A1894" s="158">
        <v>8.7899999999999991</v>
      </c>
      <c r="B1894" s="153">
        <v>69</v>
      </c>
      <c r="C1894" s="153">
        <v>139326</v>
      </c>
      <c r="D1894" s="27"/>
      <c r="E1894" s="27"/>
      <c r="F1894" s="27"/>
      <c r="G1894" s="27" t="str">
        <f t="shared" si="55"/>
        <v/>
      </c>
      <c r="H1894" s="27"/>
      <c r="I1894" s="27"/>
      <c r="J1894" s="154" t="s">
        <v>95</v>
      </c>
      <c r="K1894" s="27" t="s">
        <v>98</v>
      </c>
      <c r="L1894" s="27" t="str">
        <f t="shared" si="56"/>
        <v/>
      </c>
      <c r="M1894" s="155" t="s">
        <v>98</v>
      </c>
      <c r="N1894" s="140">
        <v>2.9206631372298291E-3</v>
      </c>
      <c r="O1894" s="140">
        <f t="shared" si="52"/>
        <v>2.9206631372298291</v>
      </c>
      <c r="P1894" s="156" t="s">
        <v>346</v>
      </c>
      <c r="Q1894" s="156" t="s">
        <v>346</v>
      </c>
      <c r="R1894" s="185">
        <v>97</v>
      </c>
      <c r="S1894" s="185">
        <v>115</v>
      </c>
      <c r="T1894" s="186">
        <v>154</v>
      </c>
      <c r="U1894" s="186"/>
      <c r="V1894" s="186"/>
      <c r="W1894" s="157"/>
    </row>
    <row r="1895" spans="1:23" ht="13.8">
      <c r="A1895" s="158">
        <v>8.85</v>
      </c>
      <c r="B1895" s="153">
        <v>94</v>
      </c>
      <c r="C1895" s="153">
        <v>311363</v>
      </c>
      <c r="D1895" s="27"/>
      <c r="E1895" s="27"/>
      <c r="F1895" s="27"/>
      <c r="G1895" s="27" t="str">
        <f t="shared" si="55"/>
        <v/>
      </c>
      <c r="H1895" s="27"/>
      <c r="I1895" s="27"/>
      <c r="J1895" s="154" t="s">
        <v>366</v>
      </c>
      <c r="K1895" s="27" t="s">
        <v>378</v>
      </c>
      <c r="L1895" s="27" t="str">
        <f t="shared" si="56"/>
        <v/>
      </c>
      <c r="M1895" s="155" t="s">
        <v>373</v>
      </c>
      <c r="N1895" s="140">
        <v>6.5270404403865133E-3</v>
      </c>
      <c r="O1895" s="140">
        <f t="shared" si="52"/>
        <v>6.5270404403865134</v>
      </c>
      <c r="P1895" s="156" t="s">
        <v>346</v>
      </c>
      <c r="Q1895" s="156" t="s">
        <v>346</v>
      </c>
      <c r="R1895" s="185">
        <v>77</v>
      </c>
      <c r="S1895" s="185">
        <v>138</v>
      </c>
      <c r="T1895" s="186"/>
      <c r="U1895" s="186"/>
      <c r="V1895" s="186"/>
      <c r="W1895" s="157"/>
    </row>
    <row r="1896" spans="1:23" ht="13.8">
      <c r="A1896" s="158">
        <v>9.17</v>
      </c>
      <c r="B1896" s="153">
        <v>55</v>
      </c>
      <c r="C1896" s="153">
        <v>66637</v>
      </c>
      <c r="D1896" s="27"/>
      <c r="E1896" s="27"/>
      <c r="F1896" s="27"/>
      <c r="G1896" s="27" t="str">
        <f t="shared" si="55"/>
        <v/>
      </c>
      <c r="H1896" s="27"/>
      <c r="I1896" s="27"/>
      <c r="J1896" s="154" t="s">
        <v>152</v>
      </c>
      <c r="K1896" s="27" t="s">
        <v>163</v>
      </c>
      <c r="L1896" s="27" t="str">
        <f t="shared" si="56"/>
        <v/>
      </c>
      <c r="M1896" s="155" t="s">
        <v>175</v>
      </c>
      <c r="N1896" s="140">
        <v>1.396898134415573E-3</v>
      </c>
      <c r="O1896" s="140">
        <f t="shared" si="52"/>
        <v>1.3968981344155731</v>
      </c>
      <c r="P1896" s="156" t="s">
        <v>346</v>
      </c>
      <c r="Q1896" s="27">
        <v>1013.2</v>
      </c>
      <c r="R1896" s="185">
        <v>85</v>
      </c>
      <c r="S1896" s="185">
        <v>113</v>
      </c>
      <c r="T1896" s="186"/>
      <c r="U1896" s="186"/>
      <c r="V1896" s="186"/>
      <c r="W1896" s="157"/>
    </row>
    <row r="1897" spans="1:23" ht="13.8">
      <c r="A1897" s="158">
        <v>9.2899999999999991</v>
      </c>
      <c r="B1897" s="153">
        <v>58</v>
      </c>
      <c r="C1897" s="153">
        <v>677468</v>
      </c>
      <c r="D1897" s="27"/>
      <c r="E1897" s="27"/>
      <c r="F1897" s="27"/>
      <c r="G1897" s="27" t="str">
        <f t="shared" si="55"/>
        <v/>
      </c>
      <c r="H1897" s="27"/>
      <c r="I1897" s="27"/>
      <c r="J1897" s="154" t="s">
        <v>669</v>
      </c>
      <c r="K1897" s="27" t="s">
        <v>162</v>
      </c>
      <c r="L1897" s="27" t="str">
        <f t="shared" si="56"/>
        <v/>
      </c>
      <c r="M1897" s="155" t="s">
        <v>674</v>
      </c>
      <c r="N1897" s="140">
        <v>1.4201626503687882E-2</v>
      </c>
      <c r="O1897" s="140">
        <f t="shared" si="52"/>
        <v>14.201626503687882</v>
      </c>
      <c r="P1897" s="156" t="s">
        <v>346</v>
      </c>
      <c r="Q1897" s="156" t="s">
        <v>346</v>
      </c>
      <c r="R1897" s="185">
        <v>185</v>
      </c>
      <c r="S1897" s="185">
        <v>156</v>
      </c>
      <c r="T1897" s="186"/>
      <c r="U1897" s="186"/>
      <c r="V1897" s="186"/>
      <c r="W1897" s="157"/>
    </row>
    <row r="1898" spans="1:23" ht="13.8">
      <c r="A1898" s="158">
        <v>9.5299999999999994</v>
      </c>
      <c r="B1898" s="153">
        <v>120</v>
      </c>
      <c r="C1898" s="153">
        <v>107509</v>
      </c>
      <c r="D1898" s="27"/>
      <c r="E1898" s="27"/>
      <c r="F1898" s="27"/>
      <c r="G1898" s="27" t="str">
        <f t="shared" ref="G1898:G1919" si="57">IF($F1898="Other","Please, specify ion type!!!","")</f>
        <v/>
      </c>
      <c r="H1898" s="27"/>
      <c r="I1898" s="27"/>
      <c r="J1898" s="154" t="s">
        <v>632</v>
      </c>
      <c r="K1898" s="27" t="s">
        <v>648</v>
      </c>
      <c r="L1898" s="27" t="str">
        <f t="shared" ref="L1898:L1919" si="58">IF($I1898="Unknown","n/a","")</f>
        <v/>
      </c>
      <c r="M1898" s="155" t="s">
        <v>98</v>
      </c>
      <c r="N1898" s="140">
        <v>2.2536897149163953E-3</v>
      </c>
      <c r="O1898" s="140">
        <f t="shared" ref="O1898:O1938" si="59">N1898*1000</f>
        <v>2.2536897149163955</v>
      </c>
      <c r="P1898" s="156" t="s">
        <v>346</v>
      </c>
      <c r="Q1898" s="156" t="s">
        <v>346</v>
      </c>
      <c r="R1898" s="185">
        <v>135</v>
      </c>
      <c r="S1898" s="185">
        <v>92</v>
      </c>
      <c r="T1898" s="186"/>
      <c r="U1898" s="186"/>
      <c r="V1898" s="186"/>
      <c r="W1898" s="157"/>
    </row>
    <row r="1899" spans="1:23" ht="13.8">
      <c r="A1899" s="158">
        <v>10.039999999999999</v>
      </c>
      <c r="B1899" s="153">
        <v>109</v>
      </c>
      <c r="C1899" s="153">
        <v>291507</v>
      </c>
      <c r="D1899" s="27"/>
      <c r="E1899" s="27"/>
      <c r="F1899" s="27"/>
      <c r="G1899" s="27" t="str">
        <f t="shared" si="57"/>
        <v/>
      </c>
      <c r="H1899" s="27"/>
      <c r="I1899" s="27"/>
      <c r="J1899" s="154" t="s">
        <v>95</v>
      </c>
      <c r="K1899" s="27" t="s">
        <v>98</v>
      </c>
      <c r="L1899" s="27" t="str">
        <f t="shared" si="58"/>
        <v/>
      </c>
      <c r="M1899" s="155" t="s">
        <v>98</v>
      </c>
      <c r="N1899" s="140">
        <v>6.1108030744043166E-3</v>
      </c>
      <c r="O1899" s="140">
        <f t="shared" si="59"/>
        <v>6.1108030744043162</v>
      </c>
      <c r="P1899" s="156" t="s">
        <v>346</v>
      </c>
      <c r="Q1899" s="156" t="s">
        <v>346</v>
      </c>
      <c r="R1899" s="185">
        <v>151</v>
      </c>
      <c r="S1899" s="185">
        <v>175</v>
      </c>
      <c r="T1899" s="186">
        <v>190</v>
      </c>
      <c r="U1899" s="186"/>
      <c r="V1899" s="186"/>
      <c r="W1899" s="157"/>
    </row>
    <row r="1900" spans="1:23" ht="13.8">
      <c r="A1900" s="158">
        <v>10.199999999999999</v>
      </c>
      <c r="B1900" s="153">
        <v>152</v>
      </c>
      <c r="C1900" s="153">
        <v>101156</v>
      </c>
      <c r="D1900" s="27"/>
      <c r="E1900" s="27"/>
      <c r="F1900" s="27"/>
      <c r="G1900" s="27" t="str">
        <f t="shared" si="57"/>
        <v/>
      </c>
      <c r="H1900" s="27"/>
      <c r="I1900" s="27"/>
      <c r="J1900" s="154" t="s">
        <v>633</v>
      </c>
      <c r="K1900" s="27" t="s">
        <v>165</v>
      </c>
      <c r="L1900" s="27" t="str">
        <f t="shared" si="58"/>
        <v/>
      </c>
      <c r="M1900" s="155" t="s">
        <v>659</v>
      </c>
      <c r="N1900" s="140">
        <v>2.120513043578518E-3</v>
      </c>
      <c r="O1900" s="140">
        <f t="shared" si="59"/>
        <v>2.120513043578518</v>
      </c>
      <c r="P1900" s="156" t="s">
        <v>346</v>
      </c>
      <c r="Q1900" s="156" t="s">
        <v>346</v>
      </c>
      <c r="R1900" s="185">
        <v>151</v>
      </c>
      <c r="S1900" s="185">
        <v>81</v>
      </c>
      <c r="T1900" s="186">
        <v>109</v>
      </c>
      <c r="U1900" s="186"/>
      <c r="V1900" s="186"/>
      <c r="W1900" s="157"/>
    </row>
    <row r="1901" spans="1:23" ht="13.8">
      <c r="A1901" s="158">
        <v>10.199999999999999</v>
      </c>
      <c r="B1901" s="153">
        <v>154</v>
      </c>
      <c r="C1901" s="153">
        <v>116639</v>
      </c>
      <c r="D1901" s="27"/>
      <c r="E1901" s="27"/>
      <c r="F1901" s="27"/>
      <c r="G1901" s="27" t="str">
        <f t="shared" si="57"/>
        <v/>
      </c>
      <c r="H1901" s="27"/>
      <c r="I1901" s="27"/>
      <c r="J1901" s="154" t="s">
        <v>441</v>
      </c>
      <c r="K1901" s="27" t="s">
        <v>193</v>
      </c>
      <c r="L1901" s="27" t="str">
        <f t="shared" si="58"/>
        <v/>
      </c>
      <c r="M1901" s="155" t="s">
        <v>461</v>
      </c>
      <c r="N1901" s="140">
        <v>2.4450800831384671E-3</v>
      </c>
      <c r="O1901" s="140">
        <f t="shared" si="59"/>
        <v>2.4450800831384671</v>
      </c>
      <c r="P1901" s="27">
        <v>360</v>
      </c>
      <c r="Q1901" s="27">
        <v>360</v>
      </c>
      <c r="R1901" s="185">
        <v>128</v>
      </c>
      <c r="S1901" s="185">
        <v>115</v>
      </c>
      <c r="T1901" s="186"/>
      <c r="U1901" s="186"/>
      <c r="V1901" s="186"/>
      <c r="W1901" s="157"/>
    </row>
    <row r="1902" spans="1:23" ht="13.8">
      <c r="A1902" s="158">
        <v>10.58</v>
      </c>
      <c r="B1902" s="153">
        <v>163</v>
      </c>
      <c r="C1902" s="153">
        <v>55644</v>
      </c>
      <c r="D1902" s="27"/>
      <c r="E1902" s="27"/>
      <c r="F1902" s="27"/>
      <c r="G1902" s="27" t="str">
        <f t="shared" si="57"/>
        <v/>
      </c>
      <c r="H1902" s="27"/>
      <c r="I1902" s="27"/>
      <c r="J1902" s="154" t="s">
        <v>634</v>
      </c>
      <c r="K1902" s="27" t="s">
        <v>649</v>
      </c>
      <c r="L1902" s="27" t="str">
        <f t="shared" si="58"/>
        <v/>
      </c>
      <c r="M1902" s="155" t="s">
        <v>660</v>
      </c>
      <c r="N1902" s="140">
        <v>1.1664540689319768E-3</v>
      </c>
      <c r="O1902" s="140">
        <f t="shared" si="59"/>
        <v>1.1664540689319769</v>
      </c>
      <c r="P1902" s="27">
        <v>26100</v>
      </c>
      <c r="Q1902" s="27">
        <v>26100</v>
      </c>
      <c r="R1902" s="185">
        <v>194</v>
      </c>
      <c r="S1902" s="185"/>
      <c r="T1902" s="186"/>
      <c r="U1902" s="186"/>
      <c r="V1902" s="186"/>
      <c r="W1902" s="157"/>
    </row>
    <row r="1903" spans="1:23" ht="13.8">
      <c r="A1903" s="158">
        <v>10.79</v>
      </c>
      <c r="B1903" s="153">
        <v>59</v>
      </c>
      <c r="C1903" s="153">
        <v>1099354</v>
      </c>
      <c r="D1903" s="27"/>
      <c r="E1903" s="27"/>
      <c r="F1903" s="27"/>
      <c r="G1903" s="27" t="str">
        <f t="shared" si="57"/>
        <v/>
      </c>
      <c r="H1903" s="27"/>
      <c r="I1903" s="27"/>
      <c r="J1903" s="154" t="s">
        <v>635</v>
      </c>
      <c r="K1903" s="27" t="s">
        <v>652</v>
      </c>
      <c r="L1903" s="27" t="str">
        <f t="shared" si="58"/>
        <v/>
      </c>
      <c r="M1903" s="155" t="s">
        <v>661</v>
      </c>
      <c r="N1903" s="140">
        <v>2.3045538539584583E-2</v>
      </c>
      <c r="O1903" s="140">
        <f t="shared" si="59"/>
        <v>23.045538539584584</v>
      </c>
      <c r="P1903" s="156" t="s">
        <v>346</v>
      </c>
      <c r="Q1903" s="156" t="s">
        <v>346</v>
      </c>
      <c r="R1903" s="185">
        <v>88</v>
      </c>
      <c r="S1903" s="185">
        <v>109</v>
      </c>
      <c r="T1903" s="186">
        <v>207</v>
      </c>
      <c r="U1903" s="186">
        <v>222</v>
      </c>
      <c r="V1903" s="186"/>
      <c r="W1903" s="157"/>
    </row>
    <row r="1904" spans="1:23" ht="13.8">
      <c r="A1904" s="158">
        <v>10.83</v>
      </c>
      <c r="B1904" s="153">
        <v>163</v>
      </c>
      <c r="C1904" s="153">
        <v>125117</v>
      </c>
      <c r="D1904" s="27"/>
      <c r="E1904" s="27"/>
      <c r="F1904" s="27"/>
      <c r="G1904" s="27" t="str">
        <f t="shared" si="57"/>
        <v/>
      </c>
      <c r="H1904" s="27"/>
      <c r="I1904" s="27"/>
      <c r="J1904" s="154" t="s">
        <v>531</v>
      </c>
      <c r="K1904" s="27" t="s">
        <v>533</v>
      </c>
      <c r="L1904" s="27" t="str">
        <f t="shared" si="58"/>
        <v/>
      </c>
      <c r="M1904" s="155" t="s">
        <v>534</v>
      </c>
      <c r="N1904" s="140">
        <v>2.622802705459028E-3</v>
      </c>
      <c r="O1904" s="140">
        <f t="shared" si="59"/>
        <v>2.6228027054590282</v>
      </c>
      <c r="P1904" s="156" t="s">
        <v>346</v>
      </c>
      <c r="Q1904" s="27">
        <v>1245679</v>
      </c>
      <c r="R1904" s="185">
        <v>145</v>
      </c>
      <c r="S1904" s="185">
        <v>91</v>
      </c>
      <c r="T1904" s="186">
        <v>105</v>
      </c>
      <c r="U1904" s="186"/>
      <c r="V1904" s="186"/>
      <c r="W1904" s="157"/>
    </row>
    <row r="1905" spans="1:23" ht="13.8">
      <c r="A1905" s="158">
        <v>10.91</v>
      </c>
      <c r="B1905" s="153">
        <v>58</v>
      </c>
      <c r="C1905" s="153">
        <v>104266</v>
      </c>
      <c r="D1905" s="27"/>
      <c r="E1905" s="27"/>
      <c r="F1905" s="27"/>
      <c r="G1905" s="27" t="str">
        <f t="shared" si="57"/>
        <v/>
      </c>
      <c r="H1905" s="27"/>
      <c r="I1905" s="27"/>
      <c r="J1905" s="154" t="s">
        <v>670</v>
      </c>
      <c r="K1905" s="27" t="s">
        <v>672</v>
      </c>
      <c r="L1905" s="27" t="str">
        <f t="shared" si="58"/>
        <v/>
      </c>
      <c r="M1905" s="155" t="s">
        <v>675</v>
      </c>
      <c r="N1905" s="140">
        <v>2.1857073530167043E-3</v>
      </c>
      <c r="O1905" s="140">
        <f t="shared" si="59"/>
        <v>2.1857073530167042</v>
      </c>
      <c r="P1905" s="156" t="s">
        <v>346</v>
      </c>
      <c r="Q1905" s="27">
        <v>27.603999999999999</v>
      </c>
      <c r="R1905" s="185">
        <v>213</v>
      </c>
      <c r="S1905" s="185">
        <v>84</v>
      </c>
      <c r="T1905" s="186"/>
      <c r="U1905" s="186"/>
      <c r="V1905" s="186"/>
      <c r="W1905" s="157"/>
    </row>
    <row r="1906" spans="1:23" ht="13.8">
      <c r="A1906" s="158">
        <v>11.26</v>
      </c>
      <c r="B1906" s="153">
        <v>121</v>
      </c>
      <c r="C1906" s="153">
        <v>151184</v>
      </c>
      <c r="D1906" s="27"/>
      <c r="E1906" s="27"/>
      <c r="F1906" s="27"/>
      <c r="G1906" s="27" t="str">
        <f t="shared" si="57"/>
        <v/>
      </c>
      <c r="H1906" s="27"/>
      <c r="I1906" s="27"/>
      <c r="J1906" s="154" t="s">
        <v>636</v>
      </c>
      <c r="K1906" s="27" t="s">
        <v>341</v>
      </c>
      <c r="L1906" s="27" t="str">
        <f t="shared" si="58"/>
        <v/>
      </c>
      <c r="M1906" s="155" t="s">
        <v>334</v>
      </c>
      <c r="N1906" s="140">
        <v>3.1692400251134355E-3</v>
      </c>
      <c r="O1906" s="140">
        <f t="shared" si="59"/>
        <v>3.1692400251134356</v>
      </c>
      <c r="P1906" s="156" t="s">
        <v>346</v>
      </c>
      <c r="Q1906" s="156" t="s">
        <v>346</v>
      </c>
      <c r="R1906" s="185">
        <v>149</v>
      </c>
      <c r="S1906" s="185">
        <v>166</v>
      </c>
      <c r="T1906" s="186">
        <v>194</v>
      </c>
      <c r="U1906" s="186"/>
      <c r="V1906" s="195"/>
      <c r="W1906" s="157"/>
    </row>
    <row r="1907" spans="1:23" ht="13.8">
      <c r="A1907" s="158">
        <v>11.78</v>
      </c>
      <c r="B1907" s="153">
        <v>110</v>
      </c>
      <c r="C1907" s="27">
        <v>52573</v>
      </c>
      <c r="D1907" s="27"/>
      <c r="E1907" s="27"/>
      <c r="F1907" s="27"/>
      <c r="G1907" s="27" t="str">
        <f t="shared" si="57"/>
        <v/>
      </c>
      <c r="H1907" s="27"/>
      <c r="I1907" s="27"/>
      <c r="J1907" s="154" t="s">
        <v>506</v>
      </c>
      <c r="K1907" s="27" t="s">
        <v>501</v>
      </c>
      <c r="L1907" s="27" t="str">
        <f t="shared" si="58"/>
        <v/>
      </c>
      <c r="M1907" s="155" t="s">
        <v>98</v>
      </c>
      <c r="N1907" s="140">
        <v>1.1020773087118256E-3</v>
      </c>
      <c r="O1907" s="140">
        <f t="shared" si="59"/>
        <v>1.1020773087118256</v>
      </c>
      <c r="P1907" s="156" t="s">
        <v>346</v>
      </c>
      <c r="Q1907" s="156" t="s">
        <v>346</v>
      </c>
      <c r="R1907" s="185">
        <v>123</v>
      </c>
      <c r="S1907" s="185">
        <v>81</v>
      </c>
      <c r="T1907" s="186">
        <v>55</v>
      </c>
      <c r="U1907" s="186"/>
      <c r="V1907" s="196"/>
      <c r="W1907" s="157"/>
    </row>
    <row r="1908" spans="1:23" ht="13.8">
      <c r="A1908" s="158">
        <v>11.92</v>
      </c>
      <c r="B1908" s="153">
        <v>149</v>
      </c>
      <c r="C1908" s="27">
        <v>696254</v>
      </c>
      <c r="D1908" s="27"/>
      <c r="E1908" s="27"/>
      <c r="F1908" s="27"/>
      <c r="G1908" s="27" t="str">
        <f t="shared" si="57"/>
        <v/>
      </c>
      <c r="H1908" s="27"/>
      <c r="I1908" s="27"/>
      <c r="J1908" s="154" t="s">
        <v>558</v>
      </c>
      <c r="K1908" s="27" t="s">
        <v>114</v>
      </c>
      <c r="L1908" s="27" t="str">
        <f t="shared" si="58"/>
        <v/>
      </c>
      <c r="M1908" s="155" t="s">
        <v>139</v>
      </c>
      <c r="N1908" s="140">
        <v>1.4595433673175269E-2</v>
      </c>
      <c r="O1908" s="140">
        <f t="shared" si="59"/>
        <v>14.595433673175268</v>
      </c>
      <c r="P1908" s="27">
        <v>6240</v>
      </c>
      <c r="Q1908" s="27">
        <v>6240</v>
      </c>
      <c r="R1908" s="185">
        <v>177</v>
      </c>
      <c r="S1908" s="185">
        <v>222</v>
      </c>
      <c r="T1908" s="186"/>
      <c r="U1908" s="186"/>
      <c r="V1908" s="196"/>
      <c r="W1908" s="157"/>
    </row>
    <row r="1909" spans="1:23" ht="13.8">
      <c r="A1909" s="158">
        <v>12.05</v>
      </c>
      <c r="B1909" s="153">
        <v>110</v>
      </c>
      <c r="C1909" s="27">
        <v>218894</v>
      </c>
      <c r="D1909" s="27"/>
      <c r="E1909" s="27"/>
      <c r="F1909" s="27"/>
      <c r="G1909" s="27" t="str">
        <f t="shared" si="57"/>
        <v/>
      </c>
      <c r="H1909" s="27"/>
      <c r="I1909" s="27"/>
      <c r="J1909" s="154" t="s">
        <v>506</v>
      </c>
      <c r="K1909" s="27" t="s">
        <v>501</v>
      </c>
      <c r="L1909" s="27" t="str">
        <f t="shared" si="58"/>
        <v/>
      </c>
      <c r="M1909" s="155" t="s">
        <v>98</v>
      </c>
      <c r="N1909" s="140">
        <v>4.588631244425205E-3</v>
      </c>
      <c r="O1909" s="140">
        <f t="shared" si="59"/>
        <v>4.5886312444252049</v>
      </c>
      <c r="P1909" s="156" t="s">
        <v>346</v>
      </c>
      <c r="Q1909" s="156" t="s">
        <v>346</v>
      </c>
      <c r="R1909" s="185">
        <v>123</v>
      </c>
      <c r="S1909" s="185">
        <v>81</v>
      </c>
      <c r="T1909" s="186">
        <v>55</v>
      </c>
      <c r="U1909" s="186"/>
      <c r="V1909" s="196"/>
      <c r="W1909" s="157"/>
    </row>
    <row r="1910" spans="1:23" ht="13.8">
      <c r="A1910" s="158">
        <v>12.6</v>
      </c>
      <c r="B1910" s="153">
        <v>83</v>
      </c>
      <c r="C1910" s="27">
        <v>252341</v>
      </c>
      <c r="D1910" s="27"/>
      <c r="E1910" s="27"/>
      <c r="F1910" s="27"/>
      <c r="G1910" s="27" t="str">
        <f t="shared" si="57"/>
        <v/>
      </c>
      <c r="H1910" s="27"/>
      <c r="I1910" s="27"/>
      <c r="J1910" s="154" t="s">
        <v>526</v>
      </c>
      <c r="K1910" s="27" t="s">
        <v>167</v>
      </c>
      <c r="L1910" s="27" t="str">
        <f t="shared" si="58"/>
        <v/>
      </c>
      <c r="M1910" s="155" t="s">
        <v>179</v>
      </c>
      <c r="N1910" s="140">
        <v>5.2897740314924151E-3</v>
      </c>
      <c r="O1910" s="140">
        <f t="shared" si="59"/>
        <v>5.2897740314924153</v>
      </c>
      <c r="P1910" s="27">
        <v>10392</v>
      </c>
      <c r="Q1910" s="27">
        <v>10392</v>
      </c>
      <c r="R1910" s="185">
        <v>153</v>
      </c>
      <c r="S1910" s="185">
        <v>55</v>
      </c>
      <c r="T1910" s="186">
        <v>226</v>
      </c>
      <c r="U1910" s="186"/>
      <c r="V1910" s="196"/>
      <c r="W1910" s="157"/>
    </row>
    <row r="1911" spans="1:23" ht="13.8">
      <c r="A1911" s="158">
        <v>12.77</v>
      </c>
      <c r="B1911" s="153">
        <v>105</v>
      </c>
      <c r="C1911" s="27">
        <v>128822</v>
      </c>
      <c r="D1911" s="27"/>
      <c r="E1911" s="27"/>
      <c r="F1911" s="27"/>
      <c r="G1911" s="27" t="str">
        <f t="shared" si="57"/>
        <v/>
      </c>
      <c r="H1911" s="27"/>
      <c r="I1911" s="27"/>
      <c r="J1911" s="154" t="s">
        <v>290</v>
      </c>
      <c r="K1911" s="27" t="s">
        <v>302</v>
      </c>
      <c r="L1911" s="27" t="str">
        <f t="shared" si="58"/>
        <v/>
      </c>
      <c r="M1911" s="155" t="s">
        <v>316</v>
      </c>
      <c r="N1911" s="140">
        <v>2.7004698811723656E-3</v>
      </c>
      <c r="O1911" s="140">
        <f t="shared" si="59"/>
        <v>2.7004698811723657</v>
      </c>
      <c r="P1911" s="27">
        <v>7600</v>
      </c>
      <c r="Q1911" s="27">
        <v>7600</v>
      </c>
      <c r="R1911" s="185">
        <v>77</v>
      </c>
      <c r="S1911" s="185">
        <v>182</v>
      </c>
      <c r="T1911" s="186"/>
      <c r="U1911" s="186"/>
      <c r="V1911" s="196"/>
      <c r="W1911" s="157"/>
    </row>
    <row r="1912" spans="1:23" ht="13.8">
      <c r="A1912" s="158">
        <v>12.83</v>
      </c>
      <c r="B1912" s="153">
        <v>55</v>
      </c>
      <c r="C1912" s="27">
        <v>147166</v>
      </c>
      <c r="D1912" s="27"/>
      <c r="E1912" s="27"/>
      <c r="F1912" s="27"/>
      <c r="G1912" s="27" t="str">
        <f t="shared" si="57"/>
        <v/>
      </c>
      <c r="H1912" s="27"/>
      <c r="I1912" s="27"/>
      <c r="J1912" s="154" t="s">
        <v>637</v>
      </c>
      <c r="K1912" s="27" t="s">
        <v>194</v>
      </c>
      <c r="L1912" s="27" t="str">
        <f t="shared" si="58"/>
        <v/>
      </c>
      <c r="M1912" s="155" t="s">
        <v>662</v>
      </c>
      <c r="N1912" s="140">
        <v>3.0850114928553537E-3</v>
      </c>
      <c r="O1912" s="140">
        <f t="shared" si="59"/>
        <v>3.0850114928553536</v>
      </c>
      <c r="P1912" s="156" t="s">
        <v>346</v>
      </c>
      <c r="Q1912" s="156" t="s">
        <v>346</v>
      </c>
      <c r="R1912" s="185">
        <v>83</v>
      </c>
      <c r="S1912" s="185">
        <v>111</v>
      </c>
      <c r="T1912" s="186">
        <v>196</v>
      </c>
      <c r="U1912" s="186"/>
      <c r="V1912" s="196"/>
      <c r="W1912" s="157"/>
    </row>
    <row r="1913" spans="1:23" ht="13.8">
      <c r="A1913" s="158">
        <v>13.1</v>
      </c>
      <c r="B1913" s="153">
        <v>57</v>
      </c>
      <c r="C1913" s="27">
        <v>442114</v>
      </c>
      <c r="D1913" s="27"/>
      <c r="E1913" s="27"/>
      <c r="F1913" s="27"/>
      <c r="G1913" s="27" t="str">
        <f t="shared" si="57"/>
        <v/>
      </c>
      <c r="H1913" s="27"/>
      <c r="I1913" s="27"/>
      <c r="J1913" s="154" t="s">
        <v>596</v>
      </c>
      <c r="K1913" s="27" t="s">
        <v>484</v>
      </c>
      <c r="L1913" s="27" t="str">
        <f t="shared" si="58"/>
        <v/>
      </c>
      <c r="M1913" s="155" t="s">
        <v>598</v>
      </c>
      <c r="N1913" s="140">
        <v>9.2679475636509231E-3</v>
      </c>
      <c r="O1913" s="140">
        <f t="shared" si="59"/>
        <v>9.2679475636509228</v>
      </c>
      <c r="P1913" s="156" t="s">
        <v>346</v>
      </c>
      <c r="Q1913" s="156" t="s">
        <v>346</v>
      </c>
      <c r="R1913" s="185">
        <v>71</v>
      </c>
      <c r="S1913" s="185">
        <v>85</v>
      </c>
      <c r="T1913" s="186">
        <v>212</v>
      </c>
      <c r="U1913" s="186"/>
      <c r="V1913" s="196"/>
      <c r="W1913" s="157"/>
    </row>
    <row r="1914" spans="1:23" ht="13.8">
      <c r="A1914" s="158">
        <v>13.15</v>
      </c>
      <c r="B1914" s="153">
        <v>58</v>
      </c>
      <c r="C1914" s="27">
        <v>146136</v>
      </c>
      <c r="D1914" s="27"/>
      <c r="E1914" s="27"/>
      <c r="F1914" s="27"/>
      <c r="G1914" s="27" t="str">
        <f t="shared" si="57"/>
        <v/>
      </c>
      <c r="H1914" s="27"/>
      <c r="I1914" s="27"/>
      <c r="J1914" s="154" t="s">
        <v>95</v>
      </c>
      <c r="K1914" s="27" t="s">
        <v>98</v>
      </c>
      <c r="L1914" s="27" t="str">
        <f t="shared" si="58"/>
        <v/>
      </c>
      <c r="M1914" s="155" t="s">
        <v>98</v>
      </c>
      <c r="N1914" s="140">
        <v>3.0634198083790412E-3</v>
      </c>
      <c r="O1914" s="140">
        <f t="shared" si="59"/>
        <v>3.0634198083790412</v>
      </c>
      <c r="P1914" s="156" t="s">
        <v>346</v>
      </c>
      <c r="Q1914" s="156" t="s">
        <v>346</v>
      </c>
      <c r="R1914" s="185">
        <v>191</v>
      </c>
      <c r="S1914" s="185">
        <v>159</v>
      </c>
      <c r="T1914" s="186">
        <v>119</v>
      </c>
      <c r="U1914" s="186"/>
      <c r="V1914" s="196"/>
      <c r="W1914" s="157"/>
    </row>
    <row r="1915" spans="1:23" ht="13.8">
      <c r="A1915" s="158">
        <v>13.84</v>
      </c>
      <c r="B1915" s="153">
        <v>73</v>
      </c>
      <c r="C1915" s="27">
        <v>176338</v>
      </c>
      <c r="D1915" s="27"/>
      <c r="E1915" s="27"/>
      <c r="F1915" s="27"/>
      <c r="G1915" s="27" t="str">
        <f t="shared" si="57"/>
        <v/>
      </c>
      <c r="H1915" s="27"/>
      <c r="I1915" s="27"/>
      <c r="J1915" s="154" t="s">
        <v>444</v>
      </c>
      <c r="K1915" s="27" t="s">
        <v>98</v>
      </c>
      <c r="L1915" s="27" t="str">
        <f t="shared" si="58"/>
        <v/>
      </c>
      <c r="M1915" s="155" t="s">
        <v>98</v>
      </c>
      <c r="N1915" s="140">
        <v>3.6965383079456352E-3</v>
      </c>
      <c r="O1915" s="140">
        <f t="shared" si="59"/>
        <v>3.6965383079456351</v>
      </c>
      <c r="P1915" s="156" t="s">
        <v>346</v>
      </c>
      <c r="Q1915" s="156" t="s">
        <v>346</v>
      </c>
      <c r="R1915" s="185">
        <v>207</v>
      </c>
      <c r="S1915" s="185">
        <v>281</v>
      </c>
      <c r="T1915" s="186">
        <v>429</v>
      </c>
      <c r="U1915" s="186"/>
      <c r="V1915" s="196"/>
      <c r="W1915" s="157"/>
    </row>
    <row r="1916" spans="1:23" ht="13.8">
      <c r="A1916" s="158">
        <v>15.09</v>
      </c>
      <c r="B1916" s="153">
        <v>188</v>
      </c>
      <c r="C1916" s="27">
        <v>4770355</v>
      </c>
      <c r="D1916" s="27"/>
      <c r="E1916" s="27"/>
      <c r="F1916" s="27"/>
      <c r="G1916" s="27" t="str">
        <f t="shared" si="57"/>
        <v/>
      </c>
      <c r="H1916" s="27"/>
      <c r="I1916" s="27"/>
      <c r="J1916" s="154" t="s">
        <v>89</v>
      </c>
      <c r="K1916" s="27" t="s">
        <v>115</v>
      </c>
      <c r="L1916" s="27" t="str">
        <f t="shared" si="58"/>
        <v/>
      </c>
      <c r="M1916" s="155" t="s">
        <v>140</v>
      </c>
      <c r="N1916" s="140">
        <v>0.1</v>
      </c>
      <c r="O1916" s="140">
        <f t="shared" si="59"/>
        <v>100</v>
      </c>
      <c r="P1916" s="156" t="s">
        <v>346</v>
      </c>
      <c r="Q1916" s="156" t="s">
        <v>346</v>
      </c>
      <c r="R1916" s="185">
        <v>160</v>
      </c>
      <c r="S1916" s="185">
        <v>184</v>
      </c>
      <c r="T1916" s="186"/>
      <c r="U1916" s="186"/>
      <c r="V1916" s="196"/>
      <c r="W1916" s="157"/>
    </row>
    <row r="1917" spans="1:23" ht="13.8">
      <c r="A1917" s="158">
        <v>15.46</v>
      </c>
      <c r="B1917" s="153">
        <v>149</v>
      </c>
      <c r="C1917" s="27">
        <v>1740234</v>
      </c>
      <c r="D1917" s="27"/>
      <c r="E1917" s="27"/>
      <c r="F1917" s="27"/>
      <c r="G1917" s="27" t="str">
        <f t="shared" si="57"/>
        <v/>
      </c>
      <c r="H1917" s="27"/>
      <c r="I1917" s="27"/>
      <c r="J1917" s="154" t="s">
        <v>527</v>
      </c>
      <c r="K1917" s="27" t="s">
        <v>98</v>
      </c>
      <c r="L1917" s="27" t="str">
        <f t="shared" si="58"/>
        <v/>
      </c>
      <c r="M1917" s="155" t="s">
        <v>98</v>
      </c>
      <c r="N1917" s="140">
        <v>3.6480178099952736E-2</v>
      </c>
      <c r="O1917" s="140">
        <f t="shared" si="59"/>
        <v>36.480178099952738</v>
      </c>
      <c r="P1917" s="156" t="s">
        <v>346</v>
      </c>
      <c r="Q1917" s="156" t="s">
        <v>346</v>
      </c>
      <c r="R1917" s="185">
        <v>104</v>
      </c>
      <c r="S1917" s="185">
        <v>223</v>
      </c>
      <c r="T1917" s="186">
        <v>167</v>
      </c>
      <c r="U1917" s="186"/>
      <c r="V1917" s="196"/>
      <c r="W1917" s="157"/>
    </row>
    <row r="1918" spans="1:23" ht="13.8">
      <c r="A1918" s="158">
        <v>15.55</v>
      </c>
      <c r="B1918" s="153">
        <v>194</v>
      </c>
      <c r="C1918" s="27">
        <v>1180178</v>
      </c>
      <c r="D1918" s="27"/>
      <c r="E1918" s="27"/>
      <c r="F1918" s="27"/>
      <c r="G1918" s="27" t="str">
        <f t="shared" si="57"/>
        <v/>
      </c>
      <c r="H1918" s="27"/>
      <c r="I1918" s="27"/>
      <c r="J1918" s="154" t="s">
        <v>640</v>
      </c>
      <c r="K1918" s="27" t="s">
        <v>407</v>
      </c>
      <c r="L1918" s="27" t="str">
        <f t="shared" si="58"/>
        <v/>
      </c>
      <c r="M1918" s="155" t="s">
        <v>403</v>
      </c>
      <c r="N1918" s="140">
        <v>2.4739835924160781E-2</v>
      </c>
      <c r="O1918" s="140">
        <f t="shared" si="59"/>
        <v>24.739835924160779</v>
      </c>
      <c r="P1918" s="27">
        <v>87000</v>
      </c>
      <c r="Q1918" s="27">
        <v>100</v>
      </c>
      <c r="R1918" s="185">
        <v>107</v>
      </c>
      <c r="S1918" s="185">
        <v>67</v>
      </c>
      <c r="T1918" s="186">
        <v>82</v>
      </c>
      <c r="U1918" s="186"/>
      <c r="V1918" s="196"/>
      <c r="W1918" s="157"/>
    </row>
    <row r="1919" spans="1:23" ht="13.8">
      <c r="A1919" s="158">
        <v>15.55</v>
      </c>
      <c r="B1919" s="153">
        <v>243</v>
      </c>
      <c r="C1919" s="27">
        <v>339190</v>
      </c>
      <c r="D1919" s="27"/>
      <c r="E1919" s="27"/>
      <c r="F1919" s="27"/>
      <c r="G1919" s="27" t="str">
        <f t="shared" si="57"/>
        <v/>
      </c>
      <c r="H1919" s="27"/>
      <c r="I1919" s="27"/>
      <c r="J1919" s="154" t="s">
        <v>641</v>
      </c>
      <c r="K1919" s="27" t="s">
        <v>653</v>
      </c>
      <c r="L1919" s="27" t="str">
        <f t="shared" si="58"/>
        <v/>
      </c>
      <c r="M1919" s="155" t="s">
        <v>98</v>
      </c>
      <c r="N1919" s="140">
        <v>7.1103722888548136E-3</v>
      </c>
      <c r="O1919" s="140">
        <f t="shared" si="59"/>
        <v>7.1103722888548138</v>
      </c>
      <c r="P1919" s="156" t="s">
        <v>346</v>
      </c>
      <c r="Q1919" s="156" t="s">
        <v>346</v>
      </c>
      <c r="R1919" s="185">
        <v>258</v>
      </c>
      <c r="S1919" s="185">
        <v>213</v>
      </c>
      <c r="T1919" s="186">
        <v>187</v>
      </c>
      <c r="U1919" s="186"/>
      <c r="V1919" s="196"/>
      <c r="W1919" s="157"/>
    </row>
    <row r="1920" spans="1:23" ht="13.8">
      <c r="A1920" s="158">
        <v>15.6</v>
      </c>
      <c r="B1920" s="153">
        <v>55</v>
      </c>
      <c r="C1920" s="27">
        <v>292199</v>
      </c>
      <c r="D1920" s="27"/>
      <c r="E1920" s="27"/>
      <c r="F1920" s="27"/>
      <c r="G1920" s="27" t="str">
        <f t="shared" ref="G1920:G1925" si="60">IF($F1920="Other","Please, specify ion type!!!","")</f>
        <v/>
      </c>
      <c r="H1920" s="27"/>
      <c r="I1920" s="27"/>
      <c r="J1920" s="154" t="s">
        <v>642</v>
      </c>
      <c r="K1920" s="27" t="s">
        <v>509</v>
      </c>
      <c r="L1920" s="27" t="str">
        <f t="shared" ref="L1920:L1925" si="61">IF($I1920="Unknown","n/a","")</f>
        <v/>
      </c>
      <c r="M1920" s="155" t="s">
        <v>98</v>
      </c>
      <c r="N1920" s="140">
        <v>6.1253093323243241E-3</v>
      </c>
      <c r="O1920" s="140">
        <f t="shared" si="59"/>
        <v>6.1253093323243242</v>
      </c>
      <c r="P1920" s="156" t="s">
        <v>346</v>
      </c>
      <c r="Q1920" s="156" t="s">
        <v>346</v>
      </c>
      <c r="R1920" s="185">
        <v>69</v>
      </c>
      <c r="S1920" s="185">
        <v>97</v>
      </c>
      <c r="T1920" s="186">
        <v>224</v>
      </c>
      <c r="U1920" s="186"/>
      <c r="V1920" s="196"/>
      <c r="W1920" s="157"/>
    </row>
    <row r="1921" spans="1:23" ht="13.8">
      <c r="A1921" s="158">
        <v>16.670000000000002</v>
      </c>
      <c r="B1921" s="153">
        <v>243</v>
      </c>
      <c r="C1921" s="27">
        <v>251742</v>
      </c>
      <c r="D1921" s="27"/>
      <c r="E1921" s="27"/>
      <c r="F1921" s="27"/>
      <c r="G1921" s="27" t="str">
        <f t="shared" si="60"/>
        <v/>
      </c>
      <c r="H1921" s="27"/>
      <c r="I1921" s="27"/>
      <c r="J1921" s="154" t="s">
        <v>95</v>
      </c>
      <c r="K1921" s="27" t="s">
        <v>98</v>
      </c>
      <c r="L1921" s="27" t="str">
        <f t="shared" si="61"/>
        <v/>
      </c>
      <c r="M1921" s="155" t="s">
        <v>98</v>
      </c>
      <c r="N1921" s="140">
        <v>5.2772173140154142E-3</v>
      </c>
      <c r="O1921" s="140">
        <f t="shared" si="59"/>
        <v>5.2772173140154139</v>
      </c>
      <c r="P1921" s="156" t="s">
        <v>346</v>
      </c>
      <c r="Q1921" s="156" t="s">
        <v>346</v>
      </c>
      <c r="R1921" s="185">
        <v>258</v>
      </c>
      <c r="S1921" s="185">
        <v>173</v>
      </c>
      <c r="T1921" s="186"/>
      <c r="U1921" s="186"/>
      <c r="V1921" s="196"/>
      <c r="W1921" s="157"/>
    </row>
    <row r="1922" spans="1:23" ht="13.8">
      <c r="A1922" s="158">
        <v>16.88</v>
      </c>
      <c r="B1922" s="153">
        <v>149</v>
      </c>
      <c r="C1922" s="27">
        <v>25402290</v>
      </c>
      <c r="D1922" s="27"/>
      <c r="E1922" s="27"/>
      <c r="F1922" s="27"/>
      <c r="G1922" s="27" t="str">
        <f t="shared" si="60"/>
        <v/>
      </c>
      <c r="H1922" s="27"/>
      <c r="I1922" s="27"/>
      <c r="J1922" s="154" t="s">
        <v>481</v>
      </c>
      <c r="K1922" s="27" t="s">
        <v>117</v>
      </c>
      <c r="L1922" s="27" t="str">
        <f t="shared" si="61"/>
        <v/>
      </c>
      <c r="M1922" s="155" t="s">
        <v>142</v>
      </c>
      <c r="N1922" s="140">
        <v>0.53250313655901926</v>
      </c>
      <c r="O1922" s="140">
        <f t="shared" si="59"/>
        <v>532.50313655901925</v>
      </c>
      <c r="P1922" s="27">
        <v>600</v>
      </c>
      <c r="Q1922" s="27">
        <v>600</v>
      </c>
      <c r="R1922" s="185">
        <v>104</v>
      </c>
      <c r="S1922" s="185">
        <v>223</v>
      </c>
      <c r="T1922" s="186">
        <v>205</v>
      </c>
      <c r="U1922" s="186"/>
      <c r="V1922" s="196"/>
      <c r="W1922" s="157"/>
    </row>
    <row r="1923" spans="1:23" ht="13.8">
      <c r="A1923" s="158">
        <v>18.760000000000002</v>
      </c>
      <c r="B1923" s="153">
        <v>55</v>
      </c>
      <c r="C1923" s="27">
        <v>1049369</v>
      </c>
      <c r="D1923" s="27"/>
      <c r="E1923" s="27"/>
      <c r="F1923" s="27"/>
      <c r="G1923" s="27" t="str">
        <f t="shared" si="60"/>
        <v/>
      </c>
      <c r="H1923" s="27"/>
      <c r="I1923" s="27"/>
      <c r="J1923" s="154" t="s">
        <v>448</v>
      </c>
      <c r="K1923" s="27" t="s">
        <v>456</v>
      </c>
      <c r="L1923" s="27" t="str">
        <f t="shared" si="61"/>
        <v/>
      </c>
      <c r="M1923" s="155" t="s">
        <v>464</v>
      </c>
      <c r="N1923" s="140">
        <v>2.1997712958469549E-2</v>
      </c>
      <c r="O1923" s="140">
        <f t="shared" si="59"/>
        <v>21.997712958469549</v>
      </c>
      <c r="P1923" s="156" t="s">
        <v>346</v>
      </c>
      <c r="Q1923" s="156" t="s">
        <v>346</v>
      </c>
      <c r="R1923" s="185">
        <v>69</v>
      </c>
      <c r="S1923" s="185">
        <v>83</v>
      </c>
      <c r="T1923" s="186">
        <v>252</v>
      </c>
      <c r="U1923" s="186"/>
      <c r="V1923" s="196"/>
      <c r="W1923" s="157"/>
    </row>
    <row r="1924" spans="1:23" ht="13.8">
      <c r="A1924" s="158">
        <v>23.5</v>
      </c>
      <c r="B1924" s="153">
        <v>243</v>
      </c>
      <c r="C1924" s="27">
        <v>638356</v>
      </c>
      <c r="D1924" s="27"/>
      <c r="E1924" s="27"/>
      <c r="F1924" s="27"/>
      <c r="G1924" s="27" t="str">
        <f t="shared" si="60"/>
        <v/>
      </c>
      <c r="H1924" s="27"/>
      <c r="I1924" s="27"/>
      <c r="J1924" s="154" t="s">
        <v>450</v>
      </c>
      <c r="K1924" s="27" t="s">
        <v>120</v>
      </c>
      <c r="L1924" s="27" t="str">
        <f t="shared" si="61"/>
        <v/>
      </c>
      <c r="M1924" s="155" t="s">
        <v>145</v>
      </c>
      <c r="N1924" s="140">
        <v>0.1</v>
      </c>
      <c r="O1924" s="140">
        <f t="shared" si="59"/>
        <v>100</v>
      </c>
      <c r="P1924" s="156" t="s">
        <v>346</v>
      </c>
      <c r="Q1924" s="156" t="s">
        <v>346</v>
      </c>
      <c r="R1924" s="185">
        <v>245</v>
      </c>
      <c r="S1924" s="185">
        <v>186</v>
      </c>
      <c r="T1924" s="186">
        <v>256</v>
      </c>
      <c r="U1924" s="186"/>
      <c r="V1924" s="196"/>
      <c r="W1924" s="157"/>
    </row>
    <row r="1925" spans="1:23" ht="14.4" thickBot="1">
      <c r="A1925" s="158">
        <v>24.65</v>
      </c>
      <c r="B1925" s="153">
        <v>55</v>
      </c>
      <c r="C1925" s="27">
        <v>204935</v>
      </c>
      <c r="D1925" s="27"/>
      <c r="E1925" s="27"/>
      <c r="F1925" s="27"/>
      <c r="G1925" s="27" t="str">
        <f t="shared" si="60"/>
        <v/>
      </c>
      <c r="H1925" s="27"/>
      <c r="I1925" s="27"/>
      <c r="J1925" s="154" t="s">
        <v>597</v>
      </c>
      <c r="K1925" s="27" t="s">
        <v>98</v>
      </c>
      <c r="L1925" s="27" t="str">
        <f t="shared" si="61"/>
        <v/>
      </c>
      <c r="M1925" s="155" t="s">
        <v>98</v>
      </c>
      <c r="N1925" s="140">
        <v>4.2960115127700146E-3</v>
      </c>
      <c r="O1925" s="140">
        <f t="shared" si="59"/>
        <v>4.2960115127700149</v>
      </c>
      <c r="P1925" s="156" t="s">
        <v>346</v>
      </c>
      <c r="Q1925" s="156" t="s">
        <v>346</v>
      </c>
      <c r="R1925" s="187">
        <v>97</v>
      </c>
      <c r="S1925" s="187">
        <v>145</v>
      </c>
      <c r="T1925" s="188">
        <v>224</v>
      </c>
      <c r="U1925" s="27"/>
      <c r="V1925" s="27"/>
      <c r="W1925" s="157"/>
    </row>
    <row r="1926" spans="1:23">
      <c r="A1926" s="220" t="s">
        <v>676</v>
      </c>
      <c r="B1926" s="220"/>
      <c r="C1926" s="220"/>
      <c r="D1926" s="220"/>
      <c r="E1926" s="220"/>
      <c r="F1926" s="220"/>
      <c r="G1926" s="220"/>
      <c r="H1926" s="220"/>
      <c r="I1926" s="220"/>
      <c r="J1926" s="220"/>
      <c r="K1926" s="220"/>
      <c r="L1926" s="220"/>
      <c r="M1926" s="220"/>
      <c r="N1926" s="220"/>
      <c r="O1926" s="220"/>
      <c r="P1926" s="220"/>
      <c r="Q1926" s="220"/>
      <c r="R1926" s="220"/>
      <c r="S1926" s="220"/>
      <c r="T1926" s="220"/>
      <c r="U1926" s="220"/>
      <c r="V1926" s="220"/>
      <c r="W1926" s="220"/>
    </row>
    <row r="1927" spans="1:23" ht="13.8">
      <c r="A1927" s="158">
        <v>6.15</v>
      </c>
      <c r="B1927" s="153">
        <v>91</v>
      </c>
      <c r="C1927" s="153">
        <v>839049</v>
      </c>
      <c r="D1927" s="27"/>
      <c r="E1927" s="27"/>
      <c r="F1927" s="27"/>
      <c r="G1927" s="27" t="str">
        <f t="shared" ref="G1927:G1944" si="62">IF($F1927="Other","Please, specify ion type!!!","")</f>
        <v/>
      </c>
      <c r="H1927" s="27"/>
      <c r="I1927" s="27"/>
      <c r="J1927" s="154" t="s">
        <v>215</v>
      </c>
      <c r="K1927" s="27" t="s">
        <v>229</v>
      </c>
      <c r="L1927" s="27" t="str">
        <f t="shared" ref="L1927:L1944" si="63">IF($I1927="Unknown","n/a","")</f>
        <v/>
      </c>
      <c r="M1927" s="155" t="s">
        <v>238</v>
      </c>
      <c r="N1927" s="140">
        <v>2.0508778662338648E-2</v>
      </c>
      <c r="O1927" s="140">
        <f t="shared" si="59"/>
        <v>20.508778662338649</v>
      </c>
      <c r="P1927" s="27">
        <v>4300</v>
      </c>
      <c r="Q1927" s="156" t="s">
        <v>346</v>
      </c>
      <c r="R1927" s="185">
        <v>65</v>
      </c>
      <c r="S1927" s="185"/>
      <c r="T1927" s="186"/>
      <c r="U1927" s="186"/>
      <c r="V1927" s="186"/>
      <c r="W1927" s="157"/>
    </row>
    <row r="1928" spans="1:23" ht="13.8">
      <c r="A1928" s="158">
        <v>6.76</v>
      </c>
      <c r="B1928" s="153">
        <v>91</v>
      </c>
      <c r="C1928" s="153">
        <v>143346</v>
      </c>
      <c r="D1928" s="27"/>
      <c r="E1928" s="27"/>
      <c r="F1928" s="27"/>
      <c r="G1928" s="27" t="str">
        <f t="shared" si="62"/>
        <v/>
      </c>
      <c r="H1928" s="27"/>
      <c r="I1928" s="27"/>
      <c r="J1928" s="154" t="s">
        <v>536</v>
      </c>
      <c r="K1928" s="27" t="s">
        <v>562</v>
      </c>
      <c r="L1928" s="27" t="str">
        <f t="shared" si="63"/>
        <v/>
      </c>
      <c r="M1928" s="155" t="s">
        <v>98</v>
      </c>
      <c r="N1928" s="140">
        <v>3.5037898694016629E-3</v>
      </c>
      <c r="O1928" s="140">
        <f t="shared" si="59"/>
        <v>3.5037898694016629</v>
      </c>
      <c r="P1928" s="156" t="s">
        <v>346</v>
      </c>
      <c r="Q1928" s="156" t="s">
        <v>346</v>
      </c>
      <c r="R1928" s="185">
        <v>106</v>
      </c>
      <c r="S1928" s="185"/>
      <c r="T1928" s="186"/>
      <c r="U1928" s="186"/>
      <c r="V1928" s="186"/>
      <c r="W1928" s="157"/>
    </row>
    <row r="1929" spans="1:23" ht="13.8">
      <c r="A1929" s="158">
        <v>6.92</v>
      </c>
      <c r="B1929" s="153">
        <v>193</v>
      </c>
      <c r="C1929" s="153">
        <v>149107</v>
      </c>
      <c r="D1929" s="27"/>
      <c r="E1929" s="27"/>
      <c r="F1929" s="27"/>
      <c r="G1929" s="27" t="str">
        <f t="shared" si="62"/>
        <v/>
      </c>
      <c r="H1929" s="27"/>
      <c r="I1929" s="27"/>
      <c r="J1929" s="154" t="s">
        <v>95</v>
      </c>
      <c r="K1929" s="27" t="s">
        <v>98</v>
      </c>
      <c r="L1929" s="27" t="str">
        <f t="shared" si="63"/>
        <v/>
      </c>
      <c r="M1929" s="155" t="s">
        <v>98</v>
      </c>
      <c r="N1929" s="140">
        <v>3.6446053329487653E-3</v>
      </c>
      <c r="O1929" s="140">
        <f t="shared" si="59"/>
        <v>3.6446053329487653</v>
      </c>
      <c r="P1929" s="156" t="s">
        <v>346</v>
      </c>
      <c r="Q1929" s="156" t="s">
        <v>346</v>
      </c>
      <c r="R1929" s="185">
        <v>209</v>
      </c>
      <c r="S1929" s="185">
        <v>135</v>
      </c>
      <c r="T1929" s="186"/>
      <c r="U1929" s="186"/>
      <c r="V1929" s="186"/>
      <c r="W1929" s="157"/>
    </row>
    <row r="1930" spans="1:23" ht="13.8">
      <c r="A1930" s="158">
        <v>7.13</v>
      </c>
      <c r="B1930" s="153">
        <v>60</v>
      </c>
      <c r="C1930" s="153">
        <v>193525</v>
      </c>
      <c r="D1930" s="27"/>
      <c r="E1930" s="27"/>
      <c r="F1930" s="27"/>
      <c r="G1930" s="27" t="str">
        <f t="shared" si="62"/>
        <v/>
      </c>
      <c r="H1930" s="27"/>
      <c r="I1930" s="27"/>
      <c r="J1930" s="154" t="s">
        <v>73</v>
      </c>
      <c r="K1930" s="27" t="s">
        <v>99</v>
      </c>
      <c r="L1930" s="27" t="str">
        <f t="shared" si="63"/>
        <v/>
      </c>
      <c r="M1930" s="155" t="s">
        <v>124</v>
      </c>
      <c r="N1930" s="140">
        <v>4.7303094224879442E-3</v>
      </c>
      <c r="O1930" s="140">
        <f t="shared" si="59"/>
        <v>4.7303094224879443</v>
      </c>
      <c r="P1930" s="156" t="s">
        <v>346</v>
      </c>
      <c r="Q1930" s="156" t="s">
        <v>346</v>
      </c>
      <c r="R1930" s="185">
        <v>73</v>
      </c>
      <c r="S1930" s="185"/>
      <c r="T1930" s="186"/>
      <c r="U1930" s="186"/>
      <c r="V1930" s="186"/>
      <c r="W1930" s="157"/>
    </row>
    <row r="1931" spans="1:23" ht="13.8">
      <c r="A1931" s="158">
        <v>7.32</v>
      </c>
      <c r="B1931" s="153">
        <v>103</v>
      </c>
      <c r="C1931" s="153">
        <v>71517</v>
      </c>
      <c r="D1931" s="27"/>
      <c r="E1931" s="27"/>
      <c r="F1931" s="27"/>
      <c r="G1931" s="27" t="str">
        <f t="shared" si="62"/>
        <v/>
      </c>
      <c r="H1931" s="27"/>
      <c r="I1931" s="27"/>
      <c r="J1931" s="154" t="s">
        <v>628</v>
      </c>
      <c r="K1931" s="27" t="s">
        <v>647</v>
      </c>
      <c r="L1931" s="27" t="str">
        <f t="shared" si="63"/>
        <v/>
      </c>
      <c r="M1931" s="155" t="s">
        <v>656</v>
      </c>
      <c r="N1931" s="140">
        <v>1.7480818445579139E-3</v>
      </c>
      <c r="O1931" s="140">
        <f t="shared" si="59"/>
        <v>1.7480818445579138</v>
      </c>
      <c r="P1931" s="156" t="s">
        <v>346</v>
      </c>
      <c r="Q1931" s="156" t="s">
        <v>346</v>
      </c>
      <c r="R1931" s="185">
        <v>75</v>
      </c>
      <c r="S1931" s="185">
        <v>117</v>
      </c>
      <c r="T1931" s="186">
        <v>133</v>
      </c>
      <c r="U1931" s="186"/>
      <c r="V1931" s="186"/>
      <c r="W1931" s="157"/>
    </row>
    <row r="1932" spans="1:23" ht="13.8">
      <c r="A1932" s="158">
        <v>7.39</v>
      </c>
      <c r="B1932" s="153">
        <v>93</v>
      </c>
      <c r="C1932" s="153">
        <v>101475</v>
      </c>
      <c r="D1932" s="27"/>
      <c r="E1932" s="27"/>
      <c r="F1932" s="27"/>
      <c r="G1932" s="27" t="str">
        <f t="shared" si="62"/>
        <v/>
      </c>
      <c r="H1932" s="27"/>
      <c r="I1932" s="27"/>
      <c r="J1932" s="154" t="s">
        <v>324</v>
      </c>
      <c r="K1932" s="27" t="s">
        <v>338</v>
      </c>
      <c r="L1932" s="27" t="str">
        <f t="shared" si="63"/>
        <v/>
      </c>
      <c r="M1932" s="155" t="s">
        <v>331</v>
      </c>
      <c r="N1932" s="140">
        <v>2.480341809311273E-3</v>
      </c>
      <c r="O1932" s="140">
        <f t="shared" si="59"/>
        <v>2.4803418093112728</v>
      </c>
      <c r="P1932" s="27">
        <v>150</v>
      </c>
      <c r="Q1932" s="156" t="s">
        <v>346</v>
      </c>
      <c r="R1932" s="185">
        <v>66</v>
      </c>
      <c r="S1932" s="185"/>
      <c r="T1932" s="186"/>
      <c r="U1932" s="186"/>
      <c r="V1932" s="186"/>
      <c r="W1932" s="157"/>
    </row>
    <row r="1933" spans="1:23" ht="13.8">
      <c r="A1933" s="158">
        <v>7.78</v>
      </c>
      <c r="B1933" s="153">
        <v>267</v>
      </c>
      <c r="C1933" s="153">
        <v>254465</v>
      </c>
      <c r="D1933" s="27"/>
      <c r="E1933" s="27"/>
      <c r="F1933" s="27"/>
      <c r="G1933" s="27" t="str">
        <f t="shared" si="62"/>
        <v/>
      </c>
      <c r="H1933" s="27"/>
      <c r="I1933" s="27"/>
      <c r="J1933" s="154" t="s">
        <v>95</v>
      </c>
      <c r="K1933" s="27" t="s">
        <v>98</v>
      </c>
      <c r="L1933" s="27" t="str">
        <f t="shared" si="63"/>
        <v/>
      </c>
      <c r="M1933" s="155" t="s">
        <v>98</v>
      </c>
      <c r="N1933" s="140">
        <v>6.219858866778942E-3</v>
      </c>
      <c r="O1933" s="140">
        <f t="shared" si="59"/>
        <v>6.2198588667789423</v>
      </c>
      <c r="P1933" s="156" t="s">
        <v>346</v>
      </c>
      <c r="Q1933" s="156" t="s">
        <v>346</v>
      </c>
      <c r="R1933" s="185">
        <v>126</v>
      </c>
      <c r="S1933" s="185">
        <v>251</v>
      </c>
      <c r="T1933" s="186">
        <v>283</v>
      </c>
      <c r="U1933" s="186"/>
      <c r="V1933" s="186"/>
      <c r="W1933" s="157"/>
    </row>
    <row r="1934" spans="1:23" ht="13.8">
      <c r="A1934" s="158">
        <v>7.89</v>
      </c>
      <c r="B1934" s="153">
        <v>108</v>
      </c>
      <c r="C1934" s="153">
        <v>68459</v>
      </c>
      <c r="D1934" s="27"/>
      <c r="E1934" s="27"/>
      <c r="F1934" s="27"/>
      <c r="G1934" s="27" t="str">
        <f t="shared" si="62"/>
        <v/>
      </c>
      <c r="H1934" s="27"/>
      <c r="I1934" s="27"/>
      <c r="J1934" s="154" t="s">
        <v>530</v>
      </c>
      <c r="K1934" s="27" t="s">
        <v>103</v>
      </c>
      <c r="L1934" s="27" t="str">
        <f t="shared" si="63"/>
        <v/>
      </c>
      <c r="M1934" s="155" t="s">
        <v>98</v>
      </c>
      <c r="N1934" s="140">
        <v>1.6733355006025173E-3</v>
      </c>
      <c r="O1934" s="140">
        <f t="shared" si="59"/>
        <v>1.6733355006025172</v>
      </c>
      <c r="P1934" s="156" t="s">
        <v>346</v>
      </c>
      <c r="Q1934" s="156" t="s">
        <v>346</v>
      </c>
      <c r="R1934" s="185">
        <v>94</v>
      </c>
      <c r="S1934" s="185">
        <v>77</v>
      </c>
      <c r="T1934" s="186"/>
      <c r="U1934" s="186"/>
      <c r="V1934" s="186"/>
      <c r="W1934" s="157"/>
    </row>
    <row r="1935" spans="1:23" ht="13.8">
      <c r="A1935" s="158">
        <v>7.92</v>
      </c>
      <c r="B1935" s="153">
        <v>116</v>
      </c>
      <c r="C1935" s="153">
        <v>108444</v>
      </c>
      <c r="D1935" s="27"/>
      <c r="E1935" s="27"/>
      <c r="F1935" s="27"/>
      <c r="G1935" s="27" t="str">
        <f t="shared" si="62"/>
        <v/>
      </c>
      <c r="H1935" s="27"/>
      <c r="I1935" s="27"/>
      <c r="J1935" s="154" t="s">
        <v>220</v>
      </c>
      <c r="K1935" s="27" t="s">
        <v>648</v>
      </c>
      <c r="L1935" s="27" t="str">
        <f t="shared" si="63"/>
        <v/>
      </c>
      <c r="M1935" s="155" t="s">
        <v>243</v>
      </c>
      <c r="N1935" s="140">
        <v>2.6506842785804551E-3</v>
      </c>
      <c r="O1935" s="140">
        <f t="shared" si="59"/>
        <v>2.6506842785804552</v>
      </c>
      <c r="P1935" s="156" t="s">
        <v>346</v>
      </c>
      <c r="Q1935" s="156" t="s">
        <v>346</v>
      </c>
      <c r="R1935" s="185">
        <v>115</v>
      </c>
      <c r="S1935" s="185">
        <v>89</v>
      </c>
      <c r="T1935" s="186"/>
      <c r="U1935" s="186"/>
      <c r="V1935" s="186"/>
      <c r="W1935" s="157"/>
    </row>
    <row r="1936" spans="1:23" ht="13.8">
      <c r="A1936" s="158">
        <v>8.06</v>
      </c>
      <c r="B1936" s="153">
        <v>57</v>
      </c>
      <c r="C1936" s="153">
        <v>46379</v>
      </c>
      <c r="D1936" s="27"/>
      <c r="E1936" s="27"/>
      <c r="F1936" s="27"/>
      <c r="G1936" s="27" t="str">
        <f t="shared" si="62"/>
        <v/>
      </c>
      <c r="H1936" s="27"/>
      <c r="I1936" s="27"/>
      <c r="J1936" s="154" t="s">
        <v>436</v>
      </c>
      <c r="K1936" s="27" t="s">
        <v>451</v>
      </c>
      <c r="L1936" s="27" t="str">
        <f t="shared" si="63"/>
        <v/>
      </c>
      <c r="M1936" s="155" t="s">
        <v>459</v>
      </c>
      <c r="N1936" s="140">
        <v>1.1336365880664945E-3</v>
      </c>
      <c r="O1936" s="140">
        <f t="shared" si="59"/>
        <v>1.1336365880664945</v>
      </c>
      <c r="P1936" s="156" t="s">
        <v>346</v>
      </c>
      <c r="Q1936" s="156" t="s">
        <v>346</v>
      </c>
      <c r="R1936" s="185">
        <v>67</v>
      </c>
      <c r="S1936" s="185">
        <v>81</v>
      </c>
      <c r="T1936" s="186">
        <v>124</v>
      </c>
      <c r="U1936" s="186"/>
      <c r="V1936" s="186"/>
      <c r="W1936" s="157"/>
    </row>
    <row r="1937" spans="1:23" ht="13.8">
      <c r="A1937" s="158">
        <v>8.34</v>
      </c>
      <c r="B1937" s="153">
        <v>105</v>
      </c>
      <c r="C1937" s="153">
        <v>169919</v>
      </c>
      <c r="D1937" s="27"/>
      <c r="E1937" s="27"/>
      <c r="F1937" s="27"/>
      <c r="G1937" s="27" t="str">
        <f t="shared" si="62"/>
        <v/>
      </c>
      <c r="H1937" s="27"/>
      <c r="I1937" s="27"/>
      <c r="J1937" s="154" t="s">
        <v>544</v>
      </c>
      <c r="K1937" s="27" t="s">
        <v>298</v>
      </c>
      <c r="L1937" s="27" t="str">
        <f t="shared" si="63"/>
        <v/>
      </c>
      <c r="M1937" s="155" t="s">
        <v>311</v>
      </c>
      <c r="N1937" s="140">
        <v>4.1533106666308169E-3</v>
      </c>
      <c r="O1937" s="140">
        <f t="shared" si="59"/>
        <v>4.1533106666308166</v>
      </c>
      <c r="P1937" s="156" t="s">
        <v>346</v>
      </c>
      <c r="Q1937" s="156" t="s">
        <v>346</v>
      </c>
      <c r="R1937" s="185">
        <v>77</v>
      </c>
      <c r="S1937" s="185">
        <v>122</v>
      </c>
      <c r="T1937" s="186"/>
      <c r="U1937" s="186"/>
      <c r="V1937" s="186"/>
      <c r="W1937" s="157"/>
    </row>
    <row r="1938" spans="1:23" ht="13.8">
      <c r="A1938" s="158">
        <v>8.5399999999999991</v>
      </c>
      <c r="B1938" s="153">
        <v>130</v>
      </c>
      <c r="C1938" s="153">
        <v>52005</v>
      </c>
      <c r="D1938" s="27"/>
      <c r="E1938" s="27"/>
      <c r="F1938" s="27"/>
      <c r="G1938" s="27" t="str">
        <f t="shared" si="62"/>
        <v/>
      </c>
      <c r="H1938" s="27"/>
      <c r="I1938" s="27"/>
      <c r="J1938" s="154" t="s">
        <v>471</v>
      </c>
      <c r="K1938" s="27" t="s">
        <v>649</v>
      </c>
      <c r="L1938" s="27" t="str">
        <f t="shared" si="63"/>
        <v/>
      </c>
      <c r="M1938" s="155" t="s">
        <v>98</v>
      </c>
      <c r="N1938" s="140">
        <v>1.2711522620668415E-3</v>
      </c>
      <c r="O1938" s="140">
        <f t="shared" si="59"/>
        <v>1.2711522620668416</v>
      </c>
      <c r="P1938" s="156" t="s">
        <v>346</v>
      </c>
      <c r="Q1938" s="156" t="s">
        <v>346</v>
      </c>
      <c r="R1938" s="185">
        <v>129</v>
      </c>
      <c r="S1938" s="185">
        <v>115</v>
      </c>
      <c r="T1938" s="186">
        <v>77</v>
      </c>
      <c r="U1938" s="186"/>
      <c r="V1938" s="186"/>
      <c r="W1938" s="157"/>
    </row>
    <row r="1939" spans="1:23" ht="13.8">
      <c r="A1939" s="158">
        <v>8.57</v>
      </c>
      <c r="B1939" s="153">
        <v>121</v>
      </c>
      <c r="C1939" s="153">
        <v>186204</v>
      </c>
      <c r="D1939" s="27"/>
      <c r="E1939" s="27"/>
      <c r="F1939" s="27"/>
      <c r="G1939" s="27" t="str">
        <f t="shared" si="62"/>
        <v/>
      </c>
      <c r="H1939" s="27"/>
      <c r="I1939" s="27"/>
      <c r="J1939" s="154" t="s">
        <v>668</v>
      </c>
      <c r="K1939" s="27" t="s">
        <v>453</v>
      </c>
      <c r="L1939" s="27" t="str">
        <f t="shared" si="63"/>
        <v/>
      </c>
      <c r="M1939" s="155" t="s">
        <v>98</v>
      </c>
      <c r="N1939" s="140">
        <v>4.5513630575116657E-3</v>
      </c>
      <c r="O1939" s="140">
        <f t="shared" ref="O1939:O1979" si="64">N1939*1000</f>
        <v>4.5513630575116659</v>
      </c>
      <c r="P1939" s="156" t="s">
        <v>346</v>
      </c>
      <c r="Q1939" s="156" t="s">
        <v>346</v>
      </c>
      <c r="R1939" s="185">
        <v>136</v>
      </c>
      <c r="S1939" s="185"/>
      <c r="T1939" s="186"/>
      <c r="U1939" s="186"/>
      <c r="V1939" s="186"/>
      <c r="W1939" s="157"/>
    </row>
    <row r="1940" spans="1:23" ht="13.8">
      <c r="A1940" s="158">
        <v>8.58</v>
      </c>
      <c r="B1940" s="153">
        <v>130</v>
      </c>
      <c r="C1940" s="153">
        <v>103010</v>
      </c>
      <c r="D1940" s="27"/>
      <c r="E1940" s="27"/>
      <c r="F1940" s="27"/>
      <c r="G1940" s="27" t="str">
        <f t="shared" si="62"/>
        <v/>
      </c>
      <c r="H1940" s="27"/>
      <c r="I1940" s="27"/>
      <c r="J1940" s="154" t="s">
        <v>471</v>
      </c>
      <c r="K1940" s="27" t="s">
        <v>649</v>
      </c>
      <c r="L1940" s="27" t="str">
        <f t="shared" si="63"/>
        <v/>
      </c>
      <c r="M1940" s="155" t="s">
        <v>98</v>
      </c>
      <c r="N1940" s="140">
        <v>2.5178616386021604E-3</v>
      </c>
      <c r="O1940" s="140">
        <f t="shared" si="64"/>
        <v>2.5178616386021604</v>
      </c>
      <c r="P1940" s="156" t="s">
        <v>346</v>
      </c>
      <c r="Q1940" s="156" t="s">
        <v>346</v>
      </c>
      <c r="R1940" s="185">
        <v>129</v>
      </c>
      <c r="S1940" s="185">
        <v>115</v>
      </c>
      <c r="T1940" s="186">
        <v>77</v>
      </c>
      <c r="U1940" s="186"/>
      <c r="V1940" s="186"/>
      <c r="W1940" s="157"/>
    </row>
    <row r="1941" spans="1:23" ht="13.8">
      <c r="A1941" s="158">
        <v>8.7899999999999991</v>
      </c>
      <c r="B1941" s="153">
        <v>69</v>
      </c>
      <c r="C1941" s="153">
        <v>227346</v>
      </c>
      <c r="D1941" s="27"/>
      <c r="E1941" s="27"/>
      <c r="F1941" s="27"/>
      <c r="G1941" s="27" t="str">
        <f t="shared" si="62"/>
        <v/>
      </c>
      <c r="H1941" s="27"/>
      <c r="I1941" s="27"/>
      <c r="J1941" s="154" t="s">
        <v>95</v>
      </c>
      <c r="K1941" s="27" t="s">
        <v>98</v>
      </c>
      <c r="L1941" s="27" t="str">
        <f t="shared" si="63"/>
        <v/>
      </c>
      <c r="M1941" s="155" t="s">
        <v>98</v>
      </c>
      <c r="N1941" s="140">
        <v>5.5569922540495758E-3</v>
      </c>
      <c r="O1941" s="140">
        <f t="shared" si="64"/>
        <v>5.5569922540495762</v>
      </c>
      <c r="P1941" s="156" t="s">
        <v>346</v>
      </c>
      <c r="Q1941" s="156" t="s">
        <v>346</v>
      </c>
      <c r="R1941" s="185">
        <v>97</v>
      </c>
      <c r="S1941" s="185">
        <v>115</v>
      </c>
      <c r="T1941" s="186">
        <v>154</v>
      </c>
      <c r="U1941" s="186"/>
      <c r="V1941" s="186"/>
      <c r="W1941" s="157"/>
    </row>
    <row r="1942" spans="1:23" ht="13.8">
      <c r="A1942" s="158">
        <v>8.85</v>
      </c>
      <c r="B1942" s="153">
        <v>94</v>
      </c>
      <c r="C1942" s="153">
        <v>90239</v>
      </c>
      <c r="D1942" s="27"/>
      <c r="E1942" s="27"/>
      <c r="F1942" s="27"/>
      <c r="G1942" s="27" t="str">
        <f t="shared" si="62"/>
        <v/>
      </c>
      <c r="H1942" s="27"/>
      <c r="I1942" s="27"/>
      <c r="J1942" s="154" t="s">
        <v>366</v>
      </c>
      <c r="K1942" s="27" t="s">
        <v>378</v>
      </c>
      <c r="L1942" s="27" t="str">
        <f t="shared" si="63"/>
        <v/>
      </c>
      <c r="M1942" s="155" t="s">
        <v>373</v>
      </c>
      <c r="N1942" s="140">
        <v>2.2057015474790834E-3</v>
      </c>
      <c r="O1942" s="140">
        <f t="shared" si="64"/>
        <v>2.2057015474790833</v>
      </c>
      <c r="P1942" s="156" t="s">
        <v>346</v>
      </c>
      <c r="Q1942" s="156" t="s">
        <v>346</v>
      </c>
      <c r="R1942" s="185">
        <v>77</v>
      </c>
      <c r="S1942" s="185">
        <v>138</v>
      </c>
      <c r="T1942" s="186"/>
      <c r="U1942" s="186"/>
      <c r="V1942" s="186"/>
      <c r="W1942" s="157"/>
    </row>
    <row r="1943" spans="1:23" ht="13.8">
      <c r="A1943" s="158">
        <v>9.06</v>
      </c>
      <c r="B1943" s="153">
        <v>73</v>
      </c>
      <c r="C1943" s="153">
        <v>105592</v>
      </c>
      <c r="D1943" s="27"/>
      <c r="E1943" s="27"/>
      <c r="F1943" s="27"/>
      <c r="G1943" s="27" t="str">
        <f t="shared" si="62"/>
        <v/>
      </c>
      <c r="H1943" s="27"/>
      <c r="I1943" s="27"/>
      <c r="J1943" s="154" t="s">
        <v>83</v>
      </c>
      <c r="K1943" s="27" t="s">
        <v>109</v>
      </c>
      <c r="L1943" s="27" t="str">
        <f t="shared" si="63"/>
        <v/>
      </c>
      <c r="M1943" s="155" t="s">
        <v>134</v>
      </c>
      <c r="N1943" s="140">
        <v>2.5809731690445521E-3</v>
      </c>
      <c r="O1943" s="140">
        <f t="shared" si="64"/>
        <v>2.5809731690445519</v>
      </c>
      <c r="P1943" s="27">
        <v>22.984999999999999</v>
      </c>
      <c r="Q1943" s="27">
        <v>22.984999999999999</v>
      </c>
      <c r="R1943" s="185">
        <v>341</v>
      </c>
      <c r="S1943" s="185">
        <v>429</v>
      </c>
      <c r="T1943" s="186">
        <v>325</v>
      </c>
      <c r="U1943" s="186"/>
      <c r="V1943" s="186"/>
      <c r="W1943" s="157"/>
    </row>
    <row r="1944" spans="1:23" ht="13.8">
      <c r="A1944" s="158">
        <v>9.17</v>
      </c>
      <c r="B1944" s="153">
        <v>55</v>
      </c>
      <c r="C1944" s="153">
        <v>61731</v>
      </c>
      <c r="D1944" s="27"/>
      <c r="E1944" s="27"/>
      <c r="F1944" s="27"/>
      <c r="G1944" s="27" t="str">
        <f t="shared" si="62"/>
        <v/>
      </c>
      <c r="H1944" s="27"/>
      <c r="I1944" s="27"/>
      <c r="J1944" s="154" t="s">
        <v>152</v>
      </c>
      <c r="K1944" s="27" t="s">
        <v>163</v>
      </c>
      <c r="L1944" s="27" t="str">
        <f t="shared" si="63"/>
        <v/>
      </c>
      <c r="M1944" s="155" t="s">
        <v>175</v>
      </c>
      <c r="N1944" s="140">
        <v>1.5088837667464319E-3</v>
      </c>
      <c r="O1944" s="140">
        <f t="shared" si="64"/>
        <v>1.5088837667464319</v>
      </c>
      <c r="P1944" s="156" t="s">
        <v>346</v>
      </c>
      <c r="Q1944" s="27">
        <v>1013.2</v>
      </c>
      <c r="R1944" s="185">
        <v>85</v>
      </c>
      <c r="S1944" s="185">
        <v>113</v>
      </c>
      <c r="T1944" s="186"/>
      <c r="U1944" s="186"/>
      <c r="V1944" s="186"/>
      <c r="W1944" s="157"/>
    </row>
    <row r="1945" spans="1:23" ht="13.8">
      <c r="A1945" s="158">
        <v>9.2899999999999991</v>
      </c>
      <c r="B1945" s="153">
        <v>58</v>
      </c>
      <c r="C1945" s="153">
        <v>549389</v>
      </c>
      <c r="D1945" s="27"/>
      <c r="E1945" s="27"/>
      <c r="F1945" s="27"/>
      <c r="G1945" s="27" t="str">
        <f t="shared" ref="G1945:G1965" si="65">IF($F1945="Other","Please, specify ion type!!!","")</f>
        <v/>
      </c>
      <c r="H1945" s="27"/>
      <c r="I1945" s="27"/>
      <c r="J1945" s="154" t="s">
        <v>669</v>
      </c>
      <c r="K1945" s="27" t="s">
        <v>162</v>
      </c>
      <c r="L1945" s="27" t="str">
        <f t="shared" ref="L1945:L1965" si="66">IF($I1945="Unknown","n/a","")</f>
        <v/>
      </c>
      <c r="M1945" s="155" t="s">
        <v>674</v>
      </c>
      <c r="N1945" s="140">
        <v>1.3428652439277761E-2</v>
      </c>
      <c r="O1945" s="140">
        <f t="shared" si="64"/>
        <v>13.42865243927776</v>
      </c>
      <c r="P1945" s="156" t="s">
        <v>346</v>
      </c>
      <c r="Q1945" s="156" t="s">
        <v>346</v>
      </c>
      <c r="R1945" s="185">
        <v>185</v>
      </c>
      <c r="S1945" s="185">
        <v>156</v>
      </c>
      <c r="T1945" s="186"/>
      <c r="U1945" s="186"/>
      <c r="V1945" s="186"/>
      <c r="W1945" s="157"/>
    </row>
    <row r="1946" spans="1:23" ht="13.8">
      <c r="A1946" s="158">
        <v>9.36</v>
      </c>
      <c r="B1946" s="153">
        <v>103</v>
      </c>
      <c r="C1946" s="153">
        <v>100597</v>
      </c>
      <c r="D1946" s="27"/>
      <c r="E1946" s="27"/>
      <c r="F1946" s="27"/>
      <c r="G1946" s="27" t="str">
        <f t="shared" si="65"/>
        <v/>
      </c>
      <c r="H1946" s="27"/>
      <c r="I1946" s="27"/>
      <c r="J1946" s="154" t="s">
        <v>631</v>
      </c>
      <c r="K1946" s="27" t="s">
        <v>650</v>
      </c>
      <c r="L1946" s="27" t="str">
        <f t="shared" si="66"/>
        <v/>
      </c>
      <c r="M1946" s="155" t="s">
        <v>658</v>
      </c>
      <c r="N1946" s="140">
        <v>2.458880955814596E-3</v>
      </c>
      <c r="O1946" s="140">
        <f t="shared" si="64"/>
        <v>2.4588809558145961</v>
      </c>
      <c r="P1946" s="156" t="s">
        <v>346</v>
      </c>
      <c r="Q1946" s="156" t="s">
        <v>346</v>
      </c>
      <c r="R1946" s="185">
        <v>145</v>
      </c>
      <c r="S1946" s="185">
        <v>86</v>
      </c>
      <c r="T1946" s="186">
        <v>116</v>
      </c>
      <c r="U1946" s="186"/>
      <c r="V1946" s="186"/>
      <c r="W1946" s="157"/>
    </row>
    <row r="1947" spans="1:23" ht="13.8">
      <c r="A1947" s="158">
        <v>9.5299999999999994</v>
      </c>
      <c r="B1947" s="153">
        <v>120</v>
      </c>
      <c r="C1947" s="153">
        <v>127263</v>
      </c>
      <c r="D1947" s="27"/>
      <c r="E1947" s="27"/>
      <c r="F1947" s="27"/>
      <c r="G1947" s="27" t="str">
        <f t="shared" si="65"/>
        <v/>
      </c>
      <c r="H1947" s="27"/>
      <c r="I1947" s="27"/>
      <c r="J1947" s="154" t="s">
        <v>632</v>
      </c>
      <c r="K1947" s="27" t="s">
        <v>651</v>
      </c>
      <c r="L1947" s="27" t="str">
        <f t="shared" si="66"/>
        <v/>
      </c>
      <c r="M1947" s="155" t="s">
        <v>98</v>
      </c>
      <c r="N1947" s="140">
        <v>3.1106749413981824E-3</v>
      </c>
      <c r="O1947" s="140">
        <f t="shared" si="64"/>
        <v>3.1106749413981825</v>
      </c>
      <c r="P1947" s="156" t="s">
        <v>346</v>
      </c>
      <c r="Q1947" s="156" t="s">
        <v>346</v>
      </c>
      <c r="R1947" s="185">
        <v>135</v>
      </c>
      <c r="S1947" s="185">
        <v>92</v>
      </c>
      <c r="T1947" s="186"/>
      <c r="U1947" s="186"/>
      <c r="V1947" s="186"/>
      <c r="W1947" s="157"/>
    </row>
    <row r="1948" spans="1:23" ht="13.8">
      <c r="A1948" s="158">
        <v>10.039999999999999</v>
      </c>
      <c r="B1948" s="153">
        <v>109</v>
      </c>
      <c r="C1948" s="153">
        <v>321283</v>
      </c>
      <c r="D1948" s="27"/>
      <c r="E1948" s="27"/>
      <c r="F1948" s="27"/>
      <c r="G1948" s="27" t="str">
        <f t="shared" si="65"/>
        <v/>
      </c>
      <c r="H1948" s="27"/>
      <c r="I1948" s="27"/>
      <c r="J1948" s="154" t="s">
        <v>95</v>
      </c>
      <c r="K1948" s="27" t="s">
        <v>98</v>
      </c>
      <c r="L1948" s="27" t="str">
        <f t="shared" si="66"/>
        <v/>
      </c>
      <c r="M1948" s="155" t="s">
        <v>98</v>
      </c>
      <c r="N1948" s="140">
        <v>7.85308359222423E-3</v>
      </c>
      <c r="O1948" s="140">
        <f t="shared" si="64"/>
        <v>7.8530835922242304</v>
      </c>
      <c r="P1948" s="156" t="s">
        <v>346</v>
      </c>
      <c r="Q1948" s="156" t="s">
        <v>346</v>
      </c>
      <c r="R1948" s="185">
        <v>151</v>
      </c>
      <c r="S1948" s="185">
        <v>175</v>
      </c>
      <c r="T1948" s="186">
        <v>190</v>
      </c>
      <c r="U1948" s="186"/>
      <c r="V1948" s="186"/>
      <c r="W1948" s="157"/>
    </row>
    <row r="1949" spans="1:23" ht="13.8">
      <c r="A1949" s="158">
        <v>10.199999999999999</v>
      </c>
      <c r="B1949" s="153">
        <v>152</v>
      </c>
      <c r="C1949" s="153">
        <v>111513</v>
      </c>
      <c r="D1949" s="27"/>
      <c r="E1949" s="27"/>
      <c r="F1949" s="27"/>
      <c r="G1949" s="27" t="str">
        <f t="shared" si="65"/>
        <v/>
      </c>
      <c r="H1949" s="27"/>
      <c r="I1949" s="27"/>
      <c r="J1949" s="154" t="s">
        <v>633</v>
      </c>
      <c r="K1949" s="27" t="s">
        <v>165</v>
      </c>
      <c r="L1949" s="27" t="str">
        <f t="shared" si="66"/>
        <v/>
      </c>
      <c r="M1949" s="155" t="s">
        <v>659</v>
      </c>
      <c r="N1949" s="140">
        <v>2.7256994942766984E-3</v>
      </c>
      <c r="O1949" s="140">
        <f t="shared" si="64"/>
        <v>2.7256994942766983</v>
      </c>
      <c r="P1949" s="156" t="s">
        <v>346</v>
      </c>
      <c r="Q1949" s="156" t="s">
        <v>346</v>
      </c>
      <c r="R1949" s="185">
        <v>151</v>
      </c>
      <c r="S1949" s="185">
        <v>81</v>
      </c>
      <c r="T1949" s="186">
        <v>109</v>
      </c>
      <c r="U1949" s="186"/>
      <c r="V1949" s="186"/>
      <c r="W1949" s="157"/>
    </row>
    <row r="1950" spans="1:23" ht="13.8">
      <c r="A1950" s="158">
        <v>10.199999999999999</v>
      </c>
      <c r="B1950" s="153">
        <v>154</v>
      </c>
      <c r="C1950" s="153">
        <v>119319</v>
      </c>
      <c r="D1950" s="27"/>
      <c r="E1950" s="27"/>
      <c r="F1950" s="27"/>
      <c r="G1950" s="27" t="str">
        <f t="shared" si="65"/>
        <v/>
      </c>
      <c r="H1950" s="27"/>
      <c r="I1950" s="27"/>
      <c r="J1950" s="154" t="s">
        <v>441</v>
      </c>
      <c r="K1950" s="27" t="s">
        <v>193</v>
      </c>
      <c r="L1950" s="27" t="str">
        <f t="shared" si="66"/>
        <v/>
      </c>
      <c r="M1950" s="155" t="s">
        <v>461</v>
      </c>
      <c r="N1950" s="140">
        <v>2.9165006587357654E-3</v>
      </c>
      <c r="O1950" s="140">
        <f t="shared" si="64"/>
        <v>2.9165006587357656</v>
      </c>
      <c r="P1950" s="27">
        <v>360</v>
      </c>
      <c r="Q1950" s="27">
        <v>360</v>
      </c>
      <c r="R1950" s="185">
        <v>128</v>
      </c>
      <c r="S1950" s="185">
        <v>115</v>
      </c>
      <c r="T1950" s="186"/>
      <c r="U1950" s="186"/>
      <c r="V1950" s="186"/>
      <c r="W1950" s="157"/>
    </row>
    <row r="1951" spans="1:23" ht="13.8">
      <c r="A1951" s="158">
        <v>10.32</v>
      </c>
      <c r="B1951" s="153">
        <v>73</v>
      </c>
      <c r="C1951" s="153">
        <v>309522</v>
      </c>
      <c r="D1951" s="27"/>
      <c r="E1951" s="27"/>
      <c r="F1951" s="27"/>
      <c r="G1951" s="27" t="str">
        <f t="shared" si="65"/>
        <v/>
      </c>
      <c r="H1951" s="27"/>
      <c r="I1951" s="27"/>
      <c r="J1951" s="154" t="s">
        <v>184</v>
      </c>
      <c r="K1951" s="27" t="s">
        <v>192</v>
      </c>
      <c r="L1951" s="27" t="str">
        <f t="shared" si="66"/>
        <v/>
      </c>
      <c r="M1951" s="155" t="s">
        <v>199</v>
      </c>
      <c r="N1951" s="140">
        <v>7.56561081548799E-3</v>
      </c>
      <c r="O1951" s="140">
        <f t="shared" si="64"/>
        <v>7.5656108154879904</v>
      </c>
      <c r="P1951" s="156" t="s">
        <v>346</v>
      </c>
      <c r="Q1951" s="27">
        <v>2.6755</v>
      </c>
      <c r="R1951" s="185">
        <v>281</v>
      </c>
      <c r="S1951" s="185">
        <v>147</v>
      </c>
      <c r="T1951" s="186">
        <v>503</v>
      </c>
      <c r="U1951" s="186"/>
      <c r="V1951" s="186"/>
      <c r="W1951" s="157"/>
    </row>
    <row r="1952" spans="1:23" ht="13.8">
      <c r="A1952" s="158">
        <v>10.47</v>
      </c>
      <c r="B1952" s="153">
        <v>193</v>
      </c>
      <c r="C1952" s="153">
        <v>127971</v>
      </c>
      <c r="D1952" s="27"/>
      <c r="E1952" s="27"/>
      <c r="F1952" s="27"/>
      <c r="G1952" s="27" t="str">
        <f t="shared" si="65"/>
        <v/>
      </c>
      <c r="H1952" s="27"/>
      <c r="I1952" s="27"/>
      <c r="J1952" s="154" t="s">
        <v>95</v>
      </c>
      <c r="K1952" s="27" t="s">
        <v>98</v>
      </c>
      <c r="L1952" s="27" t="str">
        <f t="shared" si="66"/>
        <v/>
      </c>
      <c r="M1952" s="155" t="s">
        <v>98</v>
      </c>
      <c r="N1952" s="140">
        <v>3.1279805043545003E-3</v>
      </c>
      <c r="O1952" s="140">
        <f t="shared" si="64"/>
        <v>3.1279805043545004</v>
      </c>
      <c r="P1952" s="156" t="s">
        <v>346</v>
      </c>
      <c r="Q1952" s="156" t="s">
        <v>346</v>
      </c>
      <c r="R1952" s="185">
        <v>208</v>
      </c>
      <c r="S1952" s="185">
        <v>207</v>
      </c>
      <c r="T1952" s="186"/>
      <c r="U1952" s="186"/>
      <c r="V1952" s="186"/>
      <c r="W1952" s="157"/>
    </row>
    <row r="1953" spans="1:23" ht="13.8">
      <c r="A1953" s="158">
        <v>10.79</v>
      </c>
      <c r="B1953" s="153">
        <v>59</v>
      </c>
      <c r="C1953" s="153">
        <v>1099354</v>
      </c>
      <c r="D1953" s="27"/>
      <c r="E1953" s="27"/>
      <c r="F1953" s="27"/>
      <c r="G1953" s="27" t="str">
        <f t="shared" si="65"/>
        <v/>
      </c>
      <c r="H1953" s="27"/>
      <c r="I1953" s="27"/>
      <c r="J1953" s="154" t="s">
        <v>635</v>
      </c>
      <c r="K1953" s="27" t="s">
        <v>652</v>
      </c>
      <c r="L1953" s="27" t="str">
        <f t="shared" si="66"/>
        <v/>
      </c>
      <c r="M1953" s="155" t="s">
        <v>661</v>
      </c>
      <c r="N1953" s="140">
        <v>2.6871383980621683E-2</v>
      </c>
      <c r="O1953" s="140">
        <f t="shared" si="64"/>
        <v>26.871383980621683</v>
      </c>
      <c r="P1953" s="156" t="s">
        <v>346</v>
      </c>
      <c r="Q1953" s="156" t="s">
        <v>346</v>
      </c>
      <c r="R1953" s="185">
        <v>88</v>
      </c>
      <c r="S1953" s="185">
        <v>103</v>
      </c>
      <c r="T1953" s="186">
        <v>207</v>
      </c>
      <c r="U1953" s="186">
        <v>222</v>
      </c>
      <c r="V1953" s="186"/>
      <c r="W1953" s="157"/>
    </row>
    <row r="1954" spans="1:23" ht="13.8">
      <c r="A1954" s="158">
        <v>10.83</v>
      </c>
      <c r="B1954" s="153">
        <v>163</v>
      </c>
      <c r="C1954" s="153">
        <v>509308</v>
      </c>
      <c r="D1954" s="27"/>
      <c r="E1954" s="27"/>
      <c r="F1954" s="27"/>
      <c r="G1954" s="27" t="str">
        <f t="shared" si="65"/>
        <v/>
      </c>
      <c r="H1954" s="27"/>
      <c r="I1954" s="27"/>
      <c r="J1954" s="154" t="s">
        <v>531</v>
      </c>
      <c r="K1954" s="27" t="s">
        <v>533</v>
      </c>
      <c r="L1954" s="27" t="str">
        <f t="shared" si="66"/>
        <v/>
      </c>
      <c r="M1954" s="155" t="s">
        <v>534</v>
      </c>
      <c r="N1954" s="140">
        <v>1.2448957144288798E-2</v>
      </c>
      <c r="O1954" s="140">
        <f t="shared" si="64"/>
        <v>12.448957144288798</v>
      </c>
      <c r="P1954" s="156" t="s">
        <v>346</v>
      </c>
      <c r="Q1954" s="27">
        <v>1245679</v>
      </c>
      <c r="R1954" s="185">
        <v>145</v>
      </c>
      <c r="S1954" s="185">
        <v>91</v>
      </c>
      <c r="T1954" s="186">
        <v>105</v>
      </c>
      <c r="U1954" s="186"/>
      <c r="V1954" s="186"/>
      <c r="W1954" s="157"/>
    </row>
    <row r="1955" spans="1:23" ht="13.8">
      <c r="A1955" s="158">
        <v>11.24</v>
      </c>
      <c r="B1955" s="153">
        <v>163</v>
      </c>
      <c r="C1955" s="27">
        <v>110588</v>
      </c>
      <c r="D1955" s="27"/>
      <c r="E1955" s="27"/>
      <c r="F1955" s="27"/>
      <c r="G1955" s="27" t="str">
        <f t="shared" si="65"/>
        <v/>
      </c>
      <c r="H1955" s="27"/>
      <c r="I1955" s="27"/>
      <c r="J1955" s="154" t="s">
        <v>95</v>
      </c>
      <c r="K1955" s="27" t="s">
        <v>98</v>
      </c>
      <c r="L1955" s="27" t="str">
        <f t="shared" si="66"/>
        <v/>
      </c>
      <c r="M1955" s="155" t="s">
        <v>98</v>
      </c>
      <c r="N1955" s="140">
        <v>2.7030898251600398E-3</v>
      </c>
      <c r="O1955" s="140">
        <f t="shared" si="64"/>
        <v>2.7030898251600397</v>
      </c>
      <c r="P1955" s="156" t="s">
        <v>346</v>
      </c>
      <c r="Q1955" s="156" t="s">
        <v>346</v>
      </c>
      <c r="R1955" s="185">
        <v>145</v>
      </c>
      <c r="S1955" s="185">
        <v>105</v>
      </c>
      <c r="T1955" s="186"/>
      <c r="U1955" s="186"/>
      <c r="V1955" s="196"/>
      <c r="W1955" s="157"/>
    </row>
    <row r="1956" spans="1:23" ht="13.8">
      <c r="A1956" s="158">
        <v>11.26</v>
      </c>
      <c r="B1956" s="153">
        <v>121</v>
      </c>
      <c r="C1956" s="27">
        <v>214561</v>
      </c>
      <c r="D1956" s="27"/>
      <c r="E1956" s="27"/>
      <c r="F1956" s="27"/>
      <c r="G1956" s="27" t="str">
        <f t="shared" si="65"/>
        <v/>
      </c>
      <c r="H1956" s="27"/>
      <c r="I1956" s="27"/>
      <c r="J1956" s="154" t="s">
        <v>636</v>
      </c>
      <c r="K1956" s="27" t="s">
        <v>341</v>
      </c>
      <c r="L1956" s="27" t="str">
        <f t="shared" si="66"/>
        <v/>
      </c>
      <c r="M1956" s="155" t="s">
        <v>334</v>
      </c>
      <c r="N1956" s="140">
        <v>5.2444899625290571E-3</v>
      </c>
      <c r="O1956" s="140">
        <f t="shared" si="64"/>
        <v>5.2444899625290571</v>
      </c>
      <c r="P1956" s="156" t="s">
        <v>346</v>
      </c>
      <c r="Q1956" s="156" t="s">
        <v>346</v>
      </c>
      <c r="R1956" s="185">
        <v>149</v>
      </c>
      <c r="S1956" s="185">
        <v>166</v>
      </c>
      <c r="T1956" s="186">
        <v>194</v>
      </c>
      <c r="U1956" s="186"/>
      <c r="V1956" s="196"/>
      <c r="W1956" s="157"/>
    </row>
    <row r="1957" spans="1:23" ht="13.8">
      <c r="A1957" s="158">
        <v>11.92</v>
      </c>
      <c r="B1957" s="153">
        <v>149</v>
      </c>
      <c r="C1957" s="27">
        <v>676039</v>
      </c>
      <c r="D1957" s="27"/>
      <c r="E1957" s="27"/>
      <c r="F1957" s="27"/>
      <c r="G1957" s="27" t="str">
        <f t="shared" si="65"/>
        <v/>
      </c>
      <c r="H1957" s="27"/>
      <c r="I1957" s="27"/>
      <c r="J1957" s="154" t="s">
        <v>558</v>
      </c>
      <c r="K1957" s="27" t="s">
        <v>114</v>
      </c>
      <c r="L1957" s="27" t="str">
        <f t="shared" si="66"/>
        <v/>
      </c>
      <c r="M1957" s="155" t="s">
        <v>139</v>
      </c>
      <c r="N1957" s="140">
        <v>1.6524343891845119E-2</v>
      </c>
      <c r="O1957" s="140">
        <f t="shared" si="64"/>
        <v>16.52434389184512</v>
      </c>
      <c r="P1957" s="27">
        <v>6240</v>
      </c>
      <c r="Q1957" s="27">
        <v>6240</v>
      </c>
      <c r="R1957" s="185">
        <v>177</v>
      </c>
      <c r="S1957" s="185">
        <v>222</v>
      </c>
      <c r="T1957" s="186"/>
      <c r="U1957" s="186"/>
      <c r="V1957" s="196"/>
      <c r="W1957" s="157"/>
    </row>
    <row r="1958" spans="1:23" ht="13.8">
      <c r="A1958" s="158">
        <v>12.49</v>
      </c>
      <c r="B1958" s="153">
        <v>73</v>
      </c>
      <c r="C1958" s="27">
        <v>121505</v>
      </c>
      <c r="D1958" s="27"/>
      <c r="E1958" s="27"/>
      <c r="F1958" s="27"/>
      <c r="G1958" s="27" t="str">
        <f t="shared" si="65"/>
        <v/>
      </c>
      <c r="H1958" s="27"/>
      <c r="I1958" s="27"/>
      <c r="J1958" s="154" t="s">
        <v>444</v>
      </c>
      <c r="K1958" s="27" t="s">
        <v>98</v>
      </c>
      <c r="L1958" s="27" t="str">
        <f t="shared" si="66"/>
        <v/>
      </c>
      <c r="M1958" s="155" t="s">
        <v>98</v>
      </c>
      <c r="N1958" s="140">
        <v>2.9699328065076742E-3</v>
      </c>
      <c r="O1958" s="140">
        <f t="shared" si="64"/>
        <v>2.9699328065076744</v>
      </c>
      <c r="P1958" s="156" t="s">
        <v>346</v>
      </c>
      <c r="Q1958" s="156" t="s">
        <v>346</v>
      </c>
      <c r="R1958" s="185">
        <v>221</v>
      </c>
      <c r="S1958" s="185">
        <v>207</v>
      </c>
      <c r="T1958" s="186">
        <v>147</v>
      </c>
      <c r="U1958" s="186"/>
      <c r="V1958" s="196"/>
      <c r="W1958" s="157"/>
    </row>
    <row r="1959" spans="1:23" ht="13.8">
      <c r="A1959" s="158">
        <v>12.6</v>
      </c>
      <c r="B1959" s="153">
        <v>83</v>
      </c>
      <c r="C1959" s="27">
        <v>788382</v>
      </c>
      <c r="D1959" s="27"/>
      <c r="E1959" s="27"/>
      <c r="F1959" s="27"/>
      <c r="G1959" s="27" t="str">
        <f t="shared" si="65"/>
        <v/>
      </c>
      <c r="H1959" s="27"/>
      <c r="I1959" s="27"/>
      <c r="J1959" s="154" t="s">
        <v>526</v>
      </c>
      <c r="K1959" s="27" t="s">
        <v>167</v>
      </c>
      <c r="L1959" s="27" t="str">
        <f t="shared" si="66"/>
        <v/>
      </c>
      <c r="M1959" s="155" t="s">
        <v>179</v>
      </c>
      <c r="N1959" s="140">
        <v>1.9270330981112985E-2</v>
      </c>
      <c r="O1959" s="140">
        <f t="shared" si="64"/>
        <v>19.270330981112984</v>
      </c>
      <c r="P1959" s="27">
        <v>10392</v>
      </c>
      <c r="Q1959" s="27">
        <v>10392</v>
      </c>
      <c r="R1959" s="185">
        <v>153</v>
      </c>
      <c r="S1959" s="185">
        <v>55</v>
      </c>
      <c r="T1959" s="186">
        <v>226</v>
      </c>
      <c r="U1959" s="186"/>
      <c r="V1959" s="196"/>
      <c r="W1959" s="157"/>
    </row>
    <row r="1960" spans="1:23" ht="13.8">
      <c r="A1960" s="158">
        <v>12.77</v>
      </c>
      <c r="B1960" s="153">
        <v>105</v>
      </c>
      <c r="C1960" s="27">
        <v>275277</v>
      </c>
      <c r="D1960" s="27"/>
      <c r="E1960" s="27"/>
      <c r="F1960" s="27"/>
      <c r="G1960" s="27" t="str">
        <f t="shared" si="65"/>
        <v/>
      </c>
      <c r="H1960" s="27"/>
      <c r="I1960" s="27"/>
      <c r="J1960" s="154" t="s">
        <v>290</v>
      </c>
      <c r="K1960" s="27" t="s">
        <v>302</v>
      </c>
      <c r="L1960" s="27" t="str">
        <f t="shared" si="66"/>
        <v/>
      </c>
      <c r="M1960" s="155" t="s">
        <v>316</v>
      </c>
      <c r="N1960" s="140">
        <v>6.7285642004609935E-3</v>
      </c>
      <c r="O1960" s="140">
        <f t="shared" si="64"/>
        <v>6.7285642004609931</v>
      </c>
      <c r="P1960" s="27">
        <v>7600</v>
      </c>
      <c r="Q1960" s="27">
        <v>7600</v>
      </c>
      <c r="R1960" s="185">
        <v>77</v>
      </c>
      <c r="S1960" s="185">
        <v>182</v>
      </c>
      <c r="T1960" s="186"/>
      <c r="U1960" s="186"/>
      <c r="V1960" s="196"/>
      <c r="W1960" s="157"/>
    </row>
    <row r="1961" spans="1:23" ht="13.8">
      <c r="A1961" s="158">
        <v>13.1</v>
      </c>
      <c r="B1961" s="153">
        <v>57</v>
      </c>
      <c r="C1961" s="27">
        <v>233217</v>
      </c>
      <c r="D1961" s="27"/>
      <c r="E1961" s="27"/>
      <c r="F1961" s="27"/>
      <c r="G1961" s="27" t="str">
        <f t="shared" si="65"/>
        <v/>
      </c>
      <c r="H1961" s="27"/>
      <c r="I1961" s="27"/>
      <c r="J1961" s="154" t="s">
        <v>596</v>
      </c>
      <c r="K1961" s="27" t="s">
        <v>484</v>
      </c>
      <c r="L1961" s="27" t="str">
        <f t="shared" si="66"/>
        <v/>
      </c>
      <c r="M1961" s="155" t="s">
        <v>598</v>
      </c>
      <c r="N1961" s="140">
        <v>5.7004964350051458E-3</v>
      </c>
      <c r="O1961" s="140">
        <f t="shared" si="64"/>
        <v>5.7004964350051459</v>
      </c>
      <c r="P1961" s="156" t="s">
        <v>346</v>
      </c>
      <c r="Q1961" s="156" t="s">
        <v>346</v>
      </c>
      <c r="R1961" s="185">
        <v>71</v>
      </c>
      <c r="S1961" s="185">
        <v>85</v>
      </c>
      <c r="T1961" s="186">
        <v>212</v>
      </c>
      <c r="U1961" s="186"/>
      <c r="V1961" s="196"/>
      <c r="W1961" s="157"/>
    </row>
    <row r="1962" spans="1:23" ht="13.8">
      <c r="A1962" s="158">
        <v>13.84</v>
      </c>
      <c r="B1962" s="153">
        <v>73</v>
      </c>
      <c r="C1962" s="27">
        <v>141531</v>
      </c>
      <c r="D1962" s="27"/>
      <c r="E1962" s="27"/>
      <c r="F1962" s="27"/>
      <c r="G1962" s="27" t="str">
        <f t="shared" si="65"/>
        <v/>
      </c>
      <c r="H1962" s="27"/>
      <c r="I1962" s="27"/>
      <c r="J1962" s="154" t="s">
        <v>444</v>
      </c>
      <c r="K1962" s="27" t="s">
        <v>98</v>
      </c>
      <c r="L1962" s="27" t="str">
        <f t="shared" si="66"/>
        <v/>
      </c>
      <c r="M1962" s="155" t="s">
        <v>98</v>
      </c>
      <c r="N1962" s="140">
        <v>3.4594260321619491E-3</v>
      </c>
      <c r="O1962" s="140">
        <f t="shared" si="64"/>
        <v>3.4594260321619492</v>
      </c>
      <c r="P1962" s="156" t="s">
        <v>346</v>
      </c>
      <c r="Q1962" s="156" t="s">
        <v>346</v>
      </c>
      <c r="R1962" s="185">
        <v>207</v>
      </c>
      <c r="S1962" s="185">
        <v>281</v>
      </c>
      <c r="T1962" s="186">
        <v>429</v>
      </c>
      <c r="U1962" s="186"/>
      <c r="V1962" s="196"/>
      <c r="W1962" s="157"/>
    </row>
    <row r="1963" spans="1:23" ht="13.8">
      <c r="A1963" s="158">
        <v>15.09</v>
      </c>
      <c r="B1963" s="153">
        <v>188</v>
      </c>
      <c r="C1963" s="27">
        <v>4091170</v>
      </c>
      <c r="D1963" s="27"/>
      <c r="E1963" s="27"/>
      <c r="F1963" s="27"/>
      <c r="G1963" s="27" t="str">
        <f t="shared" si="65"/>
        <v/>
      </c>
      <c r="H1963" s="27"/>
      <c r="I1963" s="27"/>
      <c r="J1963" s="154" t="s">
        <v>89</v>
      </c>
      <c r="K1963" s="27" t="s">
        <v>115</v>
      </c>
      <c r="L1963" s="27" t="str">
        <f t="shared" si="66"/>
        <v/>
      </c>
      <c r="M1963" s="155" t="s">
        <v>140</v>
      </c>
      <c r="N1963" s="140">
        <v>0.1</v>
      </c>
      <c r="O1963" s="140">
        <f t="shared" si="64"/>
        <v>100</v>
      </c>
      <c r="P1963" s="156" t="s">
        <v>346</v>
      </c>
      <c r="Q1963" s="156" t="s">
        <v>346</v>
      </c>
      <c r="R1963" s="185">
        <v>160</v>
      </c>
      <c r="S1963" s="185">
        <v>184</v>
      </c>
      <c r="T1963" s="186"/>
      <c r="U1963" s="186"/>
      <c r="V1963" s="196"/>
      <c r="W1963" s="157"/>
    </row>
    <row r="1964" spans="1:23" ht="13.8">
      <c r="A1964" s="158">
        <v>15.46</v>
      </c>
      <c r="B1964" s="153">
        <v>149</v>
      </c>
      <c r="C1964" s="27">
        <v>3999555</v>
      </c>
      <c r="D1964" s="27"/>
      <c r="E1964" s="27"/>
      <c r="F1964" s="27"/>
      <c r="G1964" s="27" t="str">
        <f t="shared" si="65"/>
        <v/>
      </c>
      <c r="H1964" s="27"/>
      <c r="I1964" s="27"/>
      <c r="J1964" s="154" t="s">
        <v>527</v>
      </c>
      <c r="K1964" s="27" t="s">
        <v>98</v>
      </c>
      <c r="L1964" s="27" t="str">
        <f t="shared" si="66"/>
        <v/>
      </c>
      <c r="M1964" s="155" t="s">
        <v>98</v>
      </c>
      <c r="N1964" s="140">
        <v>9.7760665042029543E-2</v>
      </c>
      <c r="O1964" s="140">
        <f t="shared" si="64"/>
        <v>97.760665042029544</v>
      </c>
      <c r="P1964" s="156" t="s">
        <v>346</v>
      </c>
      <c r="Q1964" s="156" t="s">
        <v>346</v>
      </c>
      <c r="R1964" s="185">
        <v>104</v>
      </c>
      <c r="S1964" s="185">
        <v>223</v>
      </c>
      <c r="T1964" s="186">
        <v>167</v>
      </c>
      <c r="U1964" s="186"/>
      <c r="V1964" s="196"/>
      <c r="W1964" s="157"/>
    </row>
    <row r="1965" spans="1:23" ht="13.8">
      <c r="A1965" s="158">
        <v>15.55</v>
      </c>
      <c r="B1965" s="153">
        <v>194</v>
      </c>
      <c r="C1965" s="27">
        <v>1783296</v>
      </c>
      <c r="D1965" s="27"/>
      <c r="E1965" s="27"/>
      <c r="F1965" s="27"/>
      <c r="G1965" s="27" t="str">
        <f t="shared" si="65"/>
        <v/>
      </c>
      <c r="H1965" s="27"/>
      <c r="I1965" s="27"/>
      <c r="J1965" s="154" t="s">
        <v>640</v>
      </c>
      <c r="K1965" s="27" t="s">
        <v>407</v>
      </c>
      <c r="L1965" s="27" t="str">
        <f t="shared" si="66"/>
        <v/>
      </c>
      <c r="M1965" s="155" t="s">
        <v>403</v>
      </c>
      <c r="N1965" s="140">
        <v>4.3588899996822424E-2</v>
      </c>
      <c r="O1965" s="140">
        <f t="shared" si="64"/>
        <v>43.588899996822427</v>
      </c>
      <c r="P1965" s="27">
        <v>87000</v>
      </c>
      <c r="Q1965" s="27">
        <v>100</v>
      </c>
      <c r="R1965" s="185">
        <v>107</v>
      </c>
      <c r="S1965" s="185">
        <v>67</v>
      </c>
      <c r="T1965" s="186">
        <v>82</v>
      </c>
      <c r="U1965" s="186"/>
      <c r="V1965" s="196"/>
      <c r="W1965" s="157"/>
    </row>
    <row r="1966" spans="1:23" ht="13.8">
      <c r="A1966" s="158">
        <v>15.55</v>
      </c>
      <c r="B1966" s="153">
        <v>243</v>
      </c>
      <c r="C1966" s="27">
        <v>484408</v>
      </c>
      <c r="D1966" s="27"/>
      <c r="E1966" s="27"/>
      <c r="F1966" s="27"/>
      <c r="G1966" s="27" t="str">
        <f t="shared" ref="G1966:G1974" si="67">IF($F1966="Other","Please, specify ion type!!!","")</f>
        <v/>
      </c>
      <c r="H1966" s="27"/>
      <c r="I1966" s="27"/>
      <c r="J1966" s="154" t="s">
        <v>641</v>
      </c>
      <c r="K1966" s="27" t="s">
        <v>653</v>
      </c>
      <c r="L1966" s="27" t="str">
        <f t="shared" ref="L1966:L1974" si="68">IF($I1966="Unknown","n/a","")</f>
        <v/>
      </c>
      <c r="M1966" s="155" t="s">
        <v>98</v>
      </c>
      <c r="N1966" s="140">
        <v>1.1840329294553881E-2</v>
      </c>
      <c r="O1966" s="140">
        <f t="shared" si="64"/>
        <v>11.840329294553882</v>
      </c>
      <c r="P1966" s="156" t="s">
        <v>346</v>
      </c>
      <c r="Q1966" s="156" t="s">
        <v>346</v>
      </c>
      <c r="R1966" s="185">
        <v>258</v>
      </c>
      <c r="S1966" s="185">
        <v>213</v>
      </c>
      <c r="T1966" s="186">
        <v>187</v>
      </c>
      <c r="U1966" s="186"/>
      <c r="V1966" s="196"/>
      <c r="W1966" s="157"/>
    </row>
    <row r="1967" spans="1:23" ht="13.8">
      <c r="A1967" s="158">
        <v>15.6</v>
      </c>
      <c r="B1967" s="153">
        <v>55</v>
      </c>
      <c r="C1967" s="27">
        <v>504525</v>
      </c>
      <c r="D1967" s="27"/>
      <c r="E1967" s="27"/>
      <c r="F1967" s="27"/>
      <c r="G1967" s="27" t="str">
        <f t="shared" si="67"/>
        <v/>
      </c>
      <c r="H1967" s="27"/>
      <c r="I1967" s="27"/>
      <c r="J1967" s="154" t="s">
        <v>642</v>
      </c>
      <c r="K1967" s="27" t="s">
        <v>509</v>
      </c>
      <c r="L1967" s="27" t="str">
        <f t="shared" si="68"/>
        <v/>
      </c>
      <c r="M1967" s="155" t="s">
        <v>98</v>
      </c>
      <c r="N1967" s="140">
        <v>1.2332046822791525E-2</v>
      </c>
      <c r="O1967" s="140">
        <f t="shared" si="64"/>
        <v>12.332046822791526</v>
      </c>
      <c r="P1967" s="156" t="s">
        <v>346</v>
      </c>
      <c r="Q1967" s="156" t="s">
        <v>346</v>
      </c>
      <c r="R1967" s="185">
        <v>69</v>
      </c>
      <c r="S1967" s="185">
        <v>97</v>
      </c>
      <c r="T1967" s="186">
        <v>224</v>
      </c>
      <c r="U1967" s="186"/>
      <c r="V1967" s="196"/>
      <c r="W1967" s="157"/>
    </row>
    <row r="1968" spans="1:23" ht="13.8">
      <c r="A1968" s="158">
        <v>16.670000000000002</v>
      </c>
      <c r="B1968" s="153">
        <v>243</v>
      </c>
      <c r="C1968" s="27">
        <v>726174</v>
      </c>
      <c r="D1968" s="27"/>
      <c r="E1968" s="27"/>
      <c r="F1968" s="27"/>
      <c r="G1968" s="27" t="str">
        <f t="shared" si="67"/>
        <v/>
      </c>
      <c r="H1968" s="27"/>
      <c r="I1968" s="27"/>
      <c r="J1968" s="154" t="s">
        <v>95</v>
      </c>
      <c r="K1968" s="27" t="s">
        <v>98</v>
      </c>
      <c r="L1968" s="27" t="str">
        <f t="shared" si="68"/>
        <v/>
      </c>
      <c r="M1968" s="155" t="s">
        <v>98</v>
      </c>
      <c r="N1968" s="140">
        <v>1.7749787957968013E-2</v>
      </c>
      <c r="O1968" s="140">
        <f t="shared" si="64"/>
        <v>17.749787957968014</v>
      </c>
      <c r="P1968" s="156" t="s">
        <v>346</v>
      </c>
      <c r="Q1968" s="156" t="s">
        <v>346</v>
      </c>
      <c r="R1968" s="185">
        <v>258</v>
      </c>
      <c r="S1968" s="185">
        <v>173</v>
      </c>
      <c r="T1968" s="186"/>
      <c r="U1968" s="186"/>
      <c r="V1968" s="196"/>
      <c r="W1968" s="157"/>
    </row>
    <row r="1969" spans="1:23" ht="13.8">
      <c r="A1969" s="158">
        <v>16.88</v>
      </c>
      <c r="B1969" s="153">
        <v>149</v>
      </c>
      <c r="C1969" s="27">
        <v>26640611</v>
      </c>
      <c r="D1969" s="27"/>
      <c r="E1969" s="27"/>
      <c r="F1969" s="27"/>
      <c r="G1969" s="27" t="str">
        <f t="shared" si="67"/>
        <v/>
      </c>
      <c r="H1969" s="27"/>
      <c r="I1969" s="27"/>
      <c r="J1969" s="154" t="s">
        <v>481</v>
      </c>
      <c r="K1969" s="27" t="s">
        <v>117</v>
      </c>
      <c r="L1969" s="27" t="str">
        <f t="shared" si="68"/>
        <v/>
      </c>
      <c r="M1969" s="155" t="s">
        <v>142</v>
      </c>
      <c r="N1969" s="140">
        <v>0.6511734051628264</v>
      </c>
      <c r="O1969" s="140">
        <f t="shared" si="64"/>
        <v>651.17340516282638</v>
      </c>
      <c r="P1969" s="27">
        <v>600</v>
      </c>
      <c r="Q1969" s="27">
        <v>600</v>
      </c>
      <c r="R1969" s="185">
        <v>104</v>
      </c>
      <c r="S1969" s="185">
        <v>223</v>
      </c>
      <c r="T1969" s="186">
        <v>205</v>
      </c>
      <c r="U1969" s="186"/>
      <c r="V1969" s="196"/>
      <c r="W1969" s="157"/>
    </row>
    <row r="1970" spans="1:23" ht="13.8">
      <c r="A1970" s="158">
        <v>18.13</v>
      </c>
      <c r="B1970" s="153">
        <v>207</v>
      </c>
      <c r="C1970" s="27">
        <v>42924</v>
      </c>
      <c r="D1970" s="27"/>
      <c r="E1970" s="27"/>
      <c r="F1970" s="27"/>
      <c r="G1970" s="27" t="str">
        <f t="shared" si="67"/>
        <v/>
      </c>
      <c r="H1970" s="27"/>
      <c r="I1970" s="27"/>
      <c r="J1970" s="154" t="s">
        <v>444</v>
      </c>
      <c r="K1970" s="27" t="s">
        <v>98</v>
      </c>
      <c r="L1970" s="27" t="str">
        <f t="shared" si="68"/>
        <v/>
      </c>
      <c r="M1970" s="155" t="s">
        <v>98</v>
      </c>
      <c r="N1970" s="140">
        <v>1.0491864185550833E-3</v>
      </c>
      <c r="O1970" s="140">
        <f t="shared" si="64"/>
        <v>1.0491864185550832</v>
      </c>
      <c r="P1970" s="156" t="s">
        <v>346</v>
      </c>
      <c r="Q1970" s="156" t="s">
        <v>346</v>
      </c>
      <c r="R1970" s="185">
        <v>73</v>
      </c>
      <c r="S1970" s="185">
        <v>281</v>
      </c>
      <c r="T1970" s="186">
        <v>355</v>
      </c>
      <c r="U1970" s="186"/>
      <c r="V1970" s="196"/>
      <c r="W1970" s="157"/>
    </row>
    <row r="1971" spans="1:23" ht="13.8">
      <c r="A1971" s="158">
        <v>18.760000000000002</v>
      </c>
      <c r="B1971" s="153">
        <v>55</v>
      </c>
      <c r="C1971" s="27">
        <v>1097429</v>
      </c>
      <c r="D1971" s="27"/>
      <c r="E1971" s="27"/>
      <c r="F1971" s="27"/>
      <c r="G1971" s="27" t="str">
        <f t="shared" si="67"/>
        <v/>
      </c>
      <c r="H1971" s="27"/>
      <c r="I1971" s="27"/>
      <c r="J1971" s="154" t="s">
        <v>448</v>
      </c>
      <c r="K1971" s="27" t="s">
        <v>456</v>
      </c>
      <c r="L1971" s="27" t="str">
        <f t="shared" si="68"/>
        <v/>
      </c>
      <c r="M1971" s="155" t="s">
        <v>464</v>
      </c>
      <c r="N1971" s="140">
        <v>2.6824331425973499E-2</v>
      </c>
      <c r="O1971" s="140">
        <f t="shared" si="64"/>
        <v>26.824331425973501</v>
      </c>
      <c r="P1971" s="156" t="s">
        <v>346</v>
      </c>
      <c r="Q1971" s="156" t="s">
        <v>346</v>
      </c>
      <c r="R1971" s="185">
        <v>69</v>
      </c>
      <c r="S1971" s="185">
        <v>83</v>
      </c>
      <c r="T1971" s="186">
        <v>252</v>
      </c>
      <c r="U1971" s="186"/>
      <c r="V1971" s="196"/>
      <c r="W1971" s="157"/>
    </row>
    <row r="1972" spans="1:23" ht="13.8">
      <c r="A1972" s="158">
        <v>23.5</v>
      </c>
      <c r="B1972" s="153">
        <v>243</v>
      </c>
      <c r="C1972" s="27">
        <v>1525043</v>
      </c>
      <c r="D1972" s="27"/>
      <c r="E1972" s="27"/>
      <c r="F1972" s="27"/>
      <c r="G1972" s="27" t="str">
        <f t="shared" si="67"/>
        <v/>
      </c>
      <c r="H1972" s="27"/>
      <c r="I1972" s="27"/>
      <c r="J1972" s="154" t="s">
        <v>450</v>
      </c>
      <c r="K1972" s="27" t="s">
        <v>120</v>
      </c>
      <c r="L1972" s="27" t="str">
        <f t="shared" si="68"/>
        <v/>
      </c>
      <c r="M1972" s="155" t="s">
        <v>145</v>
      </c>
      <c r="N1972" s="140">
        <v>0.1</v>
      </c>
      <c r="O1972" s="140">
        <f t="shared" si="64"/>
        <v>100</v>
      </c>
      <c r="P1972" s="156" t="s">
        <v>346</v>
      </c>
      <c r="Q1972" s="156" t="s">
        <v>346</v>
      </c>
      <c r="R1972" s="185">
        <v>245</v>
      </c>
      <c r="S1972" s="185">
        <v>186</v>
      </c>
      <c r="T1972" s="186">
        <v>256</v>
      </c>
      <c r="U1972" s="186"/>
      <c r="V1972" s="196"/>
      <c r="W1972" s="157"/>
    </row>
    <row r="1973" spans="1:23" ht="13.8">
      <c r="A1973" s="158">
        <v>24.4</v>
      </c>
      <c r="B1973" s="153">
        <v>207</v>
      </c>
      <c r="C1973" s="27">
        <v>129935</v>
      </c>
      <c r="D1973" s="27"/>
      <c r="E1973" s="27"/>
      <c r="F1973" s="27"/>
      <c r="G1973" s="27" t="str">
        <f t="shared" si="67"/>
        <v/>
      </c>
      <c r="H1973" s="27"/>
      <c r="I1973" s="27"/>
      <c r="J1973" s="154" t="s">
        <v>444</v>
      </c>
      <c r="K1973" s="27" t="s">
        <v>98</v>
      </c>
      <c r="L1973" s="27" t="str">
        <f t="shared" si="68"/>
        <v/>
      </c>
      <c r="M1973" s="155" t="s">
        <v>98</v>
      </c>
      <c r="N1973" s="140">
        <v>3.1759863315384109E-3</v>
      </c>
      <c r="O1973" s="140">
        <f t="shared" si="64"/>
        <v>3.1759863315384109</v>
      </c>
      <c r="P1973" s="156" t="s">
        <v>346</v>
      </c>
      <c r="Q1973" s="156" t="s">
        <v>346</v>
      </c>
      <c r="R1973" s="185">
        <v>73</v>
      </c>
      <c r="S1973" s="185">
        <v>281</v>
      </c>
      <c r="T1973" s="186">
        <v>355</v>
      </c>
      <c r="U1973" s="186"/>
      <c r="V1973" s="196"/>
      <c r="W1973" s="157"/>
    </row>
    <row r="1974" spans="1:23" ht="14.4" thickBot="1">
      <c r="A1974" s="158">
        <v>25.64</v>
      </c>
      <c r="B1974" s="153">
        <v>207</v>
      </c>
      <c r="C1974" s="27">
        <v>209347</v>
      </c>
      <c r="D1974" s="27"/>
      <c r="E1974" s="27"/>
      <c r="F1974" s="27"/>
      <c r="G1974" s="27" t="str">
        <f t="shared" si="67"/>
        <v/>
      </c>
      <c r="H1974" s="27"/>
      <c r="I1974" s="27"/>
      <c r="J1974" s="154" t="s">
        <v>444</v>
      </c>
      <c r="K1974" s="27" t="s">
        <v>98</v>
      </c>
      <c r="L1974" s="27" t="str">
        <f t="shared" si="68"/>
        <v/>
      </c>
      <c r="M1974" s="155" t="s">
        <v>98</v>
      </c>
      <c r="N1974" s="140">
        <v>5.1170447573676975E-3</v>
      </c>
      <c r="O1974" s="140">
        <f t="shared" si="64"/>
        <v>5.1170447573676974</v>
      </c>
      <c r="P1974" s="156" t="s">
        <v>346</v>
      </c>
      <c r="Q1974" s="156" t="s">
        <v>346</v>
      </c>
      <c r="R1974" s="187">
        <v>73</v>
      </c>
      <c r="S1974" s="187">
        <v>281</v>
      </c>
      <c r="T1974" s="188">
        <v>341</v>
      </c>
      <c r="U1974" s="188"/>
      <c r="V1974" s="197"/>
      <c r="W1974" s="157"/>
    </row>
    <row r="1975" spans="1:23">
      <c r="A1975" s="220" t="s">
        <v>686</v>
      </c>
      <c r="B1975" s="220"/>
      <c r="C1975" s="220"/>
      <c r="D1975" s="220"/>
      <c r="E1975" s="220"/>
      <c r="F1975" s="220"/>
      <c r="G1975" s="220"/>
      <c r="H1975" s="220"/>
      <c r="I1975" s="220"/>
      <c r="J1975" s="220"/>
      <c r="K1975" s="220"/>
      <c r="L1975" s="220"/>
      <c r="M1975" s="220"/>
      <c r="N1975" s="220"/>
      <c r="O1975" s="220"/>
      <c r="P1975" s="220"/>
      <c r="Q1975" s="220"/>
      <c r="R1975" s="220"/>
      <c r="S1975" s="220"/>
      <c r="T1975" s="220"/>
      <c r="U1975" s="220"/>
      <c r="V1975" s="220"/>
      <c r="W1975" s="220"/>
    </row>
    <row r="1976" spans="1:23" ht="13.8">
      <c r="A1976" s="158">
        <v>6.15</v>
      </c>
      <c r="B1976" s="153">
        <v>91</v>
      </c>
      <c r="C1976" s="153">
        <v>1073503</v>
      </c>
      <c r="D1976" s="27"/>
      <c r="E1976" s="27"/>
      <c r="F1976" s="27"/>
      <c r="G1976" s="27" t="str">
        <f t="shared" ref="G1976:G1994" si="69">IF($F1976="Other","Please, specify ion type!!!","")</f>
        <v/>
      </c>
      <c r="H1976" s="27"/>
      <c r="I1976" s="27"/>
      <c r="J1976" s="154" t="s">
        <v>215</v>
      </c>
      <c r="K1976" s="27" t="s">
        <v>229</v>
      </c>
      <c r="L1976" s="27" t="str">
        <f t="shared" ref="L1976:L1994" si="70">IF($I1976="Unknown","n/a","")</f>
        <v/>
      </c>
      <c r="M1976" s="155" t="s">
        <v>238</v>
      </c>
      <c r="N1976" s="140">
        <v>2.5484440409782011E-2</v>
      </c>
      <c r="O1976" s="140">
        <f t="shared" si="64"/>
        <v>25.48444040978201</v>
      </c>
      <c r="P1976" s="27">
        <v>4300</v>
      </c>
      <c r="Q1976" s="156" t="s">
        <v>346</v>
      </c>
      <c r="R1976" s="185">
        <v>65</v>
      </c>
      <c r="S1976" s="185"/>
      <c r="T1976" s="186"/>
      <c r="U1976" s="186"/>
      <c r="V1976" s="186"/>
      <c r="W1976" s="157"/>
    </row>
    <row r="1977" spans="1:23" ht="13.8">
      <c r="A1977" s="158">
        <v>6</v>
      </c>
      <c r="B1977" s="153">
        <v>86</v>
      </c>
      <c r="C1977" s="153">
        <v>2399251</v>
      </c>
      <c r="D1977" s="27"/>
      <c r="E1977" s="27"/>
      <c r="F1977" s="27"/>
      <c r="G1977" s="27" t="str">
        <f t="shared" si="69"/>
        <v/>
      </c>
      <c r="H1977" s="27"/>
      <c r="I1977" s="27"/>
      <c r="J1977" s="154" t="s">
        <v>677</v>
      </c>
      <c r="K1977" s="27" t="s">
        <v>687</v>
      </c>
      <c r="L1977" s="27" t="str">
        <f t="shared" si="70"/>
        <v/>
      </c>
      <c r="M1977" s="155" t="s">
        <v>98</v>
      </c>
      <c r="N1977" s="140">
        <v>5.6957054742846458E-2</v>
      </c>
      <c r="O1977" s="140">
        <f t="shared" si="64"/>
        <v>56.957054742846459</v>
      </c>
      <c r="P1977" s="156" t="s">
        <v>346</v>
      </c>
      <c r="Q1977" s="156" t="s">
        <v>346</v>
      </c>
      <c r="R1977" s="185">
        <v>68</v>
      </c>
      <c r="S1977" s="185"/>
      <c r="T1977" s="186"/>
      <c r="U1977" s="186"/>
      <c r="V1977" s="186"/>
      <c r="W1977" s="157"/>
    </row>
    <row r="1978" spans="1:23" ht="13.8">
      <c r="A1978" s="158">
        <v>6.76</v>
      </c>
      <c r="B1978" s="153">
        <v>91</v>
      </c>
      <c r="C1978" s="153">
        <v>377619</v>
      </c>
      <c r="D1978" s="27"/>
      <c r="E1978" s="27"/>
      <c r="F1978" s="27"/>
      <c r="G1978" s="27" t="str">
        <f t="shared" si="69"/>
        <v/>
      </c>
      <c r="H1978" s="27"/>
      <c r="I1978" s="27"/>
      <c r="J1978" s="154" t="s">
        <v>536</v>
      </c>
      <c r="K1978" s="27" t="s">
        <v>562</v>
      </c>
      <c r="L1978" s="27" t="str">
        <f t="shared" si="70"/>
        <v/>
      </c>
      <c r="M1978" s="155" t="s">
        <v>98</v>
      </c>
      <c r="N1978" s="140">
        <v>8.9644918580585927E-3</v>
      </c>
      <c r="O1978" s="140">
        <f t="shared" si="64"/>
        <v>8.9644918580585919</v>
      </c>
      <c r="P1978" s="156" t="s">
        <v>346</v>
      </c>
      <c r="Q1978" s="156" t="s">
        <v>346</v>
      </c>
      <c r="R1978" s="185">
        <v>106</v>
      </c>
      <c r="S1978" s="185"/>
      <c r="T1978" s="186"/>
      <c r="U1978" s="186"/>
      <c r="V1978" s="186"/>
      <c r="W1978" s="157"/>
    </row>
    <row r="1979" spans="1:23" ht="13.8">
      <c r="A1979" s="158">
        <v>6.8</v>
      </c>
      <c r="B1979" s="153">
        <v>55</v>
      </c>
      <c r="C1979" s="153">
        <v>828570</v>
      </c>
      <c r="D1979" s="27"/>
      <c r="E1979" s="27"/>
      <c r="F1979" s="27"/>
      <c r="G1979" s="27" t="str">
        <f t="shared" si="69"/>
        <v/>
      </c>
      <c r="H1979" s="27"/>
      <c r="I1979" s="27"/>
      <c r="J1979" s="154" t="s">
        <v>467</v>
      </c>
      <c r="K1979" s="27" t="s">
        <v>230</v>
      </c>
      <c r="L1979" s="27" t="str">
        <f t="shared" si="70"/>
        <v/>
      </c>
      <c r="M1979" s="155" t="s">
        <v>98</v>
      </c>
      <c r="N1979" s="140">
        <v>1.9669849819081157E-2</v>
      </c>
      <c r="O1979" s="140">
        <f t="shared" si="64"/>
        <v>19.669849819081158</v>
      </c>
      <c r="P1979" s="156" t="s">
        <v>346</v>
      </c>
      <c r="Q1979" s="156" t="s">
        <v>346</v>
      </c>
      <c r="R1979" s="185">
        <v>69</v>
      </c>
      <c r="S1979" s="185">
        <v>84</v>
      </c>
      <c r="T1979" s="186">
        <v>126</v>
      </c>
      <c r="U1979" s="186"/>
      <c r="V1979" s="186"/>
      <c r="W1979" s="157"/>
    </row>
    <row r="1980" spans="1:23" ht="13.8">
      <c r="A1980" s="158">
        <v>7.39</v>
      </c>
      <c r="B1980" s="153">
        <v>93</v>
      </c>
      <c r="C1980" s="153">
        <v>317176</v>
      </c>
      <c r="D1980" s="27"/>
      <c r="E1980" s="27"/>
      <c r="F1980" s="27"/>
      <c r="G1980" s="27" t="str">
        <f t="shared" si="69"/>
        <v/>
      </c>
      <c r="H1980" s="27"/>
      <c r="I1980" s="27"/>
      <c r="J1980" s="154" t="s">
        <v>324</v>
      </c>
      <c r="K1980" s="27" t="s">
        <v>338</v>
      </c>
      <c r="L1980" s="27" t="str">
        <f t="shared" si="70"/>
        <v/>
      </c>
      <c r="M1980" s="155" t="s">
        <v>331</v>
      </c>
      <c r="N1980" s="140">
        <v>7.5296043619934167E-3</v>
      </c>
      <c r="O1980" s="140">
        <f t="shared" ref="O1980:O2022" si="71">N1980*1000</f>
        <v>7.5296043619934165</v>
      </c>
      <c r="P1980" s="27">
        <v>150</v>
      </c>
      <c r="Q1980" s="156" t="s">
        <v>346</v>
      </c>
      <c r="R1980" s="185">
        <v>66</v>
      </c>
      <c r="S1980" s="185"/>
      <c r="T1980" s="186"/>
      <c r="U1980" s="186"/>
      <c r="V1980" s="186"/>
      <c r="W1980" s="157"/>
    </row>
    <row r="1981" spans="1:23" ht="13.8">
      <c r="A1981" s="158">
        <v>7.89</v>
      </c>
      <c r="B1981" s="153">
        <v>108</v>
      </c>
      <c r="C1981" s="153">
        <v>202173</v>
      </c>
      <c r="D1981" s="27"/>
      <c r="E1981" s="27"/>
      <c r="F1981" s="27"/>
      <c r="G1981" s="27" t="str">
        <f t="shared" si="69"/>
        <v/>
      </c>
      <c r="H1981" s="27"/>
      <c r="I1981" s="27"/>
      <c r="J1981" s="154" t="s">
        <v>530</v>
      </c>
      <c r="K1981" s="27" t="s">
        <v>103</v>
      </c>
      <c r="L1981" s="27" t="str">
        <f t="shared" si="70"/>
        <v/>
      </c>
      <c r="M1981" s="155" t="s">
        <v>98</v>
      </c>
      <c r="N1981" s="140">
        <v>4.7994889357243142E-3</v>
      </c>
      <c r="O1981" s="140">
        <f t="shared" si="71"/>
        <v>4.7994889357243142</v>
      </c>
      <c r="P1981" s="156" t="s">
        <v>346</v>
      </c>
      <c r="Q1981" s="156" t="s">
        <v>346</v>
      </c>
      <c r="R1981" s="185">
        <v>94</v>
      </c>
      <c r="S1981" s="185">
        <v>77</v>
      </c>
      <c r="T1981" s="186"/>
      <c r="U1981" s="186"/>
      <c r="V1981" s="186"/>
      <c r="W1981" s="157"/>
    </row>
    <row r="1982" spans="1:23" ht="13.8">
      <c r="A1982" s="158">
        <v>7.92</v>
      </c>
      <c r="B1982" s="153">
        <v>116</v>
      </c>
      <c r="C1982" s="153">
        <v>120374</v>
      </c>
      <c r="D1982" s="27"/>
      <c r="E1982" s="27"/>
      <c r="F1982" s="27"/>
      <c r="G1982" s="27" t="str">
        <f t="shared" si="69"/>
        <v/>
      </c>
      <c r="H1982" s="27"/>
      <c r="I1982" s="27"/>
      <c r="J1982" s="154" t="s">
        <v>220</v>
      </c>
      <c r="K1982" s="27" t="s">
        <v>648</v>
      </c>
      <c r="L1982" s="27" t="str">
        <f t="shared" si="70"/>
        <v/>
      </c>
      <c r="M1982" s="155" t="s">
        <v>243</v>
      </c>
      <c r="N1982" s="140">
        <v>2.8576203605272642E-3</v>
      </c>
      <c r="O1982" s="140">
        <f t="shared" si="71"/>
        <v>2.8576203605272643</v>
      </c>
      <c r="P1982" s="156" t="s">
        <v>346</v>
      </c>
      <c r="Q1982" s="156" t="s">
        <v>346</v>
      </c>
      <c r="R1982" s="185">
        <v>115</v>
      </c>
      <c r="S1982" s="185">
        <v>89</v>
      </c>
      <c r="T1982" s="186"/>
      <c r="U1982" s="186"/>
      <c r="V1982" s="186"/>
      <c r="W1982" s="157"/>
    </row>
    <row r="1983" spans="1:23" ht="13.8">
      <c r="A1983" s="158">
        <v>8.34</v>
      </c>
      <c r="B1983" s="153">
        <v>105</v>
      </c>
      <c r="C1983" s="153">
        <v>66795</v>
      </c>
      <c r="D1983" s="27"/>
      <c r="E1983" s="27"/>
      <c r="F1983" s="27"/>
      <c r="G1983" s="27" t="str">
        <f t="shared" si="69"/>
        <v/>
      </c>
      <c r="H1983" s="27"/>
      <c r="I1983" s="27"/>
      <c r="J1983" s="154" t="s">
        <v>544</v>
      </c>
      <c r="K1983" s="27" t="s">
        <v>298</v>
      </c>
      <c r="L1983" s="27" t="str">
        <f t="shared" si="70"/>
        <v/>
      </c>
      <c r="M1983" s="155" t="s">
        <v>311</v>
      </c>
      <c r="N1983" s="140">
        <v>1.58568089439097E-3</v>
      </c>
      <c r="O1983" s="140">
        <f t="shared" si="71"/>
        <v>1.5856808943909702</v>
      </c>
      <c r="P1983" s="156" t="s">
        <v>346</v>
      </c>
      <c r="Q1983" s="156" t="s">
        <v>346</v>
      </c>
      <c r="R1983" s="185">
        <v>77</v>
      </c>
      <c r="S1983" s="185">
        <v>122</v>
      </c>
      <c r="T1983" s="186"/>
      <c r="U1983" s="186"/>
      <c r="V1983" s="186"/>
      <c r="W1983" s="157"/>
    </row>
    <row r="1984" spans="1:23" ht="13.8">
      <c r="A1984" s="158">
        <v>8.39</v>
      </c>
      <c r="B1984" s="153">
        <v>68</v>
      </c>
      <c r="C1984" s="153">
        <v>1206841</v>
      </c>
      <c r="D1984" s="27"/>
      <c r="E1984" s="27"/>
      <c r="F1984" s="27"/>
      <c r="G1984" s="27" t="str">
        <f t="shared" si="69"/>
        <v/>
      </c>
      <c r="H1984" s="27"/>
      <c r="I1984" s="27"/>
      <c r="J1984" s="154" t="s">
        <v>630</v>
      </c>
      <c r="K1984" s="27" t="s">
        <v>161</v>
      </c>
      <c r="L1984" s="27" t="str">
        <f t="shared" si="70"/>
        <v/>
      </c>
      <c r="M1984" s="155" t="s">
        <v>657</v>
      </c>
      <c r="N1984" s="140">
        <v>2.8649819840821808E-2</v>
      </c>
      <c r="O1984" s="140">
        <f t="shared" si="71"/>
        <v>28.649819840821809</v>
      </c>
      <c r="P1984" s="156" t="s">
        <v>346</v>
      </c>
      <c r="Q1984" s="156" t="s">
        <v>346</v>
      </c>
      <c r="R1984" s="185">
        <v>96</v>
      </c>
      <c r="S1984" s="185">
        <v>152</v>
      </c>
      <c r="T1984" s="186"/>
      <c r="U1984" s="186"/>
      <c r="V1984" s="186"/>
      <c r="W1984" s="157"/>
    </row>
    <row r="1985" spans="1:23" ht="13.8">
      <c r="A1985" s="158">
        <v>8.57</v>
      </c>
      <c r="B1985" s="153">
        <v>121</v>
      </c>
      <c r="C1985" s="153">
        <v>170931</v>
      </c>
      <c r="D1985" s="27"/>
      <c r="E1985" s="27"/>
      <c r="F1985" s="27"/>
      <c r="G1985" s="27" t="str">
        <f t="shared" si="69"/>
        <v/>
      </c>
      <c r="H1985" s="27"/>
      <c r="I1985" s="27"/>
      <c r="J1985" s="154" t="s">
        <v>668</v>
      </c>
      <c r="K1985" s="27" t="s">
        <v>453</v>
      </c>
      <c r="L1985" s="27" t="str">
        <f t="shared" si="70"/>
        <v/>
      </c>
      <c r="M1985" s="155" t="s">
        <v>98</v>
      </c>
      <c r="N1985" s="140">
        <v>4.0578190127875278E-3</v>
      </c>
      <c r="O1985" s="140">
        <f t="shared" si="71"/>
        <v>4.0578190127875278</v>
      </c>
      <c r="P1985" s="156" t="s">
        <v>346</v>
      </c>
      <c r="Q1985" s="156" t="s">
        <v>346</v>
      </c>
      <c r="R1985" s="185">
        <v>136</v>
      </c>
      <c r="S1985" s="185">
        <v>77</v>
      </c>
      <c r="T1985" s="186"/>
      <c r="U1985" s="186"/>
      <c r="V1985" s="186"/>
      <c r="W1985" s="157"/>
    </row>
    <row r="1986" spans="1:23" ht="13.8">
      <c r="A1986" s="158">
        <v>8.58</v>
      </c>
      <c r="B1986" s="153">
        <v>130</v>
      </c>
      <c r="C1986" s="153">
        <v>101009</v>
      </c>
      <c r="D1986" s="27"/>
      <c r="E1986" s="27"/>
      <c r="F1986" s="27"/>
      <c r="G1986" s="27" t="str">
        <f t="shared" si="69"/>
        <v/>
      </c>
      <c r="H1986" s="27"/>
      <c r="I1986" s="27"/>
      <c r="J1986" s="154" t="s">
        <v>471</v>
      </c>
      <c r="K1986" s="27" t="s">
        <v>649</v>
      </c>
      <c r="L1986" s="27" t="str">
        <f t="shared" si="70"/>
        <v/>
      </c>
      <c r="M1986" s="155" t="s">
        <v>98</v>
      </c>
      <c r="N1986" s="140">
        <v>2.3979046554612991E-3</v>
      </c>
      <c r="O1986" s="140">
        <f t="shared" si="71"/>
        <v>2.3979046554612991</v>
      </c>
      <c r="P1986" s="156" t="s">
        <v>346</v>
      </c>
      <c r="Q1986" s="156" t="s">
        <v>346</v>
      </c>
      <c r="R1986" s="185">
        <v>129</v>
      </c>
      <c r="S1986" s="185">
        <v>115</v>
      </c>
      <c r="T1986" s="186">
        <v>77</v>
      </c>
      <c r="U1986" s="186"/>
      <c r="V1986" s="186"/>
      <c r="W1986" s="157"/>
    </row>
    <row r="1987" spans="1:23" ht="13.8">
      <c r="A1987" s="158">
        <v>8.68</v>
      </c>
      <c r="B1987" s="153">
        <v>128</v>
      </c>
      <c r="C1987" s="153">
        <v>79046</v>
      </c>
      <c r="D1987" s="27"/>
      <c r="E1987" s="27"/>
      <c r="F1987" s="27"/>
      <c r="G1987" s="27" t="str">
        <f t="shared" si="69"/>
        <v/>
      </c>
      <c r="H1987" s="27"/>
      <c r="I1987" s="27"/>
      <c r="J1987" s="154" t="s">
        <v>95</v>
      </c>
      <c r="K1987" s="27" t="s">
        <v>98</v>
      </c>
      <c r="L1987" s="27" t="str">
        <f t="shared" si="70"/>
        <v/>
      </c>
      <c r="M1987" s="155" t="s">
        <v>98</v>
      </c>
      <c r="N1987" s="140">
        <v>1.8765136908156092E-3</v>
      </c>
      <c r="O1987" s="140">
        <f t="shared" si="71"/>
        <v>1.8765136908156093</v>
      </c>
      <c r="P1987" s="156" t="s">
        <v>346</v>
      </c>
      <c r="Q1987" s="156" t="s">
        <v>346</v>
      </c>
      <c r="R1987" s="185">
        <v>102</v>
      </c>
      <c r="S1987" s="185"/>
      <c r="T1987" s="186"/>
      <c r="U1987" s="186"/>
      <c r="V1987" s="186"/>
      <c r="W1987" s="157"/>
    </row>
    <row r="1988" spans="1:23" ht="13.8">
      <c r="A1988" s="158">
        <v>8.6999999999999993</v>
      </c>
      <c r="B1988" s="153">
        <v>119</v>
      </c>
      <c r="C1988" s="153">
        <v>151051</v>
      </c>
      <c r="D1988" s="27"/>
      <c r="E1988" s="27"/>
      <c r="F1988" s="27"/>
      <c r="G1988" s="27" t="str">
        <f t="shared" si="69"/>
        <v/>
      </c>
      <c r="H1988" s="27"/>
      <c r="I1988" s="27"/>
      <c r="J1988" s="154" t="s">
        <v>678</v>
      </c>
      <c r="K1988" s="27" t="s">
        <v>651</v>
      </c>
      <c r="L1988" s="27" t="str">
        <f t="shared" si="70"/>
        <v/>
      </c>
      <c r="M1988" s="155" t="s">
        <v>98</v>
      </c>
      <c r="N1988" s="140">
        <v>3.5858774575739261E-3</v>
      </c>
      <c r="O1988" s="140">
        <f t="shared" si="71"/>
        <v>3.5858774575739263</v>
      </c>
      <c r="P1988" s="156" t="s">
        <v>346</v>
      </c>
      <c r="Q1988" s="156" t="s">
        <v>346</v>
      </c>
      <c r="R1988" s="185">
        <v>91</v>
      </c>
      <c r="S1988" s="185">
        <v>134</v>
      </c>
      <c r="T1988" s="186"/>
      <c r="U1988" s="186"/>
      <c r="V1988" s="186"/>
      <c r="W1988" s="157"/>
    </row>
    <row r="1989" spans="1:23" ht="13.8">
      <c r="A1989" s="158">
        <v>8.7899999999999991</v>
      </c>
      <c r="B1989" s="153">
        <v>69</v>
      </c>
      <c r="C1989" s="153">
        <v>189696</v>
      </c>
      <c r="D1989" s="27"/>
      <c r="E1989" s="27"/>
      <c r="F1989" s="27"/>
      <c r="G1989" s="27" t="str">
        <f t="shared" si="69"/>
        <v/>
      </c>
      <c r="H1989" s="27"/>
      <c r="I1989" s="27"/>
      <c r="J1989" s="154" t="s">
        <v>95</v>
      </c>
      <c r="K1989" s="27" t="s">
        <v>98</v>
      </c>
      <c r="L1989" s="27" t="str">
        <f t="shared" si="70"/>
        <v/>
      </c>
      <c r="M1989" s="155" t="s">
        <v>98</v>
      </c>
      <c r="N1989" s="140">
        <v>4.5032910089436249E-3</v>
      </c>
      <c r="O1989" s="140">
        <f t="shared" si="71"/>
        <v>4.5032910089436253</v>
      </c>
      <c r="P1989" s="156" t="s">
        <v>346</v>
      </c>
      <c r="Q1989" s="156" t="s">
        <v>346</v>
      </c>
      <c r="R1989" s="185">
        <v>97</v>
      </c>
      <c r="S1989" s="185">
        <v>115</v>
      </c>
      <c r="T1989" s="186">
        <v>154</v>
      </c>
      <c r="U1989" s="186"/>
      <c r="V1989" s="186"/>
      <c r="W1989" s="157"/>
    </row>
    <row r="1990" spans="1:23" ht="13.8">
      <c r="A1990" s="158">
        <v>8.81</v>
      </c>
      <c r="B1990" s="153">
        <v>121</v>
      </c>
      <c r="C1990" s="153">
        <v>55983</v>
      </c>
      <c r="D1990" s="27"/>
      <c r="E1990" s="27"/>
      <c r="F1990" s="27"/>
      <c r="G1990" s="27" t="str">
        <f t="shared" si="69"/>
        <v/>
      </c>
      <c r="H1990" s="27"/>
      <c r="I1990" s="27"/>
      <c r="J1990" s="154" t="s">
        <v>439</v>
      </c>
      <c r="K1990" s="27" t="s">
        <v>453</v>
      </c>
      <c r="L1990" s="27" t="str">
        <f t="shared" si="70"/>
        <v/>
      </c>
      <c r="M1990" s="155" t="s">
        <v>98</v>
      </c>
      <c r="N1990" s="140">
        <v>1.3290092598351624E-3</v>
      </c>
      <c r="O1990" s="140">
        <f t="shared" si="71"/>
        <v>1.3290092598351624</v>
      </c>
      <c r="P1990" s="156" t="s">
        <v>346</v>
      </c>
      <c r="Q1990" s="156" t="s">
        <v>346</v>
      </c>
      <c r="R1990" s="185">
        <v>136</v>
      </c>
      <c r="S1990" s="185">
        <v>77</v>
      </c>
      <c r="T1990" s="186"/>
      <c r="U1990" s="186"/>
      <c r="V1990" s="186"/>
      <c r="W1990" s="157"/>
    </row>
    <row r="1991" spans="1:23" ht="13.8">
      <c r="A1991" s="158">
        <v>9.01</v>
      </c>
      <c r="B1991" s="153">
        <v>94</v>
      </c>
      <c r="C1991" s="153">
        <v>149121</v>
      </c>
      <c r="D1991" s="27"/>
      <c r="E1991" s="27"/>
      <c r="F1991" s="27"/>
      <c r="G1991" s="27" t="str">
        <f t="shared" si="69"/>
        <v/>
      </c>
      <c r="H1991" s="27"/>
      <c r="I1991" s="27"/>
      <c r="J1991" s="154" t="s">
        <v>679</v>
      </c>
      <c r="K1991" s="27" t="s">
        <v>161</v>
      </c>
      <c r="L1991" s="27" t="str">
        <f t="shared" si="70"/>
        <v/>
      </c>
      <c r="M1991" s="155" t="s">
        <v>98</v>
      </c>
      <c r="N1991" s="140">
        <v>3.5400601939138531E-3</v>
      </c>
      <c r="O1991" s="140">
        <f t="shared" si="71"/>
        <v>3.540060193913853</v>
      </c>
      <c r="P1991" s="156" t="s">
        <v>346</v>
      </c>
      <c r="Q1991" s="156" t="s">
        <v>346</v>
      </c>
      <c r="R1991" s="185">
        <v>77</v>
      </c>
      <c r="S1991" s="185">
        <v>152</v>
      </c>
      <c r="T1991" s="186">
        <v>108</v>
      </c>
      <c r="U1991" s="186"/>
      <c r="V1991" s="186"/>
      <c r="W1991" s="157"/>
    </row>
    <row r="1992" spans="1:23" ht="13.8">
      <c r="A1992" s="158">
        <v>9.18</v>
      </c>
      <c r="B1992" s="153">
        <v>129</v>
      </c>
      <c r="C1992" s="153">
        <v>193472</v>
      </c>
      <c r="D1992" s="27"/>
      <c r="E1992" s="27"/>
      <c r="F1992" s="27"/>
      <c r="G1992" s="27" t="str">
        <f t="shared" si="69"/>
        <v/>
      </c>
      <c r="H1992" s="27"/>
      <c r="I1992" s="27"/>
      <c r="J1992" s="154" t="s">
        <v>680</v>
      </c>
      <c r="K1992" s="27" t="s">
        <v>688</v>
      </c>
      <c r="L1992" s="27" t="str">
        <f t="shared" si="70"/>
        <v/>
      </c>
      <c r="M1992" s="155" t="s">
        <v>693</v>
      </c>
      <c r="N1992" s="140">
        <v>4.5929314170163899E-3</v>
      </c>
      <c r="O1992" s="140">
        <f t="shared" si="71"/>
        <v>4.5929314170163895</v>
      </c>
      <c r="P1992" s="27">
        <v>7500</v>
      </c>
      <c r="Q1992" s="27">
        <v>7500</v>
      </c>
      <c r="R1992" s="185">
        <v>102</v>
      </c>
      <c r="S1992" s="185"/>
      <c r="T1992" s="186"/>
      <c r="U1992" s="186"/>
      <c r="V1992" s="186"/>
      <c r="W1992" s="157"/>
    </row>
    <row r="1993" spans="1:23" ht="13.8">
      <c r="A1993" s="158">
        <v>9.2899999999999991</v>
      </c>
      <c r="B1993" s="153">
        <v>134</v>
      </c>
      <c r="C1993" s="153">
        <v>202593</v>
      </c>
      <c r="D1993" s="27"/>
      <c r="E1993" s="27"/>
      <c r="F1993" s="27"/>
      <c r="G1993" s="27" t="str">
        <f t="shared" si="69"/>
        <v/>
      </c>
      <c r="H1993" s="27"/>
      <c r="I1993" s="27"/>
      <c r="J1993" s="154" t="s">
        <v>287</v>
      </c>
      <c r="K1993" s="27" t="s">
        <v>299</v>
      </c>
      <c r="L1993" s="27" t="str">
        <f t="shared" si="70"/>
        <v/>
      </c>
      <c r="M1993" s="155" t="s">
        <v>313</v>
      </c>
      <c r="N1993" s="140">
        <v>4.809459531961221E-3</v>
      </c>
      <c r="O1993" s="140">
        <f t="shared" si="71"/>
        <v>4.8094595319612212</v>
      </c>
      <c r="P1993" s="156" t="s">
        <v>346</v>
      </c>
      <c r="Q1993" s="156" t="s">
        <v>346</v>
      </c>
      <c r="R1993" s="185">
        <v>119</v>
      </c>
      <c r="S1993" s="185">
        <v>91</v>
      </c>
      <c r="T1993" s="186">
        <v>65</v>
      </c>
      <c r="U1993" s="186"/>
      <c r="V1993" s="186"/>
      <c r="W1993" s="157"/>
    </row>
    <row r="1994" spans="1:23" ht="13.8">
      <c r="A1994" s="158">
        <v>9.4600000000000009</v>
      </c>
      <c r="B1994" s="153">
        <v>117</v>
      </c>
      <c r="C1994" s="153">
        <v>140792</v>
      </c>
      <c r="D1994" s="27"/>
      <c r="E1994" s="27"/>
      <c r="F1994" s="27"/>
      <c r="G1994" s="27" t="str">
        <f t="shared" si="69"/>
        <v/>
      </c>
      <c r="H1994" s="27"/>
      <c r="I1994" s="27"/>
      <c r="J1994" s="154" t="s">
        <v>95</v>
      </c>
      <c r="K1994" s="27" t="s">
        <v>98</v>
      </c>
      <c r="L1994" s="27" t="str">
        <f t="shared" si="70"/>
        <v/>
      </c>
      <c r="M1994" s="155" t="s">
        <v>98</v>
      </c>
      <c r="N1994" s="140">
        <v>3.3423337747300465E-3</v>
      </c>
      <c r="O1994" s="140">
        <f t="shared" si="71"/>
        <v>3.3423337747300463</v>
      </c>
      <c r="P1994" s="156" t="s">
        <v>346</v>
      </c>
      <c r="Q1994" s="156" t="s">
        <v>346</v>
      </c>
      <c r="R1994" s="185">
        <v>110</v>
      </c>
      <c r="S1994" s="185">
        <v>69</v>
      </c>
      <c r="T1994" s="186">
        <v>166</v>
      </c>
      <c r="U1994" s="186"/>
      <c r="V1994" s="186"/>
      <c r="W1994" s="157"/>
    </row>
    <row r="1995" spans="1:23" ht="13.8">
      <c r="A1995" s="158">
        <v>9.5299999999999994</v>
      </c>
      <c r="B1995" s="153">
        <v>120</v>
      </c>
      <c r="C1995" s="153">
        <v>359539</v>
      </c>
      <c r="D1995" s="27"/>
      <c r="E1995" s="27"/>
      <c r="F1995" s="27"/>
      <c r="G1995" s="27" t="str">
        <f t="shared" ref="G1995:G2018" si="72">IF($F1995="Other","Please, specify ion type!!!","")</f>
        <v/>
      </c>
      <c r="H1995" s="27"/>
      <c r="I1995" s="27"/>
      <c r="J1995" s="154" t="s">
        <v>632</v>
      </c>
      <c r="K1995" s="27" t="s">
        <v>651</v>
      </c>
      <c r="L1995" s="27" t="str">
        <f t="shared" ref="L1995:L2018" si="73">IF($I1995="Unknown","n/a","")</f>
        <v/>
      </c>
      <c r="M1995" s="155" t="s">
        <v>98</v>
      </c>
      <c r="N1995" s="140">
        <v>8.5352814295745934E-3</v>
      </c>
      <c r="O1995" s="140">
        <f t="shared" si="71"/>
        <v>8.535281429574594</v>
      </c>
      <c r="P1995" s="156" t="s">
        <v>346</v>
      </c>
      <c r="Q1995" s="156" t="s">
        <v>346</v>
      </c>
      <c r="R1995" s="185">
        <v>135</v>
      </c>
      <c r="S1995" s="185">
        <v>92</v>
      </c>
      <c r="T1995" s="186"/>
      <c r="U1995" s="186"/>
      <c r="V1995" s="186"/>
      <c r="W1995" s="157"/>
    </row>
    <row r="1996" spans="1:23" ht="13.8">
      <c r="A1996" s="158">
        <v>9.67</v>
      </c>
      <c r="B1996" s="153">
        <v>105</v>
      </c>
      <c r="C1996" s="153">
        <v>195862</v>
      </c>
      <c r="D1996" s="27"/>
      <c r="E1996" s="27"/>
      <c r="F1996" s="27"/>
      <c r="G1996" s="27" t="str">
        <f t="shared" si="72"/>
        <v/>
      </c>
      <c r="H1996" s="27"/>
      <c r="I1996" s="27"/>
      <c r="J1996" s="154" t="s">
        <v>681</v>
      </c>
      <c r="K1996" s="27" t="s">
        <v>689</v>
      </c>
      <c r="L1996" s="27" t="str">
        <f t="shared" si="73"/>
        <v/>
      </c>
      <c r="M1996" s="155" t="s">
        <v>98</v>
      </c>
      <c r="N1996" s="140">
        <v>4.6496688575073603E-3</v>
      </c>
      <c r="O1996" s="140">
        <f t="shared" si="71"/>
        <v>4.6496688575073604</v>
      </c>
      <c r="P1996" s="156" t="s">
        <v>346</v>
      </c>
      <c r="Q1996" s="156" t="s">
        <v>346</v>
      </c>
      <c r="R1996" s="185">
        <v>119</v>
      </c>
      <c r="S1996" s="185">
        <v>175</v>
      </c>
      <c r="T1996" s="186">
        <v>190</v>
      </c>
      <c r="U1996" s="186">
        <v>147</v>
      </c>
      <c r="V1996" s="186">
        <v>133</v>
      </c>
      <c r="W1996" s="157"/>
    </row>
    <row r="1997" spans="1:23" ht="13.8">
      <c r="A1997" s="158">
        <v>10.039999999999999</v>
      </c>
      <c r="B1997" s="153">
        <v>109</v>
      </c>
      <c r="C1997" s="153">
        <v>106924</v>
      </c>
      <c r="D1997" s="27"/>
      <c r="E1997" s="27"/>
      <c r="F1997" s="27"/>
      <c r="G1997" s="27" t="str">
        <f t="shared" si="72"/>
        <v/>
      </c>
      <c r="H1997" s="27"/>
      <c r="I1997" s="27"/>
      <c r="J1997" s="154" t="s">
        <v>95</v>
      </c>
      <c r="K1997" s="27" t="s">
        <v>98</v>
      </c>
      <c r="L1997" s="27" t="str">
        <f t="shared" si="73"/>
        <v/>
      </c>
      <c r="M1997" s="155" t="s">
        <v>98</v>
      </c>
      <c r="N1997" s="140">
        <v>2.5383238857977406E-3</v>
      </c>
      <c r="O1997" s="140">
        <f t="shared" si="71"/>
        <v>2.5383238857977406</v>
      </c>
      <c r="P1997" s="156" t="s">
        <v>346</v>
      </c>
      <c r="Q1997" s="156" t="s">
        <v>346</v>
      </c>
      <c r="R1997" s="185">
        <v>151</v>
      </c>
      <c r="S1997" s="185">
        <v>175</v>
      </c>
      <c r="T1997" s="186">
        <v>190</v>
      </c>
      <c r="U1997" s="186"/>
      <c r="V1997" s="186"/>
      <c r="W1997" s="157"/>
    </row>
    <row r="1998" spans="1:23" ht="13.8">
      <c r="A1998" s="158">
        <v>10.199999999999999</v>
      </c>
      <c r="B1998" s="153">
        <v>152</v>
      </c>
      <c r="C1998" s="153">
        <v>108515</v>
      </c>
      <c r="D1998" s="27"/>
      <c r="E1998" s="27"/>
      <c r="F1998" s="27"/>
      <c r="G1998" s="27" t="str">
        <f t="shared" si="72"/>
        <v/>
      </c>
      <c r="H1998" s="27"/>
      <c r="I1998" s="27"/>
      <c r="J1998" s="154" t="s">
        <v>633</v>
      </c>
      <c r="K1998" s="27" t="s">
        <v>165</v>
      </c>
      <c r="L1998" s="27" t="str">
        <f t="shared" si="73"/>
        <v/>
      </c>
      <c r="M1998" s="155" t="s">
        <v>659</v>
      </c>
      <c r="N1998" s="140">
        <v>2.5760934539237387E-3</v>
      </c>
      <c r="O1998" s="140">
        <f t="shared" si="71"/>
        <v>2.5760934539237388</v>
      </c>
      <c r="P1998" s="156" t="s">
        <v>346</v>
      </c>
      <c r="Q1998" s="156" t="s">
        <v>346</v>
      </c>
      <c r="R1998" s="185">
        <v>151</v>
      </c>
      <c r="S1998" s="185">
        <v>81</v>
      </c>
      <c r="T1998" s="186">
        <v>109</v>
      </c>
      <c r="U1998" s="186">
        <v>123</v>
      </c>
      <c r="V1998" s="186">
        <v>137</v>
      </c>
      <c r="W1998" s="157"/>
    </row>
    <row r="1999" spans="1:23" ht="13.8">
      <c r="A1999" s="158">
        <v>10.199999999999999</v>
      </c>
      <c r="B1999" s="153">
        <v>154</v>
      </c>
      <c r="C1999" s="153">
        <v>99165</v>
      </c>
      <c r="D1999" s="27"/>
      <c r="E1999" s="27"/>
      <c r="F1999" s="27"/>
      <c r="G1999" s="27" t="str">
        <f t="shared" si="72"/>
        <v/>
      </c>
      <c r="H1999" s="27"/>
      <c r="I1999" s="27"/>
      <c r="J1999" s="154" t="s">
        <v>441</v>
      </c>
      <c r="K1999" s="27" t="s">
        <v>193</v>
      </c>
      <c r="L1999" s="27" t="str">
        <f t="shared" si="73"/>
        <v/>
      </c>
      <c r="M1999" s="155" t="s">
        <v>461</v>
      </c>
      <c r="N1999" s="140">
        <v>2.3541289900783076E-3</v>
      </c>
      <c r="O1999" s="140">
        <f t="shared" si="71"/>
        <v>2.3541289900783076</v>
      </c>
      <c r="P1999" s="27">
        <v>360</v>
      </c>
      <c r="Q1999" s="27">
        <v>360</v>
      </c>
      <c r="R1999" s="185">
        <v>128</v>
      </c>
      <c r="S1999" s="185">
        <v>115</v>
      </c>
      <c r="T1999" s="186"/>
      <c r="U1999" s="186"/>
      <c r="V1999" s="186"/>
      <c r="W1999" s="157"/>
    </row>
    <row r="2000" spans="1:23" ht="13.8">
      <c r="A2000" s="158">
        <v>10.38</v>
      </c>
      <c r="B2000" s="153">
        <v>121</v>
      </c>
      <c r="C2000" s="153">
        <v>181402</v>
      </c>
      <c r="D2000" s="27"/>
      <c r="E2000" s="27"/>
      <c r="F2000" s="27"/>
      <c r="G2000" s="27" t="str">
        <f t="shared" si="72"/>
        <v/>
      </c>
      <c r="H2000" s="27"/>
      <c r="I2000" s="27"/>
      <c r="J2000" s="154" t="s">
        <v>95</v>
      </c>
      <c r="K2000" s="27" t="s">
        <v>98</v>
      </c>
      <c r="L2000" s="27" t="str">
        <f t="shared" si="73"/>
        <v/>
      </c>
      <c r="M2000" s="155" t="s">
        <v>98</v>
      </c>
      <c r="N2000" s="140">
        <v>4.3063954727795605E-3</v>
      </c>
      <c r="O2000" s="140">
        <f t="shared" si="71"/>
        <v>4.3063954727795606</v>
      </c>
      <c r="P2000" s="156" t="s">
        <v>346</v>
      </c>
      <c r="Q2000" s="156" t="s">
        <v>346</v>
      </c>
      <c r="R2000" s="185">
        <v>136</v>
      </c>
      <c r="S2000" s="185"/>
      <c r="T2000" s="186"/>
      <c r="U2000" s="186"/>
      <c r="V2000" s="186"/>
      <c r="W2000" s="157"/>
    </row>
    <row r="2001" spans="1:23" ht="13.8">
      <c r="A2001" s="158">
        <v>10.47</v>
      </c>
      <c r="B2001" s="153">
        <v>193</v>
      </c>
      <c r="C2001" s="153">
        <v>385161</v>
      </c>
      <c r="D2001" s="27"/>
      <c r="E2001" s="27"/>
      <c r="F2001" s="27"/>
      <c r="G2001" s="27" t="str">
        <f t="shared" si="72"/>
        <v/>
      </c>
      <c r="H2001" s="27"/>
      <c r="I2001" s="27"/>
      <c r="J2001" s="154" t="s">
        <v>95</v>
      </c>
      <c r="K2001" s="27" t="s">
        <v>98</v>
      </c>
      <c r="L2001" s="27" t="str">
        <f t="shared" si="73"/>
        <v/>
      </c>
      <c r="M2001" s="155" t="s">
        <v>98</v>
      </c>
      <c r="N2001" s="140">
        <v>9.1435352790556236E-3</v>
      </c>
      <c r="O2001" s="140">
        <f t="shared" si="71"/>
        <v>9.143535279055623</v>
      </c>
      <c r="P2001" s="156" t="s">
        <v>346</v>
      </c>
      <c r="Q2001" s="156" t="s">
        <v>346</v>
      </c>
      <c r="R2001" s="185">
        <v>208</v>
      </c>
      <c r="S2001" s="185">
        <v>207</v>
      </c>
      <c r="T2001" s="186"/>
      <c r="U2001" s="186"/>
      <c r="V2001" s="186"/>
      <c r="W2001" s="157"/>
    </row>
    <row r="2002" spans="1:23" ht="13.8">
      <c r="A2002" s="158">
        <v>10.79</v>
      </c>
      <c r="B2002" s="153">
        <v>59</v>
      </c>
      <c r="C2002" s="153">
        <v>90994</v>
      </c>
      <c r="D2002" s="27"/>
      <c r="E2002" s="27"/>
      <c r="F2002" s="27"/>
      <c r="G2002" s="27" t="str">
        <f t="shared" si="72"/>
        <v/>
      </c>
      <c r="H2002" s="27"/>
      <c r="I2002" s="27"/>
      <c r="J2002" s="154" t="s">
        <v>635</v>
      </c>
      <c r="K2002" s="27" t="s">
        <v>652</v>
      </c>
      <c r="L2002" s="27" t="str">
        <f t="shared" si="73"/>
        <v/>
      </c>
      <c r="M2002" s="155" t="s">
        <v>661</v>
      </c>
      <c r="N2002" s="140">
        <v>2.1601534142407655E-3</v>
      </c>
      <c r="O2002" s="140">
        <f t="shared" si="71"/>
        <v>2.1601534142407655</v>
      </c>
      <c r="P2002" s="156" t="s">
        <v>346</v>
      </c>
      <c r="Q2002" s="156" t="s">
        <v>346</v>
      </c>
      <c r="R2002" s="185">
        <v>88</v>
      </c>
      <c r="S2002" s="185">
        <v>103</v>
      </c>
      <c r="T2002" s="186">
        <v>207</v>
      </c>
      <c r="U2002" s="186">
        <v>222</v>
      </c>
      <c r="V2002" s="186"/>
      <c r="W2002" s="157"/>
    </row>
    <row r="2003" spans="1:23" ht="13.8">
      <c r="A2003" s="158">
        <v>10.91</v>
      </c>
      <c r="B2003" s="153">
        <v>58</v>
      </c>
      <c r="C2003" s="153">
        <v>412211</v>
      </c>
      <c r="D2003" s="27"/>
      <c r="E2003" s="27"/>
      <c r="F2003" s="27"/>
      <c r="G2003" s="27" t="str">
        <f t="shared" si="72"/>
        <v/>
      </c>
      <c r="H2003" s="27"/>
      <c r="I2003" s="27"/>
      <c r="J2003" s="154" t="s">
        <v>670</v>
      </c>
      <c r="K2003" s="27" t="s">
        <v>672</v>
      </c>
      <c r="L2003" s="27" t="str">
        <f t="shared" si="73"/>
        <v/>
      </c>
      <c r="M2003" s="155" t="s">
        <v>675</v>
      </c>
      <c r="N2003" s="140">
        <v>9.7856891557421381E-3</v>
      </c>
      <c r="O2003" s="140">
        <f t="shared" si="71"/>
        <v>9.7856891557421388</v>
      </c>
      <c r="P2003" s="156" t="s">
        <v>346</v>
      </c>
      <c r="Q2003" s="27">
        <v>27.603999999999999</v>
      </c>
      <c r="R2003" s="185">
        <v>213</v>
      </c>
      <c r="S2003" s="185">
        <v>84</v>
      </c>
      <c r="T2003" s="186"/>
      <c r="U2003" s="186"/>
      <c r="V2003" s="186"/>
      <c r="W2003" s="157"/>
    </row>
    <row r="2004" spans="1:23" ht="13.8">
      <c r="A2004" s="158">
        <v>11.26</v>
      </c>
      <c r="B2004" s="153">
        <v>121</v>
      </c>
      <c r="C2004" s="153">
        <v>250652</v>
      </c>
      <c r="D2004" s="27"/>
      <c r="E2004" s="27"/>
      <c r="F2004" s="27"/>
      <c r="G2004" s="27" t="str">
        <f t="shared" si="72"/>
        <v/>
      </c>
      <c r="H2004" s="27"/>
      <c r="I2004" s="27"/>
      <c r="J2004" s="154" t="s">
        <v>636</v>
      </c>
      <c r="K2004" s="27" t="s">
        <v>341</v>
      </c>
      <c r="L2004" s="27" t="str">
        <f t="shared" si="73"/>
        <v/>
      </c>
      <c r="M2004" s="155" t="s">
        <v>334</v>
      </c>
      <c r="N2004" s="140">
        <v>5.9503568761267375E-3</v>
      </c>
      <c r="O2004" s="140">
        <f t="shared" si="71"/>
        <v>5.9503568761267376</v>
      </c>
      <c r="P2004" s="156" t="s">
        <v>346</v>
      </c>
      <c r="Q2004" s="156" t="s">
        <v>346</v>
      </c>
      <c r="R2004" s="185">
        <v>149</v>
      </c>
      <c r="S2004" s="185">
        <v>166</v>
      </c>
      <c r="T2004" s="186">
        <v>194</v>
      </c>
      <c r="U2004" s="186"/>
      <c r="V2004" s="186"/>
      <c r="W2004" s="157"/>
    </row>
    <row r="2005" spans="1:23" ht="13.8">
      <c r="A2005" s="158">
        <v>11.87</v>
      </c>
      <c r="B2005" s="153">
        <v>71</v>
      </c>
      <c r="C2005" s="153">
        <v>875155</v>
      </c>
      <c r="D2005" s="27"/>
      <c r="E2005" s="27"/>
      <c r="F2005" s="27"/>
      <c r="G2005" s="27" t="str">
        <f t="shared" si="72"/>
        <v/>
      </c>
      <c r="H2005" s="27"/>
      <c r="I2005" s="27"/>
      <c r="J2005" s="154" t="s">
        <v>557</v>
      </c>
      <c r="K2005" s="27" t="s">
        <v>575</v>
      </c>
      <c r="L2005" s="27" t="str">
        <f t="shared" si="73"/>
        <v/>
      </c>
      <c r="M2005" s="155" t="s">
        <v>98</v>
      </c>
      <c r="N2005" s="140">
        <v>2.0775755118358101E-2</v>
      </c>
      <c r="O2005" s="140">
        <f t="shared" si="71"/>
        <v>20.775755118358102</v>
      </c>
      <c r="P2005" s="156" t="s">
        <v>346</v>
      </c>
      <c r="Q2005" s="156" t="s">
        <v>346</v>
      </c>
      <c r="R2005" s="185">
        <v>95</v>
      </c>
      <c r="S2005" s="185">
        <v>159</v>
      </c>
      <c r="T2005" s="186">
        <v>243</v>
      </c>
      <c r="U2005" s="186"/>
      <c r="V2005" s="186"/>
      <c r="W2005" s="157"/>
    </row>
    <row r="2006" spans="1:23" ht="13.8">
      <c r="A2006" s="158">
        <v>11.92</v>
      </c>
      <c r="B2006" s="153">
        <v>149</v>
      </c>
      <c r="C2006" s="153">
        <v>917151</v>
      </c>
      <c r="D2006" s="27"/>
      <c r="E2006" s="27"/>
      <c r="F2006" s="27"/>
      <c r="G2006" s="27" t="str">
        <f t="shared" si="72"/>
        <v/>
      </c>
      <c r="H2006" s="27"/>
      <c r="I2006" s="27"/>
      <c r="J2006" s="154" t="s">
        <v>558</v>
      </c>
      <c r="K2006" s="27" t="s">
        <v>114</v>
      </c>
      <c r="L2006" s="27" t="str">
        <f t="shared" si="73"/>
        <v/>
      </c>
      <c r="M2006" s="155" t="s">
        <v>139</v>
      </c>
      <c r="N2006" s="140">
        <v>2.1772719783989408E-2</v>
      </c>
      <c r="O2006" s="140">
        <f t="shared" si="71"/>
        <v>21.772719783989409</v>
      </c>
      <c r="P2006" s="27">
        <v>6240</v>
      </c>
      <c r="Q2006" s="27">
        <v>6240</v>
      </c>
      <c r="R2006" s="185">
        <v>177</v>
      </c>
      <c r="S2006" s="185">
        <v>222</v>
      </c>
      <c r="T2006" s="186"/>
      <c r="U2006" s="186"/>
      <c r="V2006" s="186"/>
      <c r="W2006" s="157"/>
    </row>
    <row r="2007" spans="1:23" ht="13.8">
      <c r="A2007" s="158">
        <v>12.05</v>
      </c>
      <c r="B2007" s="153">
        <v>110</v>
      </c>
      <c r="C2007" s="27">
        <v>64757</v>
      </c>
      <c r="D2007" s="27"/>
      <c r="E2007" s="27"/>
      <c r="F2007" s="27"/>
      <c r="G2007" s="27" t="str">
        <f t="shared" si="72"/>
        <v/>
      </c>
      <c r="H2007" s="27"/>
      <c r="I2007" s="27"/>
      <c r="J2007" s="154" t="s">
        <v>506</v>
      </c>
      <c r="K2007" s="27" t="s">
        <v>501</v>
      </c>
      <c r="L2007" s="27" t="str">
        <f t="shared" si="73"/>
        <v/>
      </c>
      <c r="M2007" s="155" t="s">
        <v>98</v>
      </c>
      <c r="N2007" s="140">
        <v>1.537299763127121E-3</v>
      </c>
      <c r="O2007" s="140">
        <f t="shared" si="71"/>
        <v>1.537299763127121</v>
      </c>
      <c r="P2007" s="156" t="s">
        <v>346</v>
      </c>
      <c r="Q2007" s="156" t="s">
        <v>346</v>
      </c>
      <c r="R2007" s="185">
        <v>123</v>
      </c>
      <c r="S2007" s="185">
        <v>81</v>
      </c>
      <c r="T2007" s="186">
        <v>55</v>
      </c>
      <c r="U2007" s="186"/>
      <c r="V2007" s="186"/>
      <c r="W2007" s="157"/>
    </row>
    <row r="2008" spans="1:23" ht="13.8">
      <c r="A2008" s="158">
        <v>12.35</v>
      </c>
      <c r="B2008" s="153">
        <v>217</v>
      </c>
      <c r="C2008" s="27">
        <v>423783</v>
      </c>
      <c r="D2008" s="27"/>
      <c r="E2008" s="27"/>
      <c r="F2008" s="27"/>
      <c r="G2008" s="27" t="str">
        <f t="shared" si="72"/>
        <v/>
      </c>
      <c r="H2008" s="27"/>
      <c r="I2008" s="27"/>
      <c r="J2008" s="154" t="s">
        <v>95</v>
      </c>
      <c r="K2008" s="27" t="s">
        <v>98</v>
      </c>
      <c r="L2008" s="27" t="str">
        <f t="shared" si="73"/>
        <v/>
      </c>
      <c r="M2008" s="155" t="s">
        <v>98</v>
      </c>
      <c r="N2008" s="140">
        <v>1.0060402821583778E-2</v>
      </c>
      <c r="O2008" s="140">
        <f t="shared" si="71"/>
        <v>10.060402821583779</v>
      </c>
      <c r="P2008" s="156" t="s">
        <v>346</v>
      </c>
      <c r="Q2008" s="156" t="s">
        <v>346</v>
      </c>
      <c r="R2008" s="185">
        <v>232</v>
      </c>
      <c r="S2008" s="185">
        <v>189</v>
      </c>
      <c r="T2008" s="186">
        <v>175</v>
      </c>
      <c r="U2008" s="186"/>
      <c r="V2008" s="186"/>
      <c r="W2008" s="157"/>
    </row>
    <row r="2009" spans="1:23" ht="13.8">
      <c r="A2009" s="158">
        <v>12.49</v>
      </c>
      <c r="B2009" s="153">
        <v>73</v>
      </c>
      <c r="C2009" s="27">
        <v>407421</v>
      </c>
      <c r="D2009" s="27"/>
      <c r="E2009" s="27"/>
      <c r="F2009" s="27"/>
      <c r="G2009" s="27" t="str">
        <f t="shared" si="72"/>
        <v/>
      </c>
      <c r="H2009" s="27"/>
      <c r="I2009" s="27"/>
      <c r="J2009" s="154" t="s">
        <v>444</v>
      </c>
      <c r="K2009" s="27" t="s">
        <v>98</v>
      </c>
      <c r="L2009" s="27" t="str">
        <f t="shared" si="73"/>
        <v/>
      </c>
      <c r="M2009" s="155" t="s">
        <v>98</v>
      </c>
      <c r="N2009" s="140">
        <v>9.6719768796116982E-3</v>
      </c>
      <c r="O2009" s="140">
        <f t="shared" si="71"/>
        <v>9.6719768796116981</v>
      </c>
      <c r="P2009" s="156" t="s">
        <v>346</v>
      </c>
      <c r="Q2009" s="156" t="s">
        <v>346</v>
      </c>
      <c r="R2009" s="185">
        <v>221</v>
      </c>
      <c r="S2009" s="185">
        <v>207</v>
      </c>
      <c r="T2009" s="186">
        <v>147</v>
      </c>
      <c r="U2009" s="186"/>
      <c r="V2009" s="186"/>
      <c r="W2009" s="157"/>
    </row>
    <row r="2010" spans="1:23" ht="13.8">
      <c r="A2010" s="158">
        <v>12.6</v>
      </c>
      <c r="B2010" s="153">
        <v>83</v>
      </c>
      <c r="C2010" s="27">
        <v>89419</v>
      </c>
      <c r="D2010" s="27"/>
      <c r="E2010" s="27"/>
      <c r="F2010" s="27"/>
      <c r="G2010" s="27" t="str">
        <f t="shared" si="72"/>
        <v/>
      </c>
      <c r="H2010" s="27"/>
      <c r="I2010" s="27"/>
      <c r="J2010" s="154" t="s">
        <v>526</v>
      </c>
      <c r="K2010" s="27" t="s">
        <v>167</v>
      </c>
      <c r="L2010" s="27" t="str">
        <f t="shared" si="73"/>
        <v/>
      </c>
      <c r="M2010" s="155" t="s">
        <v>179</v>
      </c>
      <c r="N2010" s="140">
        <v>2.1227636783523636E-3</v>
      </c>
      <c r="O2010" s="140">
        <f t="shared" si="71"/>
        <v>2.1227636783523636</v>
      </c>
      <c r="P2010" s="27">
        <v>10392</v>
      </c>
      <c r="Q2010" s="27">
        <v>10392</v>
      </c>
      <c r="R2010" s="185">
        <v>153</v>
      </c>
      <c r="S2010" s="185">
        <v>55</v>
      </c>
      <c r="T2010" s="186">
        <v>226</v>
      </c>
      <c r="U2010" s="186"/>
      <c r="V2010" s="186"/>
      <c r="W2010" s="157"/>
    </row>
    <row r="2011" spans="1:23" ht="13.8">
      <c r="A2011" s="158">
        <v>12.77</v>
      </c>
      <c r="B2011" s="153">
        <v>105</v>
      </c>
      <c r="C2011" s="27">
        <v>190102</v>
      </c>
      <c r="D2011" s="27"/>
      <c r="E2011" s="27"/>
      <c r="F2011" s="27"/>
      <c r="G2011" s="27" t="str">
        <f t="shared" si="72"/>
        <v/>
      </c>
      <c r="H2011" s="27"/>
      <c r="I2011" s="27"/>
      <c r="J2011" s="154" t="s">
        <v>290</v>
      </c>
      <c r="K2011" s="27" t="s">
        <v>302</v>
      </c>
      <c r="L2011" s="27" t="str">
        <f t="shared" si="73"/>
        <v/>
      </c>
      <c r="M2011" s="155" t="s">
        <v>316</v>
      </c>
      <c r="N2011" s="140">
        <v>4.5129292519726352E-3</v>
      </c>
      <c r="O2011" s="140">
        <f t="shared" si="71"/>
        <v>4.5129292519726354</v>
      </c>
      <c r="P2011" s="27">
        <v>7600</v>
      </c>
      <c r="Q2011" s="27">
        <v>7600</v>
      </c>
      <c r="R2011" s="185">
        <v>77</v>
      </c>
      <c r="S2011" s="185">
        <v>182</v>
      </c>
      <c r="T2011" s="186"/>
      <c r="U2011" s="186"/>
      <c r="V2011" s="186"/>
      <c r="W2011" s="157"/>
    </row>
    <row r="2012" spans="1:23" ht="13.8">
      <c r="A2012" s="158">
        <v>13.15</v>
      </c>
      <c r="B2012" s="153">
        <v>58</v>
      </c>
      <c r="C2012" s="27">
        <v>448160</v>
      </c>
      <c r="D2012" s="27"/>
      <c r="E2012" s="27"/>
      <c r="F2012" s="27"/>
      <c r="G2012" s="27" t="str">
        <f t="shared" si="72"/>
        <v/>
      </c>
      <c r="H2012" s="27"/>
      <c r="I2012" s="27"/>
      <c r="J2012" s="154" t="s">
        <v>95</v>
      </c>
      <c r="K2012" s="27" t="s">
        <v>98</v>
      </c>
      <c r="L2012" s="27" t="str">
        <f t="shared" si="73"/>
        <v/>
      </c>
      <c r="M2012" s="155" t="s">
        <v>98</v>
      </c>
      <c r="N2012" s="140">
        <v>1.0639100975076834E-2</v>
      </c>
      <c r="O2012" s="140">
        <f t="shared" si="71"/>
        <v>10.639100975076834</v>
      </c>
      <c r="P2012" s="156" t="s">
        <v>346</v>
      </c>
      <c r="Q2012" s="156" t="s">
        <v>346</v>
      </c>
      <c r="R2012" s="185">
        <v>191</v>
      </c>
      <c r="S2012" s="185">
        <v>159</v>
      </c>
      <c r="T2012" s="186">
        <v>119</v>
      </c>
      <c r="U2012" s="186"/>
      <c r="V2012" s="186"/>
      <c r="W2012" s="157"/>
    </row>
    <row r="2013" spans="1:23" ht="13.8">
      <c r="A2013" s="158">
        <v>13.36</v>
      </c>
      <c r="B2013" s="153">
        <v>135</v>
      </c>
      <c r="C2013" s="27">
        <v>114449</v>
      </c>
      <c r="D2013" s="27"/>
      <c r="E2013" s="27"/>
      <c r="F2013" s="27"/>
      <c r="G2013" s="27" t="str">
        <f t="shared" si="72"/>
        <v/>
      </c>
      <c r="H2013" s="27"/>
      <c r="I2013" s="27"/>
      <c r="J2013" s="154" t="s">
        <v>95</v>
      </c>
      <c r="K2013" s="27" t="s">
        <v>98</v>
      </c>
      <c r="L2013" s="27" t="str">
        <f t="shared" si="73"/>
        <v/>
      </c>
      <c r="M2013" s="155" t="s">
        <v>98</v>
      </c>
      <c r="N2013" s="140">
        <v>2.7169637350423254E-3</v>
      </c>
      <c r="O2013" s="140">
        <f t="shared" si="71"/>
        <v>2.7169637350423255</v>
      </c>
      <c r="P2013" s="156" t="s">
        <v>346</v>
      </c>
      <c r="Q2013" s="156" t="s">
        <v>346</v>
      </c>
      <c r="R2013" s="185">
        <v>168</v>
      </c>
      <c r="S2013" s="185"/>
      <c r="T2013" s="186"/>
      <c r="U2013" s="186"/>
      <c r="V2013" s="186"/>
      <c r="W2013" s="157"/>
    </row>
    <row r="2014" spans="1:23" ht="13.8">
      <c r="A2014" s="158">
        <v>13.56</v>
      </c>
      <c r="B2014" s="153">
        <v>207</v>
      </c>
      <c r="C2014" s="27">
        <v>48481</v>
      </c>
      <c r="D2014" s="27"/>
      <c r="E2014" s="27"/>
      <c r="F2014" s="27"/>
      <c r="G2014" s="27" t="str">
        <f t="shared" si="72"/>
        <v/>
      </c>
      <c r="H2014" s="27"/>
      <c r="I2014" s="27"/>
      <c r="J2014" s="154" t="s">
        <v>361</v>
      </c>
      <c r="K2014" s="27" t="s">
        <v>351</v>
      </c>
      <c r="L2014" s="27" t="str">
        <f t="shared" si="73"/>
        <v/>
      </c>
      <c r="M2014" s="155" t="s">
        <v>350</v>
      </c>
      <c r="N2014" s="140">
        <v>1.1509154194321222E-3</v>
      </c>
      <c r="O2014" s="140">
        <f t="shared" si="71"/>
        <v>1.1509154194321223</v>
      </c>
      <c r="P2014" s="156" t="s">
        <v>346</v>
      </c>
      <c r="Q2014" s="156" t="s">
        <v>346</v>
      </c>
      <c r="R2014" s="185">
        <v>222</v>
      </c>
      <c r="S2014" s="185">
        <v>179</v>
      </c>
      <c r="T2014" s="186">
        <v>163</v>
      </c>
      <c r="U2014" s="186"/>
      <c r="V2014" s="186"/>
      <c r="W2014" s="157"/>
    </row>
    <row r="2015" spans="1:23" ht="13.8">
      <c r="A2015" s="158">
        <v>13.76</v>
      </c>
      <c r="B2015" s="153">
        <v>55</v>
      </c>
      <c r="C2015" s="27">
        <v>578864</v>
      </c>
      <c r="D2015" s="27"/>
      <c r="E2015" s="27"/>
      <c r="F2015" s="27"/>
      <c r="G2015" s="27" t="str">
        <f t="shared" si="72"/>
        <v/>
      </c>
      <c r="H2015" s="27"/>
      <c r="I2015" s="27"/>
      <c r="J2015" s="154" t="s">
        <v>682</v>
      </c>
      <c r="K2015" s="27" t="s">
        <v>690</v>
      </c>
      <c r="L2015" s="27" t="str">
        <f t="shared" si="73"/>
        <v/>
      </c>
      <c r="M2015" s="155" t="s">
        <v>694</v>
      </c>
      <c r="N2015" s="140">
        <v>1.3741950524002311E-2</v>
      </c>
      <c r="O2015" s="140">
        <f t="shared" si="71"/>
        <v>13.741950524002311</v>
      </c>
      <c r="P2015" s="156" t="s">
        <v>346</v>
      </c>
      <c r="Q2015" s="27">
        <v>69.405000000000001</v>
      </c>
      <c r="R2015" s="185">
        <v>73</v>
      </c>
      <c r="S2015" s="185">
        <v>129</v>
      </c>
      <c r="T2015" s="186">
        <v>185</v>
      </c>
      <c r="U2015" s="186">
        <v>228</v>
      </c>
      <c r="V2015" s="186"/>
      <c r="W2015" s="157"/>
    </row>
    <row r="2016" spans="1:23" ht="13.8">
      <c r="A2016" s="158">
        <v>13.84</v>
      </c>
      <c r="B2016" s="153">
        <v>73</v>
      </c>
      <c r="C2016" s="27">
        <v>71767</v>
      </c>
      <c r="D2016" s="27"/>
      <c r="E2016" s="27"/>
      <c r="F2016" s="27"/>
      <c r="G2016" s="27" t="str">
        <f t="shared" si="72"/>
        <v/>
      </c>
      <c r="H2016" s="27"/>
      <c r="I2016" s="27"/>
      <c r="J2016" s="154" t="s">
        <v>444</v>
      </c>
      <c r="K2016" s="27" t="s">
        <v>98</v>
      </c>
      <c r="L2016" s="27" t="str">
        <f t="shared" si="73"/>
        <v/>
      </c>
      <c r="M2016" s="155" t="s">
        <v>98</v>
      </c>
      <c r="N2016" s="140">
        <v>1.7037137622240698E-3</v>
      </c>
      <c r="O2016" s="140">
        <f t="shared" si="71"/>
        <v>1.7037137622240699</v>
      </c>
      <c r="P2016" s="156" t="s">
        <v>346</v>
      </c>
      <c r="Q2016" s="156" t="s">
        <v>346</v>
      </c>
      <c r="R2016" s="185">
        <v>207</v>
      </c>
      <c r="S2016" s="185">
        <v>281</v>
      </c>
      <c r="T2016" s="186">
        <v>429</v>
      </c>
      <c r="U2016" s="186"/>
      <c r="V2016" s="186"/>
      <c r="W2016" s="157"/>
    </row>
    <row r="2017" spans="1:23" ht="13.8">
      <c r="A2017" s="158">
        <v>15.09</v>
      </c>
      <c r="B2017" s="153">
        <v>188</v>
      </c>
      <c r="C2017" s="27">
        <v>4212386</v>
      </c>
      <c r="D2017" s="27"/>
      <c r="E2017" s="27"/>
      <c r="F2017" s="27"/>
      <c r="G2017" s="27" t="str">
        <f t="shared" si="72"/>
        <v/>
      </c>
      <c r="H2017" s="27"/>
      <c r="I2017" s="27"/>
      <c r="J2017" s="154" t="s">
        <v>89</v>
      </c>
      <c r="K2017" s="27" t="s">
        <v>115</v>
      </c>
      <c r="L2017" s="27" t="str">
        <f t="shared" si="73"/>
        <v/>
      </c>
      <c r="M2017" s="155" t="s">
        <v>140</v>
      </c>
      <c r="N2017" s="140">
        <v>0.1</v>
      </c>
      <c r="O2017" s="140">
        <f t="shared" si="71"/>
        <v>100</v>
      </c>
      <c r="P2017" s="156" t="s">
        <v>346</v>
      </c>
      <c r="Q2017" s="156" t="s">
        <v>346</v>
      </c>
      <c r="R2017" s="185">
        <v>160</v>
      </c>
      <c r="S2017" s="185">
        <v>184</v>
      </c>
      <c r="T2017" s="186"/>
      <c r="U2017" s="186"/>
      <c r="V2017" s="186"/>
      <c r="W2017" s="157"/>
    </row>
    <row r="2018" spans="1:23" ht="13.8">
      <c r="A2018" s="158">
        <v>15.55</v>
      </c>
      <c r="B2018" s="153">
        <v>194</v>
      </c>
      <c r="C2018" s="27">
        <v>3527086</v>
      </c>
      <c r="D2018" s="27"/>
      <c r="E2018" s="27"/>
      <c r="F2018" s="27"/>
      <c r="G2018" s="27" t="str">
        <f t="shared" si="72"/>
        <v/>
      </c>
      <c r="H2018" s="27"/>
      <c r="I2018" s="27"/>
      <c r="J2018" s="154" t="s">
        <v>640</v>
      </c>
      <c r="K2018" s="27" t="s">
        <v>407</v>
      </c>
      <c r="L2018" s="27" t="str">
        <f t="shared" si="73"/>
        <v/>
      </c>
      <c r="M2018" s="155" t="s">
        <v>403</v>
      </c>
      <c r="N2018" s="140">
        <v>8.3731310473446646E-2</v>
      </c>
      <c r="O2018" s="140">
        <f t="shared" si="71"/>
        <v>83.731310473446641</v>
      </c>
      <c r="P2018" s="27">
        <v>87000</v>
      </c>
      <c r="Q2018" s="27">
        <v>100</v>
      </c>
      <c r="R2018" s="185">
        <v>107</v>
      </c>
      <c r="S2018" s="185">
        <v>67</v>
      </c>
      <c r="T2018" s="186">
        <v>82</v>
      </c>
      <c r="U2018" s="186"/>
      <c r="V2018" s="186"/>
      <c r="W2018" s="157"/>
    </row>
    <row r="2019" spans="1:23" ht="13.8">
      <c r="A2019" s="158">
        <v>15.55</v>
      </c>
      <c r="B2019" s="153">
        <v>243</v>
      </c>
      <c r="C2019" s="27">
        <v>249682</v>
      </c>
      <c r="D2019" s="27"/>
      <c r="E2019" s="27"/>
      <c r="F2019" s="27"/>
      <c r="G2019" s="27" t="str">
        <f t="shared" ref="G2019:G2025" si="74">IF($F2019="Other","Please, specify ion type!!!","")</f>
        <v/>
      </c>
      <c r="H2019" s="27"/>
      <c r="I2019" s="27"/>
      <c r="J2019" s="154" t="s">
        <v>641</v>
      </c>
      <c r="K2019" s="27" t="s">
        <v>653</v>
      </c>
      <c r="L2019" s="27" t="str">
        <f t="shared" ref="L2019:L2025" si="75">IF($I2019="Unknown","n/a","")</f>
        <v/>
      </c>
      <c r="M2019" s="155" t="s">
        <v>98</v>
      </c>
      <c r="N2019" s="140">
        <v>5.9273295467224514E-3</v>
      </c>
      <c r="O2019" s="140">
        <f t="shared" si="71"/>
        <v>5.9273295467224516</v>
      </c>
      <c r="P2019" s="156" t="s">
        <v>346</v>
      </c>
      <c r="Q2019" s="156" t="s">
        <v>346</v>
      </c>
      <c r="R2019" s="185">
        <v>258</v>
      </c>
      <c r="S2019" s="185">
        <v>213</v>
      </c>
      <c r="T2019" s="186">
        <v>187</v>
      </c>
      <c r="U2019" s="186"/>
      <c r="V2019" s="186"/>
      <c r="W2019" s="157"/>
    </row>
    <row r="2020" spans="1:23" ht="13.8">
      <c r="A2020" s="158">
        <v>16.670000000000002</v>
      </c>
      <c r="B2020" s="153">
        <v>243</v>
      </c>
      <c r="C2020" s="27">
        <v>505680</v>
      </c>
      <c r="D2020" s="27"/>
      <c r="E2020" s="27"/>
      <c r="F2020" s="27"/>
      <c r="G2020" s="27" t="str">
        <f t="shared" si="74"/>
        <v/>
      </c>
      <c r="H2020" s="27"/>
      <c r="I2020" s="27"/>
      <c r="J2020" s="154" t="s">
        <v>95</v>
      </c>
      <c r="K2020" s="27" t="s">
        <v>98</v>
      </c>
      <c r="L2020" s="27" t="str">
        <f t="shared" si="75"/>
        <v/>
      </c>
      <c r="M2020" s="155" t="s">
        <v>98</v>
      </c>
      <c r="N2020" s="140">
        <v>1.2004597869236106E-2</v>
      </c>
      <c r="O2020" s="140">
        <f t="shared" si="71"/>
        <v>12.004597869236106</v>
      </c>
      <c r="P2020" s="156" t="s">
        <v>346</v>
      </c>
      <c r="Q2020" s="156" t="s">
        <v>346</v>
      </c>
      <c r="R2020" s="185">
        <v>258</v>
      </c>
      <c r="S2020" s="185">
        <v>173</v>
      </c>
      <c r="T2020" s="186"/>
      <c r="U2020" s="186"/>
      <c r="V2020" s="186"/>
      <c r="W2020" s="157"/>
    </row>
    <row r="2021" spans="1:23" ht="13.8">
      <c r="A2021" s="158">
        <v>16.7</v>
      </c>
      <c r="B2021" s="153">
        <v>55</v>
      </c>
      <c r="C2021" s="27">
        <v>668584</v>
      </c>
      <c r="D2021" s="27"/>
      <c r="E2021" s="27"/>
      <c r="F2021" s="27"/>
      <c r="G2021" s="27" t="str">
        <f t="shared" si="74"/>
        <v/>
      </c>
      <c r="H2021" s="27"/>
      <c r="I2021" s="27"/>
      <c r="J2021" s="154" t="s">
        <v>95</v>
      </c>
      <c r="K2021" s="27" t="s">
        <v>98</v>
      </c>
      <c r="L2021" s="27" t="str">
        <f t="shared" si="75"/>
        <v/>
      </c>
      <c r="M2021" s="155" t="s">
        <v>98</v>
      </c>
      <c r="N2021" s="140">
        <v>1.587185979632446E-2</v>
      </c>
      <c r="O2021" s="140">
        <f t="shared" si="71"/>
        <v>15.871859796324459</v>
      </c>
      <c r="P2021" s="156" t="s">
        <v>346</v>
      </c>
      <c r="Q2021" s="156" t="s">
        <v>346</v>
      </c>
      <c r="R2021" s="185">
        <v>69</v>
      </c>
      <c r="S2021" s="185">
        <v>213</v>
      </c>
      <c r="T2021" s="186">
        <v>256</v>
      </c>
      <c r="U2021" s="186"/>
      <c r="V2021" s="186"/>
      <c r="W2021" s="157"/>
    </row>
    <row r="2022" spans="1:23" ht="13.8">
      <c r="A2022" s="158">
        <v>19.86</v>
      </c>
      <c r="B2022" s="153">
        <v>55</v>
      </c>
      <c r="C2022" s="27">
        <v>355688</v>
      </c>
      <c r="D2022" s="27"/>
      <c r="E2022" s="27"/>
      <c r="F2022" s="27"/>
      <c r="G2022" s="27" t="str">
        <f t="shared" si="74"/>
        <v/>
      </c>
      <c r="H2022" s="27"/>
      <c r="I2022" s="27"/>
      <c r="J2022" s="154" t="s">
        <v>616</v>
      </c>
      <c r="K2022" s="27" t="s">
        <v>98</v>
      </c>
      <c r="L2022" s="27" t="str">
        <f t="shared" si="75"/>
        <v/>
      </c>
      <c r="M2022" s="155" t="s">
        <v>98</v>
      </c>
      <c r="N2022" s="140">
        <v>8.4438605578880943E-3</v>
      </c>
      <c r="O2022" s="140">
        <f t="shared" si="71"/>
        <v>8.4438605578880939</v>
      </c>
      <c r="P2022" s="156" t="s">
        <v>346</v>
      </c>
      <c r="Q2022" s="156" t="s">
        <v>346</v>
      </c>
      <c r="R2022" s="185">
        <v>69</v>
      </c>
      <c r="S2022" s="185">
        <v>83</v>
      </c>
      <c r="T2022" s="186">
        <v>284</v>
      </c>
      <c r="U2022" s="186"/>
      <c r="V2022" s="186"/>
      <c r="W2022" s="157"/>
    </row>
    <row r="2023" spans="1:23" ht="13.8">
      <c r="A2023" s="158">
        <v>23.46</v>
      </c>
      <c r="B2023" s="153">
        <v>56</v>
      </c>
      <c r="C2023" s="27">
        <v>590150</v>
      </c>
      <c r="D2023" s="27"/>
      <c r="E2023" s="27"/>
      <c r="F2023" s="27"/>
      <c r="G2023" s="27" t="str">
        <f t="shared" si="74"/>
        <v/>
      </c>
      <c r="H2023" s="27"/>
      <c r="I2023" s="27"/>
      <c r="J2023" s="154" t="s">
        <v>684</v>
      </c>
      <c r="K2023" s="27" t="s">
        <v>691</v>
      </c>
      <c r="L2023" s="27" t="str">
        <f t="shared" si="75"/>
        <v/>
      </c>
      <c r="M2023" s="155" t="s">
        <v>696</v>
      </c>
      <c r="N2023" s="140">
        <v>1.4009874688596914E-2</v>
      </c>
      <c r="O2023" s="140">
        <f t="shared" ref="O2023:O2059" si="76">N2023*1000</f>
        <v>14.009874688596915</v>
      </c>
      <c r="P2023" s="156" t="s">
        <v>346</v>
      </c>
      <c r="Q2023" s="156" t="s">
        <v>346</v>
      </c>
      <c r="R2023" s="185">
        <v>129</v>
      </c>
      <c r="S2023" s="185">
        <v>285</v>
      </c>
      <c r="T2023" s="186">
        <v>340</v>
      </c>
      <c r="U2023" s="186"/>
      <c r="V2023" s="186"/>
      <c r="W2023" s="157"/>
    </row>
    <row r="2024" spans="1:23" ht="13.8">
      <c r="A2024" s="158">
        <v>23.5</v>
      </c>
      <c r="B2024" s="153">
        <v>243</v>
      </c>
      <c r="C2024" s="27">
        <v>881650</v>
      </c>
      <c r="D2024" s="27"/>
      <c r="E2024" s="27"/>
      <c r="F2024" s="27"/>
      <c r="G2024" s="27" t="str">
        <f t="shared" si="74"/>
        <v/>
      </c>
      <c r="H2024" s="27"/>
      <c r="I2024" s="27"/>
      <c r="J2024" s="154" t="s">
        <v>450</v>
      </c>
      <c r="K2024" s="27" t="s">
        <v>120</v>
      </c>
      <c r="L2024" s="27" t="str">
        <f t="shared" si="75"/>
        <v/>
      </c>
      <c r="M2024" s="155" t="s">
        <v>145</v>
      </c>
      <c r="N2024" s="140">
        <v>0.1</v>
      </c>
      <c r="O2024" s="140">
        <f t="shared" si="76"/>
        <v>100</v>
      </c>
      <c r="P2024" s="156" t="s">
        <v>346</v>
      </c>
      <c r="Q2024" s="156" t="s">
        <v>346</v>
      </c>
      <c r="R2024" s="185">
        <v>245</v>
      </c>
      <c r="S2024" s="185">
        <v>186</v>
      </c>
      <c r="T2024" s="186">
        <v>256</v>
      </c>
      <c r="U2024" s="186"/>
      <c r="V2024" s="186"/>
      <c r="W2024" s="157"/>
    </row>
    <row r="2025" spans="1:23" ht="13.8">
      <c r="A2025" s="158">
        <v>24.65</v>
      </c>
      <c r="B2025" s="153">
        <v>55</v>
      </c>
      <c r="C2025" s="27">
        <v>2439904</v>
      </c>
      <c r="D2025" s="27"/>
      <c r="E2025" s="27"/>
      <c r="F2025" s="27"/>
      <c r="G2025" s="27" t="str">
        <f t="shared" si="74"/>
        <v/>
      </c>
      <c r="H2025" s="27"/>
      <c r="I2025" s="27"/>
      <c r="J2025" s="154" t="s">
        <v>597</v>
      </c>
      <c r="K2025" s="27" t="s">
        <v>692</v>
      </c>
      <c r="L2025" s="27" t="str">
        <f t="shared" si="75"/>
        <v/>
      </c>
      <c r="M2025" s="155" t="s">
        <v>697</v>
      </c>
      <c r="N2025" s="140">
        <v>5.7922137240034512E-2</v>
      </c>
      <c r="O2025" s="140">
        <f t="shared" si="76"/>
        <v>57.922137240034509</v>
      </c>
      <c r="P2025" s="156" t="s">
        <v>346</v>
      </c>
      <c r="Q2025" s="156" t="s">
        <v>346</v>
      </c>
      <c r="R2025" s="185">
        <v>97</v>
      </c>
      <c r="S2025" s="185">
        <v>145</v>
      </c>
      <c r="T2025" s="186">
        <v>224</v>
      </c>
      <c r="U2025" s="186"/>
      <c r="V2025" s="186"/>
      <c r="W2025" s="157"/>
    </row>
    <row r="2026" spans="1:23">
      <c r="A2026" s="220" t="s">
        <v>699</v>
      </c>
      <c r="B2026" s="220"/>
      <c r="C2026" s="220"/>
      <c r="D2026" s="220"/>
      <c r="E2026" s="220"/>
      <c r="F2026" s="220"/>
      <c r="G2026" s="220"/>
      <c r="H2026" s="220"/>
      <c r="I2026" s="220"/>
      <c r="J2026" s="220"/>
      <c r="K2026" s="220"/>
      <c r="L2026" s="220"/>
      <c r="M2026" s="220"/>
      <c r="N2026" s="220"/>
      <c r="O2026" s="220"/>
      <c r="P2026" s="220"/>
      <c r="Q2026" s="220"/>
      <c r="R2026" s="220"/>
      <c r="S2026" s="220"/>
      <c r="T2026" s="220"/>
      <c r="U2026" s="220"/>
      <c r="V2026" s="220"/>
      <c r="W2026" s="220"/>
    </row>
    <row r="2027" spans="1:23" ht="13.8">
      <c r="A2027" s="158">
        <v>6.15</v>
      </c>
      <c r="B2027" s="153">
        <v>91</v>
      </c>
      <c r="C2027" s="153">
        <v>1013546</v>
      </c>
      <c r="D2027" s="27"/>
      <c r="E2027" s="27"/>
      <c r="F2027" s="27"/>
      <c r="G2027" s="27" t="str">
        <f t="shared" ref="G2027:G2042" si="77">IF($F2027="Other","Please, specify ion type!!!","")</f>
        <v/>
      </c>
      <c r="H2027" s="27"/>
      <c r="I2027" s="27"/>
      <c r="J2027" s="154" t="s">
        <v>215</v>
      </c>
      <c r="K2027" s="27" t="s">
        <v>229</v>
      </c>
      <c r="L2027" s="27" t="str">
        <f t="shared" ref="L2027:L2042" si="78">IF($I2027="Unknown","n/a","")</f>
        <v/>
      </c>
      <c r="M2027" s="155" t="s">
        <v>238</v>
      </c>
      <c r="N2027" s="140">
        <v>2.8114016510375362E-2</v>
      </c>
      <c r="O2027" s="140">
        <f t="shared" si="76"/>
        <v>28.114016510375361</v>
      </c>
      <c r="P2027" s="27">
        <v>4300</v>
      </c>
      <c r="Q2027" s="156" t="s">
        <v>346</v>
      </c>
      <c r="R2027" s="185">
        <v>65</v>
      </c>
      <c r="S2027" s="185"/>
      <c r="T2027" s="186"/>
      <c r="U2027" s="186"/>
      <c r="V2027" s="186"/>
      <c r="W2027" s="157"/>
    </row>
    <row r="2028" spans="1:23" ht="13.8">
      <c r="A2028" s="158">
        <v>6.03</v>
      </c>
      <c r="B2028" s="153">
        <v>207</v>
      </c>
      <c r="C2028" s="153">
        <v>2701972</v>
      </c>
      <c r="D2028" s="27"/>
      <c r="E2028" s="27"/>
      <c r="F2028" s="27"/>
      <c r="G2028" s="27" t="str">
        <f t="shared" si="77"/>
        <v/>
      </c>
      <c r="H2028" s="27"/>
      <c r="I2028" s="27"/>
      <c r="J2028" s="154" t="s">
        <v>71</v>
      </c>
      <c r="K2028" s="27" t="s">
        <v>96</v>
      </c>
      <c r="L2028" s="27" t="str">
        <f t="shared" si="78"/>
        <v/>
      </c>
      <c r="M2028" s="155" t="s">
        <v>122</v>
      </c>
      <c r="N2028" s="140">
        <v>7.494803927850531E-2</v>
      </c>
      <c r="O2028" s="140">
        <f t="shared" si="76"/>
        <v>74.948039278505306</v>
      </c>
      <c r="P2028" s="156" t="s">
        <v>346</v>
      </c>
      <c r="Q2028" s="156" t="s">
        <v>346</v>
      </c>
      <c r="R2028" s="185">
        <v>191</v>
      </c>
      <c r="S2028" s="185"/>
      <c r="T2028" s="186"/>
      <c r="U2028" s="186"/>
      <c r="V2028" s="186"/>
      <c r="W2028" s="157"/>
    </row>
    <row r="2029" spans="1:23" ht="13.8">
      <c r="A2029" s="158">
        <v>6.92</v>
      </c>
      <c r="B2029" s="153">
        <v>193</v>
      </c>
      <c r="C2029" s="153">
        <v>255908</v>
      </c>
      <c r="D2029" s="27"/>
      <c r="E2029" s="27"/>
      <c r="F2029" s="27"/>
      <c r="G2029" s="27" t="str">
        <f t="shared" si="77"/>
        <v/>
      </c>
      <c r="H2029" s="27"/>
      <c r="I2029" s="27"/>
      <c r="J2029" s="154" t="s">
        <v>95</v>
      </c>
      <c r="K2029" s="27" t="s">
        <v>98</v>
      </c>
      <c r="L2029" s="27" t="str">
        <f t="shared" si="78"/>
        <v/>
      </c>
      <c r="M2029" s="155" t="s">
        <v>98</v>
      </c>
      <c r="N2029" s="140">
        <v>7.0984461851135898E-3</v>
      </c>
      <c r="O2029" s="140">
        <f t="shared" si="76"/>
        <v>7.0984461851135903</v>
      </c>
      <c r="P2029" s="156" t="s">
        <v>346</v>
      </c>
      <c r="Q2029" s="156" t="s">
        <v>346</v>
      </c>
      <c r="R2029" s="185">
        <v>209</v>
      </c>
      <c r="S2029" s="185">
        <v>135</v>
      </c>
      <c r="T2029" s="186"/>
      <c r="U2029" s="186"/>
      <c r="V2029" s="186"/>
      <c r="W2029" s="157"/>
    </row>
    <row r="2030" spans="1:23" ht="13.8">
      <c r="A2030" s="158">
        <v>7.15</v>
      </c>
      <c r="B2030" s="153">
        <v>281</v>
      </c>
      <c r="C2030" s="153">
        <v>461018</v>
      </c>
      <c r="D2030" s="27"/>
      <c r="E2030" s="27"/>
      <c r="F2030" s="27"/>
      <c r="G2030" s="27" t="str">
        <f t="shared" si="77"/>
        <v/>
      </c>
      <c r="H2030" s="27"/>
      <c r="I2030" s="27"/>
      <c r="J2030" s="154" t="s">
        <v>503</v>
      </c>
      <c r="K2030" s="27" t="s">
        <v>275</v>
      </c>
      <c r="L2030" s="27" t="str">
        <f t="shared" si="78"/>
        <v/>
      </c>
      <c r="M2030" s="155" t="s">
        <v>276</v>
      </c>
      <c r="N2030" s="140">
        <v>1.2787843535054383E-2</v>
      </c>
      <c r="O2030" s="140">
        <f t="shared" si="76"/>
        <v>12.787843535054384</v>
      </c>
      <c r="P2030" s="27">
        <v>534</v>
      </c>
      <c r="Q2030" s="156" t="s">
        <v>346</v>
      </c>
      <c r="R2030" s="185">
        <v>265</v>
      </c>
      <c r="S2030" s="185">
        <v>249</v>
      </c>
      <c r="T2030" s="186">
        <v>133</v>
      </c>
      <c r="U2030" s="186"/>
      <c r="V2030" s="186"/>
      <c r="W2030" s="157"/>
    </row>
    <row r="2031" spans="1:23" ht="13.8">
      <c r="A2031" s="158">
        <v>7.23</v>
      </c>
      <c r="B2031" s="153">
        <v>117</v>
      </c>
      <c r="C2031" s="153">
        <v>94968</v>
      </c>
      <c r="D2031" s="27"/>
      <c r="E2031" s="27"/>
      <c r="F2031" s="27"/>
      <c r="G2031" s="27" t="str">
        <f t="shared" si="77"/>
        <v/>
      </c>
      <c r="H2031" s="27"/>
      <c r="I2031" s="27"/>
      <c r="J2031" s="154" t="s">
        <v>627</v>
      </c>
      <c r="K2031" s="27" t="s">
        <v>646</v>
      </c>
      <c r="L2031" s="27" t="str">
        <f t="shared" si="78"/>
        <v/>
      </c>
      <c r="M2031" s="155" t="s">
        <v>655</v>
      </c>
      <c r="N2031" s="140">
        <v>2.6342483912494621E-3</v>
      </c>
      <c r="O2031" s="140">
        <f t="shared" si="76"/>
        <v>2.6342483912494621</v>
      </c>
      <c r="P2031" s="156" t="s">
        <v>346</v>
      </c>
      <c r="Q2031" s="156" t="s">
        <v>346</v>
      </c>
      <c r="R2031" s="185">
        <v>103</v>
      </c>
      <c r="S2031" s="185">
        <v>89</v>
      </c>
      <c r="T2031" s="186">
        <v>133</v>
      </c>
      <c r="U2031" s="186"/>
      <c r="V2031" s="186"/>
      <c r="W2031" s="157"/>
    </row>
    <row r="2032" spans="1:23" ht="13.8">
      <c r="A2032" s="158">
        <v>7.28</v>
      </c>
      <c r="B2032" s="153">
        <v>91</v>
      </c>
      <c r="C2032" s="153">
        <v>48590</v>
      </c>
      <c r="D2032" s="27"/>
      <c r="E2032" s="27"/>
      <c r="F2032" s="27"/>
      <c r="G2032" s="27" t="str">
        <f t="shared" si="77"/>
        <v/>
      </c>
      <c r="H2032" s="27"/>
      <c r="I2032" s="27"/>
      <c r="J2032" s="154" t="s">
        <v>604</v>
      </c>
      <c r="K2032" s="27" t="s">
        <v>210</v>
      </c>
      <c r="L2032" s="27" t="str">
        <f t="shared" si="78"/>
        <v/>
      </c>
      <c r="M2032" s="155" t="s">
        <v>609</v>
      </c>
      <c r="N2032" s="140">
        <v>1.3478027265058901E-3</v>
      </c>
      <c r="O2032" s="140">
        <f t="shared" si="76"/>
        <v>1.3478027265058901</v>
      </c>
      <c r="P2032" s="156" t="s">
        <v>346</v>
      </c>
      <c r="Q2032" s="156" t="s">
        <v>346</v>
      </c>
      <c r="R2032" s="185">
        <v>117</v>
      </c>
      <c r="S2032" s="185">
        <v>118</v>
      </c>
      <c r="T2032" s="186"/>
      <c r="U2032" s="186"/>
      <c r="V2032" s="186"/>
      <c r="W2032" s="157"/>
    </row>
    <row r="2033" spans="1:23" ht="13.8">
      <c r="A2033" s="158">
        <v>7.39</v>
      </c>
      <c r="B2033" s="153">
        <v>93</v>
      </c>
      <c r="C2033" s="153">
        <v>307950</v>
      </c>
      <c r="D2033" s="27"/>
      <c r="E2033" s="27"/>
      <c r="F2033" s="27"/>
      <c r="G2033" s="27" t="str">
        <f t="shared" si="77"/>
        <v/>
      </c>
      <c r="H2033" s="27"/>
      <c r="I2033" s="27"/>
      <c r="J2033" s="154" t="s">
        <v>324</v>
      </c>
      <c r="K2033" s="27" t="s">
        <v>338</v>
      </c>
      <c r="L2033" s="27" t="str">
        <f t="shared" si="78"/>
        <v/>
      </c>
      <c r="M2033" s="155" t="s">
        <v>331</v>
      </c>
      <c r="N2033" s="140">
        <v>8.542001432959228E-3</v>
      </c>
      <c r="O2033" s="140">
        <f t="shared" si="76"/>
        <v>8.5420014329592284</v>
      </c>
      <c r="P2033" s="27">
        <v>150</v>
      </c>
      <c r="Q2033" s="156" t="s">
        <v>346</v>
      </c>
      <c r="R2033" s="185">
        <v>66</v>
      </c>
      <c r="S2033" s="185"/>
      <c r="T2033" s="186"/>
      <c r="U2033" s="186"/>
      <c r="V2033" s="186"/>
      <c r="W2033" s="157"/>
    </row>
    <row r="2034" spans="1:23" ht="13.8">
      <c r="A2034" s="158">
        <v>7.55</v>
      </c>
      <c r="B2034" s="153">
        <v>118</v>
      </c>
      <c r="C2034" s="153">
        <v>78140</v>
      </c>
      <c r="D2034" s="27"/>
      <c r="E2034" s="27"/>
      <c r="F2034" s="27"/>
      <c r="G2034" s="27" t="str">
        <f t="shared" si="77"/>
        <v/>
      </c>
      <c r="H2034" s="27"/>
      <c r="I2034" s="27"/>
      <c r="J2034" s="154" t="s">
        <v>629</v>
      </c>
      <c r="K2034" s="27" t="s">
        <v>210</v>
      </c>
      <c r="L2034" s="27" t="str">
        <f t="shared" si="78"/>
        <v/>
      </c>
      <c r="M2034" s="155" t="s">
        <v>98</v>
      </c>
      <c r="N2034" s="140">
        <v>2.1674687188551196E-3</v>
      </c>
      <c r="O2034" s="140">
        <f t="shared" si="76"/>
        <v>2.1674687188551198</v>
      </c>
      <c r="P2034" s="156" t="s">
        <v>346</v>
      </c>
      <c r="Q2034" s="156" t="s">
        <v>346</v>
      </c>
      <c r="R2034" s="185">
        <v>117</v>
      </c>
      <c r="S2034" s="185">
        <v>91</v>
      </c>
      <c r="T2034" s="186">
        <v>115</v>
      </c>
      <c r="U2034" s="186"/>
      <c r="V2034" s="186"/>
      <c r="W2034" s="157"/>
    </row>
    <row r="2035" spans="1:23" ht="13.8">
      <c r="A2035" s="158">
        <v>7.78</v>
      </c>
      <c r="B2035" s="153">
        <v>267</v>
      </c>
      <c r="C2035" s="153">
        <v>360629</v>
      </c>
      <c r="D2035" s="27"/>
      <c r="E2035" s="27"/>
      <c r="F2035" s="27"/>
      <c r="G2035" s="27" t="str">
        <f t="shared" si="77"/>
        <v/>
      </c>
      <c r="H2035" s="27"/>
      <c r="I2035" s="27"/>
      <c r="J2035" s="154" t="s">
        <v>95</v>
      </c>
      <c r="K2035" s="27" t="s">
        <v>98</v>
      </c>
      <c r="L2035" s="27" t="str">
        <f t="shared" si="78"/>
        <v/>
      </c>
      <c r="M2035" s="155" t="s">
        <v>98</v>
      </c>
      <c r="N2035" s="140">
        <v>1.0003225961249078E-2</v>
      </c>
      <c r="O2035" s="140">
        <f t="shared" si="76"/>
        <v>10.003225961249077</v>
      </c>
      <c r="P2035" s="156" t="s">
        <v>346</v>
      </c>
      <c r="Q2035" s="156" t="s">
        <v>346</v>
      </c>
      <c r="R2035" s="185">
        <v>126</v>
      </c>
      <c r="S2035" s="185">
        <v>251</v>
      </c>
      <c r="T2035" s="186">
        <v>283</v>
      </c>
      <c r="U2035" s="186"/>
      <c r="V2035" s="186"/>
      <c r="W2035" s="157"/>
    </row>
    <row r="2036" spans="1:23" ht="13.8">
      <c r="A2036" s="158">
        <v>7.92</v>
      </c>
      <c r="B2036" s="153">
        <v>116</v>
      </c>
      <c r="C2036" s="153">
        <v>229350</v>
      </c>
      <c r="D2036" s="27"/>
      <c r="E2036" s="27"/>
      <c r="F2036" s="27"/>
      <c r="G2036" s="27" t="str">
        <f t="shared" si="77"/>
        <v/>
      </c>
      <c r="H2036" s="27"/>
      <c r="I2036" s="27"/>
      <c r="J2036" s="154" t="s">
        <v>220</v>
      </c>
      <c r="K2036" s="27" t="s">
        <v>648</v>
      </c>
      <c r="L2036" s="27" t="str">
        <f t="shared" si="78"/>
        <v/>
      </c>
      <c r="M2036" s="155" t="s">
        <v>243</v>
      </c>
      <c r="N2036" s="140">
        <v>6.3617731081318353E-3</v>
      </c>
      <c r="O2036" s="140">
        <f t="shared" si="76"/>
        <v>6.3617731081318354</v>
      </c>
      <c r="P2036" s="156" t="s">
        <v>346</v>
      </c>
      <c r="Q2036" s="156" t="s">
        <v>346</v>
      </c>
      <c r="R2036" s="185">
        <v>115</v>
      </c>
      <c r="S2036" s="185">
        <v>89</v>
      </c>
      <c r="T2036" s="186"/>
      <c r="U2036" s="186"/>
      <c r="V2036" s="186"/>
      <c r="W2036" s="157"/>
    </row>
    <row r="2037" spans="1:23" ht="13.8">
      <c r="A2037" s="158">
        <v>8.5399999999999991</v>
      </c>
      <c r="B2037" s="153">
        <v>341</v>
      </c>
      <c r="C2037" s="153">
        <v>47339</v>
      </c>
      <c r="D2037" s="27"/>
      <c r="E2037" s="27"/>
      <c r="F2037" s="27"/>
      <c r="G2037" s="27" t="str">
        <f t="shared" si="77"/>
        <v/>
      </c>
      <c r="H2037" s="27"/>
      <c r="I2037" s="27"/>
      <c r="J2037" s="154" t="s">
        <v>444</v>
      </c>
      <c r="K2037" s="27" t="s">
        <v>98</v>
      </c>
      <c r="L2037" s="27" t="str">
        <f t="shared" si="78"/>
        <v/>
      </c>
      <c r="M2037" s="155" t="s">
        <v>98</v>
      </c>
      <c r="N2037" s="140">
        <v>1.3131021459160802E-3</v>
      </c>
      <c r="O2037" s="140">
        <f t="shared" si="76"/>
        <v>1.3131021459160803</v>
      </c>
      <c r="P2037" s="156" t="s">
        <v>346</v>
      </c>
      <c r="Q2037" s="156" t="s">
        <v>346</v>
      </c>
      <c r="R2037" s="185">
        <v>73</v>
      </c>
      <c r="S2037" s="185">
        <v>325</v>
      </c>
      <c r="T2037" s="186">
        <v>163</v>
      </c>
      <c r="U2037" s="186"/>
      <c r="V2037" s="186"/>
      <c r="W2037" s="157"/>
    </row>
    <row r="2038" spans="1:23" ht="13.8">
      <c r="A2038" s="158">
        <v>8.5399999999999991</v>
      </c>
      <c r="B2038" s="153">
        <v>130</v>
      </c>
      <c r="C2038" s="153">
        <v>62249</v>
      </c>
      <c r="D2038" s="27"/>
      <c r="E2038" s="27"/>
      <c r="F2038" s="27"/>
      <c r="G2038" s="27" t="str">
        <f t="shared" si="77"/>
        <v/>
      </c>
      <c r="H2038" s="27"/>
      <c r="I2038" s="27"/>
      <c r="J2038" s="154" t="s">
        <v>471</v>
      </c>
      <c r="K2038" s="27" t="s">
        <v>649</v>
      </c>
      <c r="L2038" s="27" t="str">
        <f t="shared" si="78"/>
        <v/>
      </c>
      <c r="M2038" s="155" t="s">
        <v>98</v>
      </c>
      <c r="N2038" s="140">
        <v>1.7266798090608182E-3</v>
      </c>
      <c r="O2038" s="140">
        <f t="shared" si="76"/>
        <v>1.7266798090608182</v>
      </c>
      <c r="P2038" s="156" t="s">
        <v>346</v>
      </c>
      <c r="Q2038" s="156" t="s">
        <v>346</v>
      </c>
      <c r="R2038" s="185">
        <v>129</v>
      </c>
      <c r="S2038" s="185">
        <v>115</v>
      </c>
      <c r="T2038" s="186">
        <v>77</v>
      </c>
      <c r="U2038" s="186"/>
      <c r="V2038" s="186"/>
      <c r="W2038" s="157"/>
    </row>
    <row r="2039" spans="1:23" ht="13.8">
      <c r="A2039" s="158">
        <v>8.56</v>
      </c>
      <c r="B2039" s="153">
        <v>55</v>
      </c>
      <c r="C2039" s="153">
        <v>52829</v>
      </c>
      <c r="D2039" s="27"/>
      <c r="E2039" s="27"/>
      <c r="F2039" s="27"/>
      <c r="G2039" s="27" t="str">
        <f t="shared" si="77"/>
        <v/>
      </c>
      <c r="H2039" s="27"/>
      <c r="I2039" s="27"/>
      <c r="J2039" s="154" t="s">
        <v>437</v>
      </c>
      <c r="K2039" s="27" t="s">
        <v>107</v>
      </c>
      <c r="L2039" s="27" t="str">
        <f t="shared" si="78"/>
        <v/>
      </c>
      <c r="M2039" s="155" t="s">
        <v>98</v>
      </c>
      <c r="N2039" s="140">
        <v>1.4653852693677645E-3</v>
      </c>
      <c r="O2039" s="140">
        <f t="shared" si="76"/>
        <v>1.4653852693677645</v>
      </c>
      <c r="P2039" s="156" t="s">
        <v>346</v>
      </c>
      <c r="Q2039" s="156" t="s">
        <v>346</v>
      </c>
      <c r="R2039" s="185">
        <v>69</v>
      </c>
      <c r="S2039" s="185">
        <v>129</v>
      </c>
      <c r="T2039" s="186">
        <v>168</v>
      </c>
      <c r="U2039" s="186"/>
      <c r="V2039" s="186"/>
      <c r="W2039" s="157"/>
    </row>
    <row r="2040" spans="1:23" ht="13.8">
      <c r="A2040" s="158">
        <v>8.58</v>
      </c>
      <c r="B2040" s="153">
        <v>130</v>
      </c>
      <c r="C2040" s="153">
        <v>138118</v>
      </c>
      <c r="D2040" s="27"/>
      <c r="E2040" s="27"/>
      <c r="F2040" s="27"/>
      <c r="G2040" s="27" t="str">
        <f t="shared" si="77"/>
        <v/>
      </c>
      <c r="H2040" s="27"/>
      <c r="I2040" s="27"/>
      <c r="J2040" s="154" t="s">
        <v>471</v>
      </c>
      <c r="K2040" s="27" t="s">
        <v>649</v>
      </c>
      <c r="L2040" s="27" t="str">
        <f t="shared" si="78"/>
        <v/>
      </c>
      <c r="M2040" s="155" t="s">
        <v>98</v>
      </c>
      <c r="N2040" s="140">
        <v>3.8311549079963064E-3</v>
      </c>
      <c r="O2040" s="140">
        <f t="shared" si="76"/>
        <v>3.8311549079963063</v>
      </c>
      <c r="P2040" s="156" t="s">
        <v>346</v>
      </c>
      <c r="Q2040" s="156" t="s">
        <v>346</v>
      </c>
      <c r="R2040" s="185">
        <v>129</v>
      </c>
      <c r="S2040" s="185">
        <v>115</v>
      </c>
      <c r="T2040" s="186">
        <v>77</v>
      </c>
      <c r="U2040" s="186"/>
      <c r="V2040" s="186"/>
      <c r="W2040" s="157"/>
    </row>
    <row r="2041" spans="1:23" ht="13.8">
      <c r="A2041" s="158">
        <v>8.7899999999999991</v>
      </c>
      <c r="B2041" s="153">
        <v>69</v>
      </c>
      <c r="C2041" s="153">
        <v>109494</v>
      </c>
      <c r="D2041" s="27"/>
      <c r="E2041" s="27"/>
      <c r="F2041" s="27"/>
      <c r="G2041" s="27" t="str">
        <f t="shared" si="77"/>
        <v/>
      </c>
      <c r="H2041" s="27"/>
      <c r="I2041" s="27"/>
      <c r="J2041" s="154" t="s">
        <v>95</v>
      </c>
      <c r="K2041" s="27" t="s">
        <v>98</v>
      </c>
      <c r="L2041" s="27" t="str">
        <f t="shared" si="78"/>
        <v/>
      </c>
      <c r="M2041" s="155" t="s">
        <v>98</v>
      </c>
      <c r="N2041" s="140">
        <v>3.0371745572347385E-3</v>
      </c>
      <c r="O2041" s="140">
        <f t="shared" si="76"/>
        <v>3.0371745572347386</v>
      </c>
      <c r="P2041" s="156" t="s">
        <v>346</v>
      </c>
      <c r="Q2041" s="156" t="s">
        <v>346</v>
      </c>
      <c r="R2041" s="185">
        <v>97</v>
      </c>
      <c r="S2041" s="185">
        <v>115</v>
      </c>
      <c r="T2041" s="186">
        <v>154</v>
      </c>
      <c r="U2041" s="186"/>
      <c r="V2041" s="186"/>
      <c r="W2041" s="157"/>
    </row>
    <row r="2042" spans="1:23" ht="13.8">
      <c r="A2042" s="158">
        <v>9.17</v>
      </c>
      <c r="B2042" s="153">
        <v>55</v>
      </c>
      <c r="C2042" s="153">
        <v>577514</v>
      </c>
      <c r="D2042" s="27"/>
      <c r="E2042" s="27"/>
      <c r="F2042" s="27"/>
      <c r="G2042" s="27" t="str">
        <f t="shared" si="77"/>
        <v/>
      </c>
      <c r="H2042" s="27"/>
      <c r="I2042" s="27"/>
      <c r="J2042" s="154" t="s">
        <v>152</v>
      </c>
      <c r="K2042" s="27" t="s">
        <v>163</v>
      </c>
      <c r="L2042" s="27" t="str">
        <f t="shared" si="78"/>
        <v/>
      </c>
      <c r="M2042" s="155" t="s">
        <v>175</v>
      </c>
      <c r="N2042" s="140">
        <v>1.6019241485806187E-2</v>
      </c>
      <c r="O2042" s="140">
        <f t="shared" si="76"/>
        <v>16.019241485806187</v>
      </c>
      <c r="P2042" s="156" t="s">
        <v>346</v>
      </c>
      <c r="Q2042" s="27">
        <v>1013.2</v>
      </c>
      <c r="R2042" s="185">
        <v>85</v>
      </c>
      <c r="S2042" s="185">
        <v>113</v>
      </c>
      <c r="T2042" s="186"/>
      <c r="U2042" s="186"/>
      <c r="V2042" s="186"/>
      <c r="W2042" s="157"/>
    </row>
    <row r="2043" spans="1:23" ht="13.8">
      <c r="A2043" s="158">
        <v>9.2899999999999991</v>
      </c>
      <c r="B2043" s="153">
        <v>58</v>
      </c>
      <c r="C2043" s="153">
        <v>109847</v>
      </c>
      <c r="D2043" s="27"/>
      <c r="E2043" s="27"/>
      <c r="F2043" s="27"/>
      <c r="G2043" s="27" t="str">
        <f t="shared" ref="G2043:G2063" si="79">IF($F2043="Other","Please, specify ion type!!!","")</f>
        <v/>
      </c>
      <c r="H2043" s="27"/>
      <c r="I2043" s="27"/>
      <c r="J2043" s="154" t="s">
        <v>669</v>
      </c>
      <c r="K2043" s="27" t="s">
        <v>162</v>
      </c>
      <c r="L2043" s="27" t="str">
        <f t="shared" ref="L2043:L2063" si="80">IF($I2043="Unknown","n/a","")</f>
        <v/>
      </c>
      <c r="M2043" s="155" t="s">
        <v>674</v>
      </c>
      <c r="N2043" s="140">
        <v>3.0469661679047647E-3</v>
      </c>
      <c r="O2043" s="140">
        <f t="shared" si="76"/>
        <v>3.0469661679047646</v>
      </c>
      <c r="P2043" s="156" t="s">
        <v>346</v>
      </c>
      <c r="Q2043" s="156" t="s">
        <v>346</v>
      </c>
      <c r="R2043" s="185">
        <v>185</v>
      </c>
      <c r="S2043" s="185">
        <v>156</v>
      </c>
      <c r="T2043" s="186"/>
      <c r="U2043" s="186"/>
      <c r="V2043" s="186"/>
      <c r="W2043" s="157"/>
    </row>
    <row r="2044" spans="1:23" ht="13.8">
      <c r="A2044" s="158">
        <v>9.2799999999999994</v>
      </c>
      <c r="B2044" s="153">
        <v>129</v>
      </c>
      <c r="C2044" s="153">
        <v>58787</v>
      </c>
      <c r="D2044" s="27"/>
      <c r="E2044" s="27"/>
      <c r="F2044" s="27"/>
      <c r="G2044" s="27" t="str">
        <f t="shared" si="79"/>
        <v/>
      </c>
      <c r="H2044" s="27"/>
      <c r="I2044" s="27"/>
      <c r="J2044" s="154" t="s">
        <v>605</v>
      </c>
      <c r="K2044" s="27" t="s">
        <v>235</v>
      </c>
      <c r="L2044" s="27" t="str">
        <f t="shared" si="80"/>
        <v/>
      </c>
      <c r="M2044" s="155" t="s">
        <v>98</v>
      </c>
      <c r="N2044" s="140">
        <v>1.6306499049825432E-3</v>
      </c>
      <c r="O2044" s="140">
        <f t="shared" si="76"/>
        <v>1.6306499049825431</v>
      </c>
      <c r="P2044" s="156" t="s">
        <v>346</v>
      </c>
      <c r="Q2044" s="156" t="s">
        <v>346</v>
      </c>
      <c r="R2044" s="185">
        <v>144</v>
      </c>
      <c r="S2044" s="185">
        <v>115</v>
      </c>
      <c r="T2044" s="186"/>
      <c r="U2044" s="186"/>
      <c r="V2044" s="186"/>
      <c r="W2044" s="157"/>
    </row>
    <row r="2045" spans="1:23" ht="13.8">
      <c r="A2045" s="158">
        <v>9.5299999999999994</v>
      </c>
      <c r="B2045" s="153">
        <v>120</v>
      </c>
      <c r="C2045" s="153">
        <v>103883</v>
      </c>
      <c r="D2045" s="27"/>
      <c r="E2045" s="27"/>
      <c r="F2045" s="27"/>
      <c r="G2045" s="27" t="str">
        <f t="shared" si="79"/>
        <v/>
      </c>
      <c r="H2045" s="27"/>
      <c r="I2045" s="27"/>
      <c r="J2045" s="154" t="s">
        <v>632</v>
      </c>
      <c r="K2045" s="27" t="s">
        <v>651</v>
      </c>
      <c r="L2045" s="27" t="str">
        <f t="shared" si="80"/>
        <v/>
      </c>
      <c r="M2045" s="155" t="s">
        <v>98</v>
      </c>
      <c r="N2045" s="140">
        <v>2.8815351026468695E-3</v>
      </c>
      <c r="O2045" s="140">
        <f t="shared" si="76"/>
        <v>2.8815351026468696</v>
      </c>
      <c r="P2045" s="156" t="s">
        <v>346</v>
      </c>
      <c r="Q2045" s="156" t="s">
        <v>346</v>
      </c>
      <c r="R2045" s="185">
        <v>135</v>
      </c>
      <c r="S2045" s="185">
        <v>92</v>
      </c>
      <c r="T2045" s="186"/>
      <c r="U2045" s="186"/>
      <c r="V2045" s="186"/>
      <c r="W2045" s="157"/>
    </row>
    <row r="2046" spans="1:23" ht="13.8">
      <c r="A2046" s="158">
        <v>10.039999999999999</v>
      </c>
      <c r="B2046" s="153">
        <v>109</v>
      </c>
      <c r="C2046" s="153">
        <v>187647</v>
      </c>
      <c r="D2046" s="27"/>
      <c r="E2046" s="27"/>
      <c r="F2046" s="27"/>
      <c r="G2046" s="27" t="str">
        <f t="shared" si="79"/>
        <v/>
      </c>
      <c r="H2046" s="27"/>
      <c r="I2046" s="27"/>
      <c r="J2046" s="154" t="s">
        <v>95</v>
      </c>
      <c r="K2046" s="27" t="s">
        <v>98</v>
      </c>
      <c r="L2046" s="27" t="str">
        <f t="shared" si="80"/>
        <v/>
      </c>
      <c r="M2046" s="155" t="s">
        <v>98</v>
      </c>
      <c r="N2046" s="140">
        <v>5.2050038736499438E-3</v>
      </c>
      <c r="O2046" s="140">
        <f t="shared" si="76"/>
        <v>5.205003873649944</v>
      </c>
      <c r="P2046" s="156" t="s">
        <v>346</v>
      </c>
      <c r="Q2046" s="156" t="s">
        <v>346</v>
      </c>
      <c r="R2046" s="185">
        <v>151</v>
      </c>
      <c r="S2046" s="185">
        <v>175</v>
      </c>
      <c r="T2046" s="186">
        <v>190</v>
      </c>
      <c r="U2046" s="186"/>
      <c r="V2046" s="186"/>
      <c r="W2046" s="157"/>
    </row>
    <row r="2047" spans="1:23" ht="13.8">
      <c r="A2047" s="158">
        <v>10.199999999999999</v>
      </c>
      <c r="B2047" s="153">
        <v>152</v>
      </c>
      <c r="C2047" s="153">
        <v>87361</v>
      </c>
      <c r="D2047" s="27"/>
      <c r="E2047" s="27"/>
      <c r="F2047" s="27"/>
      <c r="G2047" s="27" t="str">
        <f t="shared" si="79"/>
        <v/>
      </c>
      <c r="H2047" s="27"/>
      <c r="I2047" s="27"/>
      <c r="J2047" s="154" t="s">
        <v>633</v>
      </c>
      <c r="K2047" s="27" t="s">
        <v>165</v>
      </c>
      <c r="L2047" s="27" t="str">
        <f t="shared" si="80"/>
        <v/>
      </c>
      <c r="M2047" s="155" t="s">
        <v>659</v>
      </c>
      <c r="N2047" s="140">
        <v>2.4232433420514729E-3</v>
      </c>
      <c r="O2047" s="140">
        <f t="shared" si="76"/>
        <v>2.4232433420514727</v>
      </c>
      <c r="P2047" s="156" t="s">
        <v>346</v>
      </c>
      <c r="Q2047" s="156" t="s">
        <v>346</v>
      </c>
      <c r="R2047" s="185">
        <v>151</v>
      </c>
      <c r="S2047" s="185">
        <v>81</v>
      </c>
      <c r="T2047" s="186">
        <v>109</v>
      </c>
      <c r="U2047" s="186"/>
      <c r="V2047" s="186"/>
      <c r="W2047" s="157"/>
    </row>
    <row r="2048" spans="1:23" ht="13.8">
      <c r="A2048" s="158">
        <v>10.199999999999999</v>
      </c>
      <c r="B2048" s="153">
        <v>154</v>
      </c>
      <c r="C2048" s="153">
        <v>102007</v>
      </c>
      <c r="D2048" s="27"/>
      <c r="E2048" s="27"/>
      <c r="F2048" s="27"/>
      <c r="G2048" s="27" t="str">
        <f t="shared" si="79"/>
        <v/>
      </c>
      <c r="H2048" s="27"/>
      <c r="I2048" s="27"/>
      <c r="J2048" s="154" t="s">
        <v>441</v>
      </c>
      <c r="K2048" s="27" t="s">
        <v>193</v>
      </c>
      <c r="L2048" s="27" t="str">
        <f t="shared" si="80"/>
        <v/>
      </c>
      <c r="M2048" s="155" t="s">
        <v>461</v>
      </c>
      <c r="N2048" s="140">
        <v>2.8294981008990809E-3</v>
      </c>
      <c r="O2048" s="140">
        <f t="shared" si="76"/>
        <v>2.8294981008990807</v>
      </c>
      <c r="P2048" s="27">
        <v>360</v>
      </c>
      <c r="Q2048" s="27">
        <v>360</v>
      </c>
      <c r="R2048" s="185">
        <v>128</v>
      </c>
      <c r="S2048" s="185">
        <v>115</v>
      </c>
      <c r="T2048" s="186"/>
      <c r="U2048" s="186"/>
      <c r="V2048" s="186"/>
      <c r="W2048" s="157"/>
    </row>
    <row r="2049" spans="1:23" ht="13.8">
      <c r="A2049" s="158">
        <v>10.47</v>
      </c>
      <c r="B2049" s="153">
        <v>193</v>
      </c>
      <c r="C2049" s="153">
        <v>88109</v>
      </c>
      <c r="D2049" s="27"/>
      <c r="E2049" s="27"/>
      <c r="F2049" s="27"/>
      <c r="G2049" s="27" t="str">
        <f t="shared" si="79"/>
        <v/>
      </c>
      <c r="H2049" s="27"/>
      <c r="I2049" s="27"/>
      <c r="J2049" s="154" t="s">
        <v>95</v>
      </c>
      <c r="K2049" s="27" t="s">
        <v>98</v>
      </c>
      <c r="L2049" s="27" t="str">
        <f t="shared" si="80"/>
        <v/>
      </c>
      <c r="M2049" s="155" t="s">
        <v>98</v>
      </c>
      <c r="N2049" s="140">
        <v>2.4439915708933417E-3</v>
      </c>
      <c r="O2049" s="140">
        <f t="shared" si="76"/>
        <v>2.4439915708933415</v>
      </c>
      <c r="P2049" s="156" t="s">
        <v>346</v>
      </c>
      <c r="Q2049" s="156" t="s">
        <v>346</v>
      </c>
      <c r="R2049" s="185">
        <v>208</v>
      </c>
      <c r="S2049" s="185">
        <v>207</v>
      </c>
      <c r="T2049" s="186"/>
      <c r="U2049" s="186"/>
      <c r="V2049" s="186"/>
      <c r="W2049" s="157"/>
    </row>
    <row r="2050" spans="1:23" ht="13.8">
      <c r="A2050" s="158">
        <v>10.79</v>
      </c>
      <c r="B2050" s="153">
        <v>59</v>
      </c>
      <c r="C2050" s="153">
        <v>611495</v>
      </c>
      <c r="D2050" s="27"/>
      <c r="E2050" s="27"/>
      <c r="F2050" s="27"/>
      <c r="G2050" s="27" t="str">
        <f t="shared" si="79"/>
        <v/>
      </c>
      <c r="H2050" s="27"/>
      <c r="I2050" s="27"/>
      <c r="J2050" s="154" t="s">
        <v>635</v>
      </c>
      <c r="K2050" s="27" t="s">
        <v>652</v>
      </c>
      <c r="L2050" s="27" t="str">
        <f t="shared" si="80"/>
        <v/>
      </c>
      <c r="M2050" s="155" t="s">
        <v>661</v>
      </c>
      <c r="N2050" s="140">
        <v>1.6961815769597023E-2</v>
      </c>
      <c r="O2050" s="140">
        <f t="shared" si="76"/>
        <v>16.961815769597024</v>
      </c>
      <c r="P2050" s="156" t="s">
        <v>346</v>
      </c>
      <c r="Q2050" s="156" t="s">
        <v>346</v>
      </c>
      <c r="R2050" s="185">
        <v>88</v>
      </c>
      <c r="S2050" s="185">
        <v>103</v>
      </c>
      <c r="T2050" s="186">
        <v>222</v>
      </c>
      <c r="U2050" s="186"/>
      <c r="V2050" s="186"/>
      <c r="W2050" s="157"/>
    </row>
    <row r="2051" spans="1:23" ht="13.8">
      <c r="A2051" s="158">
        <v>11.78</v>
      </c>
      <c r="B2051" s="153">
        <v>110</v>
      </c>
      <c r="C2051" s="153">
        <v>61668</v>
      </c>
      <c r="D2051" s="27"/>
      <c r="E2051" s="27"/>
      <c r="F2051" s="27"/>
      <c r="G2051" s="27" t="str">
        <f t="shared" si="79"/>
        <v/>
      </c>
      <c r="H2051" s="27"/>
      <c r="I2051" s="27"/>
      <c r="J2051" s="154" t="s">
        <v>506</v>
      </c>
      <c r="K2051" s="27" t="s">
        <v>501</v>
      </c>
      <c r="L2051" s="27" t="str">
        <f t="shared" si="80"/>
        <v/>
      </c>
      <c r="M2051" s="155" t="s">
        <v>98</v>
      </c>
      <c r="N2051" s="140">
        <v>1.710563871952361E-3</v>
      </c>
      <c r="O2051" s="140">
        <f t="shared" si="76"/>
        <v>1.710563871952361</v>
      </c>
      <c r="P2051" s="156" t="s">
        <v>346</v>
      </c>
      <c r="Q2051" s="156" t="s">
        <v>346</v>
      </c>
      <c r="R2051" s="185">
        <v>123</v>
      </c>
      <c r="S2051" s="185">
        <v>81</v>
      </c>
      <c r="T2051" s="186">
        <v>55</v>
      </c>
      <c r="U2051" s="186"/>
      <c r="V2051" s="186"/>
      <c r="W2051" s="157"/>
    </row>
    <row r="2052" spans="1:23" ht="13.8">
      <c r="A2052" s="158">
        <v>11.92</v>
      </c>
      <c r="B2052" s="153">
        <v>149</v>
      </c>
      <c r="C2052" s="153">
        <v>73149</v>
      </c>
      <c r="D2052" s="27"/>
      <c r="E2052" s="27"/>
      <c r="F2052" s="27"/>
      <c r="G2052" s="27" t="str">
        <f t="shared" si="79"/>
        <v/>
      </c>
      <c r="H2052" s="27"/>
      <c r="I2052" s="27"/>
      <c r="J2052" s="154" t="s">
        <v>558</v>
      </c>
      <c r="K2052" s="27" t="s">
        <v>114</v>
      </c>
      <c r="L2052" s="27" t="str">
        <f t="shared" si="80"/>
        <v/>
      </c>
      <c r="M2052" s="155" t="s">
        <v>139</v>
      </c>
      <c r="N2052" s="140">
        <v>2.0290269940559653E-3</v>
      </c>
      <c r="O2052" s="140">
        <f t="shared" si="76"/>
        <v>2.0290269940559655</v>
      </c>
      <c r="P2052" s="27">
        <v>6240</v>
      </c>
      <c r="Q2052" s="27">
        <v>6240</v>
      </c>
      <c r="R2052" s="185">
        <v>177</v>
      </c>
      <c r="S2052" s="185">
        <v>222</v>
      </c>
      <c r="T2052" s="186"/>
      <c r="U2052" s="186"/>
      <c r="V2052" s="195"/>
      <c r="W2052" s="157"/>
    </row>
    <row r="2053" spans="1:23" ht="13.8">
      <c r="A2053" s="158">
        <v>12.05</v>
      </c>
      <c r="B2053" s="153">
        <v>110</v>
      </c>
      <c r="C2053" s="27">
        <v>165947</v>
      </c>
      <c r="D2053" s="27"/>
      <c r="E2053" s="27"/>
      <c r="F2053" s="27"/>
      <c r="G2053" s="27" t="str">
        <f t="shared" si="79"/>
        <v/>
      </c>
      <c r="H2053" s="27"/>
      <c r="I2053" s="27"/>
      <c r="J2053" s="154" t="s">
        <v>506</v>
      </c>
      <c r="K2053" s="27" t="s">
        <v>501</v>
      </c>
      <c r="L2053" s="27" t="str">
        <f t="shared" si="80"/>
        <v/>
      </c>
      <c r="M2053" s="155" t="s">
        <v>98</v>
      </c>
      <c r="N2053" s="140">
        <v>4.6030833310449258E-3</v>
      </c>
      <c r="O2053" s="140">
        <f t="shared" si="76"/>
        <v>4.6030833310449255</v>
      </c>
      <c r="P2053" s="156" t="s">
        <v>346</v>
      </c>
      <c r="Q2053" s="156" t="s">
        <v>346</v>
      </c>
      <c r="R2053" s="185">
        <v>123</v>
      </c>
      <c r="S2053" s="185">
        <v>81</v>
      </c>
      <c r="T2053" s="186">
        <v>55</v>
      </c>
      <c r="U2053" s="186"/>
      <c r="V2053" s="196"/>
      <c r="W2053" s="157"/>
    </row>
    <row r="2054" spans="1:23" ht="13.8">
      <c r="A2054" s="158">
        <v>12.77</v>
      </c>
      <c r="B2054" s="153">
        <v>105</v>
      </c>
      <c r="C2054" s="27">
        <v>76673</v>
      </c>
      <c r="D2054" s="27"/>
      <c r="E2054" s="27"/>
      <c r="F2054" s="27"/>
      <c r="G2054" s="27" t="str">
        <f t="shared" si="79"/>
        <v/>
      </c>
      <c r="H2054" s="27"/>
      <c r="I2054" s="27"/>
      <c r="J2054" s="154" t="s">
        <v>290</v>
      </c>
      <c r="K2054" s="27" t="s">
        <v>302</v>
      </c>
      <c r="L2054" s="27" t="str">
        <f t="shared" si="80"/>
        <v/>
      </c>
      <c r="M2054" s="155" t="s">
        <v>316</v>
      </c>
      <c r="N2054" s="140">
        <v>2.1267766711131121E-3</v>
      </c>
      <c r="O2054" s="140">
        <f t="shared" si="76"/>
        <v>2.1267766711131122</v>
      </c>
      <c r="P2054" s="27">
        <v>7600</v>
      </c>
      <c r="Q2054" s="27">
        <v>7600</v>
      </c>
      <c r="R2054" s="185">
        <v>77</v>
      </c>
      <c r="S2054" s="185">
        <v>182</v>
      </c>
      <c r="T2054" s="186"/>
      <c r="U2054" s="186"/>
      <c r="V2054" s="196"/>
      <c r="W2054" s="157"/>
    </row>
    <row r="2055" spans="1:23" ht="13.8">
      <c r="A2055" s="158">
        <v>15.09</v>
      </c>
      <c r="B2055" s="153">
        <v>188</v>
      </c>
      <c r="C2055" s="27">
        <v>3605127</v>
      </c>
      <c r="D2055" s="27"/>
      <c r="E2055" s="27"/>
      <c r="F2055" s="27"/>
      <c r="G2055" s="27" t="str">
        <f t="shared" si="79"/>
        <v/>
      </c>
      <c r="H2055" s="27"/>
      <c r="I2055" s="27"/>
      <c r="J2055" s="154" t="s">
        <v>89</v>
      </c>
      <c r="K2055" s="27" t="s">
        <v>115</v>
      </c>
      <c r="L2055" s="27" t="str">
        <f t="shared" si="80"/>
        <v/>
      </c>
      <c r="M2055" s="155" t="s">
        <v>140</v>
      </c>
      <c r="N2055" s="140">
        <v>0.1</v>
      </c>
      <c r="O2055" s="140">
        <f t="shared" si="76"/>
        <v>100</v>
      </c>
      <c r="P2055" s="156" t="s">
        <v>346</v>
      </c>
      <c r="Q2055" s="156" t="s">
        <v>346</v>
      </c>
      <c r="R2055" s="185">
        <v>160</v>
      </c>
      <c r="S2055" s="185">
        <v>184</v>
      </c>
      <c r="T2055" s="186"/>
      <c r="U2055" s="186"/>
      <c r="V2055" s="196"/>
      <c r="W2055" s="157"/>
    </row>
    <row r="2056" spans="1:23" ht="13.8">
      <c r="A2056" s="158">
        <v>15.46</v>
      </c>
      <c r="B2056" s="153">
        <v>149</v>
      </c>
      <c r="C2056" s="27">
        <v>331137</v>
      </c>
      <c r="D2056" s="27"/>
      <c r="E2056" s="27"/>
      <c r="F2056" s="27"/>
      <c r="G2056" s="27" t="str">
        <f t="shared" si="79"/>
        <v/>
      </c>
      <c r="H2056" s="27"/>
      <c r="I2056" s="27"/>
      <c r="J2056" s="154" t="s">
        <v>527</v>
      </c>
      <c r="K2056" s="27" t="s">
        <v>98</v>
      </c>
      <c r="L2056" s="27" t="str">
        <f t="shared" si="80"/>
        <v/>
      </c>
      <c r="M2056" s="155" t="s">
        <v>98</v>
      </c>
      <c r="N2056" s="140">
        <v>9.1851687887833083E-3</v>
      </c>
      <c r="O2056" s="140">
        <f t="shared" si="76"/>
        <v>9.185168788783308</v>
      </c>
      <c r="P2056" s="156" t="s">
        <v>346</v>
      </c>
      <c r="Q2056" s="156" t="s">
        <v>346</v>
      </c>
      <c r="R2056" s="185">
        <v>104</v>
      </c>
      <c r="S2056" s="185">
        <v>223</v>
      </c>
      <c r="T2056" s="186">
        <v>167</v>
      </c>
      <c r="U2056" s="186"/>
      <c r="V2056" s="196"/>
      <c r="W2056" s="157"/>
    </row>
    <row r="2057" spans="1:23" ht="13.8">
      <c r="A2057" s="158">
        <v>15.55</v>
      </c>
      <c r="B2057" s="153">
        <v>194</v>
      </c>
      <c r="C2057" s="27">
        <v>976586</v>
      </c>
      <c r="D2057" s="27"/>
      <c r="E2057" s="27"/>
      <c r="F2057" s="27"/>
      <c r="G2057" s="27" t="str">
        <f t="shared" si="79"/>
        <v/>
      </c>
      <c r="H2057" s="27"/>
      <c r="I2057" s="27"/>
      <c r="J2057" s="154" t="s">
        <v>640</v>
      </c>
      <c r="K2057" s="27" t="s">
        <v>407</v>
      </c>
      <c r="L2057" s="27" t="str">
        <f t="shared" si="80"/>
        <v/>
      </c>
      <c r="M2057" s="155" t="s">
        <v>403</v>
      </c>
      <c r="N2057" s="140">
        <v>2.7088809908777142E-2</v>
      </c>
      <c r="O2057" s="140">
        <f t="shared" si="76"/>
        <v>27.088809908777144</v>
      </c>
      <c r="P2057" s="27">
        <v>87000</v>
      </c>
      <c r="Q2057" s="27">
        <v>100</v>
      </c>
      <c r="R2057" s="185">
        <v>107</v>
      </c>
      <c r="S2057" s="185">
        <v>67</v>
      </c>
      <c r="T2057" s="186">
        <v>82</v>
      </c>
      <c r="U2057" s="186"/>
      <c r="V2057" s="196"/>
      <c r="W2057" s="157"/>
    </row>
    <row r="2058" spans="1:23" ht="13.8">
      <c r="A2058" s="158">
        <v>15.55</v>
      </c>
      <c r="B2058" s="153">
        <v>243</v>
      </c>
      <c r="C2058" s="27">
        <v>117021</v>
      </c>
      <c r="D2058" s="27"/>
      <c r="E2058" s="27"/>
      <c r="F2058" s="27"/>
      <c r="G2058" s="27" t="str">
        <f t="shared" si="79"/>
        <v/>
      </c>
      <c r="H2058" s="27"/>
      <c r="I2058" s="27"/>
      <c r="J2058" s="154" t="s">
        <v>641</v>
      </c>
      <c r="K2058" s="27" t="s">
        <v>653</v>
      </c>
      <c r="L2058" s="27" t="str">
        <f t="shared" si="80"/>
        <v/>
      </c>
      <c r="M2058" s="155" t="s">
        <v>98</v>
      </c>
      <c r="N2058" s="140">
        <v>3.2459605445245066E-3</v>
      </c>
      <c r="O2058" s="140">
        <f t="shared" si="76"/>
        <v>3.2459605445245066</v>
      </c>
      <c r="P2058" s="156" t="s">
        <v>346</v>
      </c>
      <c r="Q2058" s="156" t="s">
        <v>346</v>
      </c>
      <c r="R2058" s="185">
        <v>258</v>
      </c>
      <c r="S2058" s="185">
        <v>213</v>
      </c>
      <c r="T2058" s="186">
        <v>187</v>
      </c>
      <c r="U2058" s="186"/>
      <c r="V2058" s="196"/>
      <c r="W2058" s="157"/>
    </row>
    <row r="2059" spans="1:23" ht="13.8">
      <c r="A2059" s="158">
        <v>16.88</v>
      </c>
      <c r="B2059" s="153">
        <v>149</v>
      </c>
      <c r="C2059" s="27">
        <v>2167314</v>
      </c>
      <c r="D2059" s="27"/>
      <c r="E2059" s="27"/>
      <c r="F2059" s="27"/>
      <c r="G2059" s="27" t="str">
        <f t="shared" si="79"/>
        <v/>
      </c>
      <c r="H2059" s="27"/>
      <c r="I2059" s="27"/>
      <c r="J2059" s="154" t="s">
        <v>481</v>
      </c>
      <c r="K2059" s="27" t="s">
        <v>117</v>
      </c>
      <c r="L2059" s="27" t="str">
        <f t="shared" si="80"/>
        <v/>
      </c>
      <c r="M2059" s="155" t="s">
        <v>142</v>
      </c>
      <c r="N2059" s="140">
        <v>6.0117549256933259E-2</v>
      </c>
      <c r="O2059" s="140">
        <f t="shared" si="76"/>
        <v>60.117549256933259</v>
      </c>
      <c r="P2059" s="27">
        <v>600</v>
      </c>
      <c r="Q2059" s="27">
        <v>600</v>
      </c>
      <c r="R2059" s="185">
        <v>104</v>
      </c>
      <c r="S2059" s="185">
        <v>223</v>
      </c>
      <c r="T2059" s="186">
        <v>205</v>
      </c>
      <c r="U2059" s="186"/>
      <c r="V2059" s="196"/>
      <c r="W2059" s="157"/>
    </row>
    <row r="2060" spans="1:23" ht="13.8">
      <c r="A2060" s="158">
        <v>18.13</v>
      </c>
      <c r="B2060" s="153">
        <v>207</v>
      </c>
      <c r="C2060" s="27">
        <v>43587</v>
      </c>
      <c r="D2060" s="27"/>
      <c r="E2060" s="27"/>
      <c r="F2060" s="27"/>
      <c r="G2060" s="27" t="str">
        <f t="shared" si="79"/>
        <v/>
      </c>
      <c r="H2060" s="27"/>
      <c r="I2060" s="27"/>
      <c r="J2060" s="154" t="s">
        <v>444</v>
      </c>
      <c r="K2060" s="27" t="s">
        <v>98</v>
      </c>
      <c r="L2060" s="27" t="str">
        <f t="shared" si="80"/>
        <v/>
      </c>
      <c r="M2060" s="155" t="s">
        <v>98</v>
      </c>
      <c r="N2060" s="140">
        <v>1.2090281424205029E-3</v>
      </c>
      <c r="O2060" s="140">
        <f t="shared" ref="O2060:O2119" si="81">N2060*1000</f>
        <v>1.2090281424205029</v>
      </c>
      <c r="P2060" s="156" t="s">
        <v>346</v>
      </c>
      <c r="Q2060" s="156" t="s">
        <v>346</v>
      </c>
      <c r="R2060" s="185">
        <v>73</v>
      </c>
      <c r="S2060" s="185">
        <v>281</v>
      </c>
      <c r="T2060" s="186">
        <v>355</v>
      </c>
      <c r="U2060" s="186"/>
      <c r="V2060" s="196"/>
      <c r="W2060" s="157"/>
    </row>
    <row r="2061" spans="1:23" ht="13.8">
      <c r="A2061" s="158">
        <v>20.3</v>
      </c>
      <c r="B2061" s="153">
        <v>207</v>
      </c>
      <c r="C2061" s="27">
        <v>122063</v>
      </c>
      <c r="D2061" s="27"/>
      <c r="E2061" s="27"/>
      <c r="F2061" s="27"/>
      <c r="G2061" s="27" t="str">
        <f t="shared" si="79"/>
        <v/>
      </c>
      <c r="H2061" s="27"/>
      <c r="I2061" s="27"/>
      <c r="J2061" s="154" t="s">
        <v>444</v>
      </c>
      <c r="K2061" s="27" t="s">
        <v>98</v>
      </c>
      <c r="L2061" s="27" t="str">
        <f t="shared" si="80"/>
        <v/>
      </c>
      <c r="M2061" s="155" t="s">
        <v>98</v>
      </c>
      <c r="N2061" s="140">
        <v>3.3858169212901516E-3</v>
      </c>
      <c r="O2061" s="140">
        <f t="shared" si="81"/>
        <v>3.3858169212901514</v>
      </c>
      <c r="P2061" s="156" t="s">
        <v>346</v>
      </c>
      <c r="Q2061" s="156" t="s">
        <v>346</v>
      </c>
      <c r="R2061" s="185">
        <v>73</v>
      </c>
      <c r="S2061" s="185">
        <v>147</v>
      </c>
      <c r="T2061" s="186">
        <v>281</v>
      </c>
      <c r="U2061" s="186"/>
      <c r="V2061" s="196"/>
      <c r="W2061" s="157"/>
    </row>
    <row r="2062" spans="1:23" ht="13.8">
      <c r="A2062" s="158">
        <v>22.39</v>
      </c>
      <c r="B2062" s="153">
        <v>207</v>
      </c>
      <c r="C2062" s="27">
        <v>221437</v>
      </c>
      <c r="D2062" s="27"/>
      <c r="E2062" s="27"/>
      <c r="F2062" s="27"/>
      <c r="G2062" s="27" t="str">
        <f t="shared" si="79"/>
        <v/>
      </c>
      <c r="H2062" s="27"/>
      <c r="I2062" s="27"/>
      <c r="J2062" s="154" t="s">
        <v>444</v>
      </c>
      <c r="K2062" s="27" t="s">
        <v>98</v>
      </c>
      <c r="L2062" s="27" t="str">
        <f t="shared" si="80"/>
        <v/>
      </c>
      <c r="M2062" s="155" t="s">
        <v>98</v>
      </c>
      <c r="N2062" s="140">
        <v>6.1422801471349006E-3</v>
      </c>
      <c r="O2062" s="140">
        <f t="shared" si="81"/>
        <v>6.1422801471349002</v>
      </c>
      <c r="P2062" s="156" t="s">
        <v>346</v>
      </c>
      <c r="Q2062" s="156" t="s">
        <v>346</v>
      </c>
      <c r="R2062" s="185">
        <v>73</v>
      </c>
      <c r="S2062" s="185">
        <v>281</v>
      </c>
      <c r="T2062" s="186">
        <v>355</v>
      </c>
      <c r="U2062" s="186"/>
      <c r="V2062" s="196"/>
      <c r="W2062" s="157"/>
    </row>
    <row r="2063" spans="1:23" ht="13.8">
      <c r="A2063" s="158">
        <v>23.5</v>
      </c>
      <c r="B2063" s="153">
        <v>243</v>
      </c>
      <c r="C2063" s="27">
        <v>1320410</v>
      </c>
      <c r="D2063" s="27"/>
      <c r="E2063" s="27"/>
      <c r="F2063" s="27"/>
      <c r="G2063" s="27" t="str">
        <f t="shared" si="79"/>
        <v/>
      </c>
      <c r="H2063" s="27"/>
      <c r="I2063" s="27"/>
      <c r="J2063" s="154" t="s">
        <v>450</v>
      </c>
      <c r="K2063" s="27" t="s">
        <v>120</v>
      </c>
      <c r="L2063" s="27" t="str">
        <f t="shared" si="80"/>
        <v/>
      </c>
      <c r="M2063" s="155" t="s">
        <v>145</v>
      </c>
      <c r="N2063" s="140">
        <v>0.1</v>
      </c>
      <c r="O2063" s="140">
        <f t="shared" si="81"/>
        <v>100</v>
      </c>
      <c r="P2063" s="156" t="s">
        <v>346</v>
      </c>
      <c r="Q2063" s="156" t="s">
        <v>346</v>
      </c>
      <c r="R2063" s="185">
        <v>245</v>
      </c>
      <c r="S2063" s="185">
        <v>186</v>
      </c>
      <c r="T2063" s="186">
        <v>256</v>
      </c>
      <c r="U2063" s="186"/>
      <c r="V2063" s="196"/>
      <c r="W2063" s="157"/>
    </row>
    <row r="2064" spans="1:23" ht="13.8">
      <c r="A2064" s="158">
        <v>24.4</v>
      </c>
      <c r="B2064" s="153">
        <v>207</v>
      </c>
      <c r="C2064" s="27">
        <v>192238</v>
      </c>
      <c r="D2064" s="27"/>
      <c r="E2064" s="27"/>
      <c r="F2064" s="27"/>
      <c r="G2064" s="27" t="str">
        <f t="shared" ref="G2064:G2067" si="82">IF($F2064="Other","Please, specify ion type!!!","")</f>
        <v/>
      </c>
      <c r="H2064" s="27"/>
      <c r="I2064" s="27"/>
      <c r="J2064" s="154" t="s">
        <v>444</v>
      </c>
      <c r="K2064" s="27" t="s">
        <v>98</v>
      </c>
      <c r="L2064" s="27" t="str">
        <f t="shared" ref="L2064:L2067" si="83">IF($I2064="Unknown","n/a","")</f>
        <v/>
      </c>
      <c r="M2064" s="155" t="s">
        <v>98</v>
      </c>
      <c r="N2064" s="140">
        <v>5.3323502889079917E-3</v>
      </c>
      <c r="O2064" s="140">
        <f t="shared" si="81"/>
        <v>5.3323502889079917</v>
      </c>
      <c r="P2064" s="156" t="s">
        <v>346</v>
      </c>
      <c r="Q2064" s="156" t="s">
        <v>346</v>
      </c>
      <c r="R2064" s="185">
        <v>73</v>
      </c>
      <c r="S2064" s="185">
        <v>281</v>
      </c>
      <c r="T2064" s="186">
        <v>355</v>
      </c>
      <c r="U2064" s="186"/>
      <c r="V2064" s="196"/>
      <c r="W2064" s="157"/>
    </row>
    <row r="2065" spans="1:23" ht="13.8">
      <c r="A2065" s="158">
        <v>25.64</v>
      </c>
      <c r="B2065" s="153">
        <v>207</v>
      </c>
      <c r="C2065" s="27">
        <v>354129</v>
      </c>
      <c r="D2065" s="27"/>
      <c r="E2065" s="27"/>
      <c r="F2065" s="27"/>
      <c r="G2065" s="27" t="str">
        <f t="shared" si="82"/>
        <v/>
      </c>
      <c r="H2065" s="27"/>
      <c r="I2065" s="27"/>
      <c r="J2065" s="154" t="s">
        <v>444</v>
      </c>
      <c r="K2065" s="27" t="s">
        <v>98</v>
      </c>
      <c r="L2065" s="27" t="str">
        <f t="shared" si="83"/>
        <v/>
      </c>
      <c r="M2065" s="155" t="s">
        <v>98</v>
      </c>
      <c r="N2065" s="140">
        <v>9.8229271812061009E-3</v>
      </c>
      <c r="O2065" s="140">
        <f t="shared" si="81"/>
        <v>9.8229271812061008</v>
      </c>
      <c r="P2065" s="156" t="s">
        <v>346</v>
      </c>
      <c r="Q2065" s="156" t="s">
        <v>346</v>
      </c>
      <c r="R2065" s="185">
        <v>73</v>
      </c>
      <c r="S2065" s="185">
        <v>281</v>
      </c>
      <c r="T2065" s="186">
        <v>341</v>
      </c>
      <c r="U2065" s="186"/>
      <c r="V2065" s="196"/>
      <c r="W2065" s="157"/>
    </row>
    <row r="2066" spans="1:23" ht="13.8">
      <c r="A2066" s="158">
        <v>26.92</v>
      </c>
      <c r="B2066" s="153">
        <v>207</v>
      </c>
      <c r="C2066" s="27">
        <v>213152</v>
      </c>
      <c r="D2066" s="27"/>
      <c r="E2066" s="27"/>
      <c r="F2066" s="27"/>
      <c r="G2066" s="27" t="str">
        <f t="shared" si="82"/>
        <v/>
      </c>
      <c r="H2066" s="27"/>
      <c r="I2066" s="27"/>
      <c r="J2066" s="154" t="s">
        <v>444</v>
      </c>
      <c r="K2066" s="27" t="s">
        <v>98</v>
      </c>
      <c r="L2066" s="27" t="str">
        <f t="shared" si="83"/>
        <v/>
      </c>
      <c r="M2066" s="155" t="s">
        <v>98</v>
      </c>
      <c r="N2066" s="140">
        <v>5.9124685482647354E-3</v>
      </c>
      <c r="O2066" s="140">
        <f t="shared" si="81"/>
        <v>5.9124685482647354</v>
      </c>
      <c r="P2066" s="156" t="s">
        <v>346</v>
      </c>
      <c r="Q2066" s="156" t="s">
        <v>346</v>
      </c>
      <c r="R2066" s="185">
        <v>73</v>
      </c>
      <c r="S2066" s="185">
        <v>281</v>
      </c>
      <c r="T2066" s="186">
        <v>355</v>
      </c>
      <c r="U2066" s="186"/>
      <c r="V2066" s="196"/>
      <c r="W2066" s="157"/>
    </row>
    <row r="2067" spans="1:23" ht="13.8">
      <c r="A2067" s="158">
        <v>28.36</v>
      </c>
      <c r="B2067" s="153">
        <v>207</v>
      </c>
      <c r="C2067" s="27">
        <v>444757</v>
      </c>
      <c r="D2067" s="27"/>
      <c r="E2067" s="27"/>
      <c r="F2067" s="27"/>
      <c r="G2067" s="27" t="str">
        <f t="shared" si="82"/>
        <v/>
      </c>
      <c r="H2067" s="27"/>
      <c r="I2067" s="27"/>
      <c r="J2067" s="154" t="s">
        <v>444</v>
      </c>
      <c r="K2067" s="27" t="s">
        <v>98</v>
      </c>
      <c r="L2067" s="27" t="str">
        <f t="shared" si="83"/>
        <v/>
      </c>
      <c r="M2067" s="155" t="s">
        <v>98</v>
      </c>
      <c r="N2067" s="140">
        <v>1.2336791463934557E-2</v>
      </c>
      <c r="O2067" s="140">
        <f t="shared" si="81"/>
        <v>12.336791463934556</v>
      </c>
      <c r="P2067" s="156" t="s">
        <v>346</v>
      </c>
      <c r="Q2067" s="156" t="s">
        <v>346</v>
      </c>
      <c r="R2067" s="185">
        <v>73</v>
      </c>
      <c r="S2067" s="185">
        <v>281</v>
      </c>
      <c r="T2067" s="186">
        <v>355</v>
      </c>
      <c r="U2067" s="186"/>
      <c r="V2067" s="196"/>
      <c r="W2067" s="157"/>
    </row>
    <row r="2068" spans="1:23">
      <c r="A2068" s="220" t="s">
        <v>700</v>
      </c>
      <c r="B2068" s="220"/>
      <c r="C2068" s="220"/>
      <c r="D2068" s="220"/>
      <c r="E2068" s="220"/>
      <c r="F2068" s="220"/>
      <c r="G2068" s="220"/>
      <c r="H2068" s="220"/>
      <c r="I2068" s="220"/>
      <c r="J2068" s="220"/>
      <c r="K2068" s="220"/>
      <c r="L2068" s="220"/>
      <c r="M2068" s="220"/>
      <c r="N2068" s="220"/>
      <c r="O2068" s="220"/>
      <c r="P2068" s="220"/>
      <c r="Q2068" s="220"/>
      <c r="R2068" s="220"/>
      <c r="S2068" s="220"/>
      <c r="T2068" s="220"/>
      <c r="U2068" s="220"/>
      <c r="V2068" s="220"/>
      <c r="W2068" s="220"/>
    </row>
    <row r="2069" spans="1:23" ht="13.8">
      <c r="A2069" s="158">
        <v>6.15</v>
      </c>
      <c r="B2069" s="153">
        <v>91</v>
      </c>
      <c r="C2069" s="153">
        <v>1097123</v>
      </c>
      <c r="D2069" s="27"/>
      <c r="E2069" s="27"/>
      <c r="F2069" s="27"/>
      <c r="G2069" s="27" t="str">
        <f t="shared" ref="G2069:G2100" si="84">IF($F2069="Other","Please, specify ion type!!!","")</f>
        <v/>
      </c>
      <c r="H2069" s="27"/>
      <c r="I2069" s="27"/>
      <c r="J2069" s="154" t="s">
        <v>215</v>
      </c>
      <c r="K2069" s="27" t="s">
        <v>229</v>
      </c>
      <c r="L2069" s="27" t="str">
        <f t="shared" ref="L2069:L2100" si="85">IF($I2069="Unknown","n/a","")</f>
        <v/>
      </c>
      <c r="M2069" s="155" t="s">
        <v>238</v>
      </c>
      <c r="N2069" s="140">
        <v>0.21005730456043212</v>
      </c>
      <c r="O2069" s="140">
        <f t="shared" si="81"/>
        <v>210.05730456043213</v>
      </c>
      <c r="P2069" s="27">
        <v>4300</v>
      </c>
      <c r="Q2069" s="156" t="s">
        <v>346</v>
      </c>
      <c r="R2069" s="185">
        <v>65</v>
      </c>
      <c r="S2069" s="185"/>
      <c r="T2069" s="186"/>
      <c r="U2069" s="186"/>
      <c r="V2069" s="186"/>
      <c r="W2069" s="157"/>
    </row>
    <row r="2070" spans="1:23" ht="13.8">
      <c r="A2070" s="158">
        <v>6.03</v>
      </c>
      <c r="B2070" s="153">
        <v>207</v>
      </c>
      <c r="C2070" s="153">
        <v>1417042</v>
      </c>
      <c r="D2070" s="27"/>
      <c r="E2070" s="27"/>
      <c r="F2070" s="27"/>
      <c r="G2070" s="27" t="str">
        <f t="shared" si="84"/>
        <v/>
      </c>
      <c r="H2070" s="27"/>
      <c r="I2070" s="27"/>
      <c r="J2070" s="154" t="s">
        <v>71</v>
      </c>
      <c r="K2070" s="27" t="s">
        <v>96</v>
      </c>
      <c r="L2070" s="27" t="str">
        <f t="shared" si="85"/>
        <v/>
      </c>
      <c r="M2070" s="155" t="s">
        <v>122</v>
      </c>
      <c r="N2070" s="140">
        <v>0.27130961885670413</v>
      </c>
      <c r="O2070" s="140">
        <f t="shared" si="81"/>
        <v>271.30961885670411</v>
      </c>
      <c r="P2070" s="156" t="s">
        <v>346</v>
      </c>
      <c r="Q2070" s="156" t="s">
        <v>346</v>
      </c>
      <c r="R2070" s="185">
        <v>191</v>
      </c>
      <c r="S2070" s="185"/>
      <c r="T2070" s="186"/>
      <c r="U2070" s="186"/>
      <c r="V2070" s="186"/>
      <c r="W2070" s="157"/>
    </row>
    <row r="2071" spans="1:23" ht="13.8">
      <c r="A2071" s="158">
        <v>6.54</v>
      </c>
      <c r="B2071" s="153">
        <v>133</v>
      </c>
      <c r="C2071" s="153">
        <v>59228</v>
      </c>
      <c r="D2071" s="27"/>
      <c r="E2071" s="27"/>
      <c r="F2071" s="27"/>
      <c r="G2071" s="27" t="str">
        <f t="shared" si="84"/>
        <v/>
      </c>
      <c r="H2071" s="27"/>
      <c r="I2071" s="27"/>
      <c r="J2071" s="154" t="s">
        <v>491</v>
      </c>
      <c r="K2071" s="27" t="s">
        <v>494</v>
      </c>
      <c r="L2071" s="27" t="str">
        <f t="shared" si="85"/>
        <v/>
      </c>
      <c r="M2071" s="155" t="s">
        <v>98</v>
      </c>
      <c r="N2071" s="140">
        <v>1.1339908136558319E-2</v>
      </c>
      <c r="O2071" s="140">
        <f t="shared" si="81"/>
        <v>11.33990813655832</v>
      </c>
      <c r="P2071" s="156" t="s">
        <v>346</v>
      </c>
      <c r="Q2071" s="156" t="s">
        <v>346</v>
      </c>
      <c r="R2071" s="185">
        <v>151</v>
      </c>
      <c r="S2071" s="185">
        <v>121</v>
      </c>
      <c r="T2071" s="186">
        <v>105</v>
      </c>
      <c r="U2071" s="186"/>
      <c r="V2071" s="186"/>
      <c r="W2071" s="157"/>
    </row>
    <row r="2072" spans="1:23" ht="13.8">
      <c r="A2072" s="158">
        <v>6.76</v>
      </c>
      <c r="B2072" s="153">
        <v>91</v>
      </c>
      <c r="C2072" s="153">
        <v>290781</v>
      </c>
      <c r="D2072" s="27"/>
      <c r="E2072" s="27"/>
      <c r="F2072" s="27"/>
      <c r="G2072" s="27" t="str">
        <f t="shared" si="84"/>
        <v/>
      </c>
      <c r="H2072" s="27"/>
      <c r="I2072" s="27"/>
      <c r="J2072" s="154" t="s">
        <v>536</v>
      </c>
      <c r="K2072" s="27" t="s">
        <v>562</v>
      </c>
      <c r="L2072" s="27" t="str">
        <f t="shared" si="85"/>
        <v/>
      </c>
      <c r="M2072" s="155" t="s">
        <v>98</v>
      </c>
      <c r="N2072" s="140">
        <v>5.5673496114279811E-2</v>
      </c>
      <c r="O2072" s="140">
        <f t="shared" si="81"/>
        <v>55.673496114279814</v>
      </c>
      <c r="P2072" s="156" t="s">
        <v>346</v>
      </c>
      <c r="Q2072" s="156" t="s">
        <v>346</v>
      </c>
      <c r="R2072" s="185">
        <v>106</v>
      </c>
      <c r="S2072" s="185"/>
      <c r="T2072" s="186"/>
      <c r="U2072" s="186"/>
      <c r="V2072" s="186"/>
      <c r="W2072" s="157"/>
    </row>
    <row r="2073" spans="1:23" ht="13.8">
      <c r="A2073" s="158">
        <v>6.84</v>
      </c>
      <c r="B2073" s="153">
        <v>104</v>
      </c>
      <c r="C2073" s="153">
        <v>35052</v>
      </c>
      <c r="D2073" s="27"/>
      <c r="E2073" s="27"/>
      <c r="F2073" s="27"/>
      <c r="G2073" s="27" t="str">
        <f t="shared" si="84"/>
        <v/>
      </c>
      <c r="H2073" s="27"/>
      <c r="I2073" s="27"/>
      <c r="J2073" s="154" t="s">
        <v>537</v>
      </c>
      <c r="K2073" s="27" t="s">
        <v>563</v>
      </c>
      <c r="L2073" s="27" t="str">
        <f t="shared" si="85"/>
        <v/>
      </c>
      <c r="M2073" s="155" t="s">
        <v>577</v>
      </c>
      <c r="N2073" s="140">
        <v>6.7111241305234381E-3</v>
      </c>
      <c r="O2073" s="140">
        <f t="shared" si="81"/>
        <v>6.7111241305234381</v>
      </c>
      <c r="P2073" s="27">
        <v>1.2</v>
      </c>
      <c r="Q2073" s="156" t="s">
        <v>346</v>
      </c>
      <c r="R2073" s="185">
        <v>78</v>
      </c>
      <c r="S2073" s="185">
        <v>51</v>
      </c>
      <c r="T2073" s="186"/>
      <c r="U2073" s="186"/>
      <c r="V2073" s="186"/>
      <c r="W2073" s="157"/>
    </row>
    <row r="2074" spans="1:23" ht="13.8">
      <c r="A2074" s="158">
        <v>6.92</v>
      </c>
      <c r="B2074" s="153">
        <v>193</v>
      </c>
      <c r="C2074" s="153">
        <v>244086</v>
      </c>
      <c r="D2074" s="27"/>
      <c r="E2074" s="27"/>
      <c r="F2074" s="27"/>
      <c r="G2074" s="27" t="str">
        <f t="shared" si="84"/>
        <v/>
      </c>
      <c r="H2074" s="27"/>
      <c r="I2074" s="27"/>
      <c r="J2074" s="154" t="s">
        <v>95</v>
      </c>
      <c r="K2074" s="27" t="s">
        <v>98</v>
      </c>
      <c r="L2074" s="27" t="str">
        <f t="shared" si="85"/>
        <v/>
      </c>
      <c r="M2074" s="155" t="s">
        <v>98</v>
      </c>
      <c r="N2074" s="140">
        <v>4.6733180546700448E-2</v>
      </c>
      <c r="O2074" s="140">
        <f t="shared" si="81"/>
        <v>46.733180546700446</v>
      </c>
      <c r="P2074" s="156" t="s">
        <v>346</v>
      </c>
      <c r="Q2074" s="156" t="s">
        <v>346</v>
      </c>
      <c r="R2074" s="185">
        <v>209</v>
      </c>
      <c r="S2074" s="185">
        <v>135</v>
      </c>
      <c r="T2074" s="186"/>
      <c r="U2074" s="186"/>
      <c r="V2074" s="186"/>
      <c r="W2074" s="157"/>
    </row>
    <row r="2075" spans="1:23" ht="13.8">
      <c r="A2075" s="158">
        <v>7.15</v>
      </c>
      <c r="B2075" s="153">
        <v>281</v>
      </c>
      <c r="C2075" s="153">
        <v>258412</v>
      </c>
      <c r="D2075" s="27"/>
      <c r="E2075" s="27"/>
      <c r="F2075" s="27"/>
      <c r="G2075" s="27" t="str">
        <f t="shared" si="84"/>
        <v/>
      </c>
      <c r="H2075" s="27"/>
      <c r="I2075" s="27"/>
      <c r="J2075" s="154" t="s">
        <v>503</v>
      </c>
      <c r="K2075" s="27" t="s">
        <v>275</v>
      </c>
      <c r="L2075" s="27" t="str">
        <f t="shared" si="85"/>
        <v/>
      </c>
      <c r="M2075" s="155" t="s">
        <v>276</v>
      </c>
      <c r="N2075" s="140">
        <v>4.9476064384823194E-2</v>
      </c>
      <c r="O2075" s="140">
        <f t="shared" si="81"/>
        <v>49.476064384823196</v>
      </c>
      <c r="P2075" s="27">
        <v>534</v>
      </c>
      <c r="Q2075" s="156" t="s">
        <v>346</v>
      </c>
      <c r="R2075" s="185">
        <v>265</v>
      </c>
      <c r="S2075" s="185">
        <v>249</v>
      </c>
      <c r="T2075" s="186">
        <v>133</v>
      </c>
      <c r="U2075" s="186"/>
      <c r="V2075" s="186"/>
      <c r="W2075" s="157"/>
    </row>
    <row r="2076" spans="1:23" ht="13.8">
      <c r="A2076" s="158">
        <v>7.23</v>
      </c>
      <c r="B2076" s="153">
        <v>117</v>
      </c>
      <c r="C2076" s="153">
        <v>164359</v>
      </c>
      <c r="D2076" s="27"/>
      <c r="E2076" s="27"/>
      <c r="F2076" s="27"/>
      <c r="G2076" s="27" t="str">
        <f t="shared" si="84"/>
        <v/>
      </c>
      <c r="H2076" s="27"/>
      <c r="I2076" s="27"/>
      <c r="J2076" s="154" t="s">
        <v>627</v>
      </c>
      <c r="K2076" s="27" t="s">
        <v>646</v>
      </c>
      <c r="L2076" s="27" t="str">
        <f t="shared" si="85"/>
        <v/>
      </c>
      <c r="M2076" s="155" t="s">
        <v>655</v>
      </c>
      <c r="N2076" s="140">
        <v>3.1468493979479109E-2</v>
      </c>
      <c r="O2076" s="140">
        <f t="shared" si="81"/>
        <v>31.46849397947911</v>
      </c>
      <c r="P2076" s="156" t="s">
        <v>346</v>
      </c>
      <c r="Q2076" s="156" t="s">
        <v>346</v>
      </c>
      <c r="R2076" s="185">
        <v>103</v>
      </c>
      <c r="S2076" s="185">
        <v>89</v>
      </c>
      <c r="T2076" s="186">
        <v>133</v>
      </c>
      <c r="U2076" s="186"/>
      <c r="V2076" s="186"/>
      <c r="W2076" s="157"/>
    </row>
    <row r="2077" spans="1:23" ht="13.8">
      <c r="A2077" s="158">
        <v>7.32</v>
      </c>
      <c r="B2077" s="153">
        <v>103</v>
      </c>
      <c r="C2077" s="153">
        <v>152571</v>
      </c>
      <c r="D2077" s="27"/>
      <c r="E2077" s="27"/>
      <c r="F2077" s="27"/>
      <c r="G2077" s="27" t="str">
        <f t="shared" si="84"/>
        <v/>
      </c>
      <c r="H2077" s="27"/>
      <c r="I2077" s="27"/>
      <c r="J2077" s="154" t="s">
        <v>628</v>
      </c>
      <c r="K2077" s="27" t="s">
        <v>647</v>
      </c>
      <c r="L2077" s="27" t="str">
        <f t="shared" si="85"/>
        <v/>
      </c>
      <c r="M2077" s="155" t="s">
        <v>656</v>
      </c>
      <c r="N2077" s="140">
        <v>2.9211540560255947E-2</v>
      </c>
      <c r="O2077" s="140">
        <f t="shared" si="81"/>
        <v>29.211540560255948</v>
      </c>
      <c r="P2077" s="156" t="s">
        <v>346</v>
      </c>
      <c r="Q2077" s="156" t="s">
        <v>346</v>
      </c>
      <c r="R2077" s="185">
        <v>75</v>
      </c>
      <c r="S2077" s="185">
        <v>117</v>
      </c>
      <c r="T2077" s="186">
        <v>133</v>
      </c>
      <c r="U2077" s="186"/>
      <c r="V2077" s="186"/>
      <c r="W2077" s="157"/>
    </row>
    <row r="2078" spans="1:23" ht="13.8">
      <c r="A2078" s="158">
        <v>7.39</v>
      </c>
      <c r="B2078" s="153">
        <v>93</v>
      </c>
      <c r="C2078" s="153">
        <v>86988</v>
      </c>
      <c r="D2078" s="27"/>
      <c r="E2078" s="27"/>
      <c r="F2078" s="27"/>
      <c r="G2078" s="27" t="str">
        <f t="shared" si="84"/>
        <v/>
      </c>
      <c r="H2078" s="27"/>
      <c r="I2078" s="27"/>
      <c r="J2078" s="154" t="s">
        <v>324</v>
      </c>
      <c r="K2078" s="27" t="s">
        <v>338</v>
      </c>
      <c r="L2078" s="27" t="str">
        <f t="shared" si="85"/>
        <v/>
      </c>
      <c r="M2078" s="155" t="s">
        <v>331</v>
      </c>
      <c r="N2078" s="140">
        <v>1.6654891756988841E-2</v>
      </c>
      <c r="O2078" s="140">
        <f t="shared" si="81"/>
        <v>16.654891756988842</v>
      </c>
      <c r="P2078" s="27">
        <v>150</v>
      </c>
      <c r="Q2078" s="156" t="s">
        <v>346</v>
      </c>
      <c r="R2078" s="185">
        <v>66</v>
      </c>
      <c r="S2078" s="185"/>
      <c r="T2078" s="186"/>
      <c r="U2078" s="186"/>
      <c r="V2078" s="186"/>
      <c r="W2078" s="157"/>
    </row>
    <row r="2079" spans="1:23" ht="13.8">
      <c r="A2079" s="158">
        <v>7.43</v>
      </c>
      <c r="B2079" s="153">
        <v>118</v>
      </c>
      <c r="C2079" s="153">
        <v>27008</v>
      </c>
      <c r="D2079" s="27"/>
      <c r="E2079" s="27"/>
      <c r="F2079" s="27"/>
      <c r="G2079" s="27" t="str">
        <f t="shared" si="84"/>
        <v/>
      </c>
      <c r="H2079" s="27"/>
      <c r="I2079" s="27"/>
      <c r="J2079" s="154" t="s">
        <v>629</v>
      </c>
      <c r="K2079" s="27" t="s">
        <v>210</v>
      </c>
      <c r="L2079" s="27" t="str">
        <f t="shared" si="85"/>
        <v/>
      </c>
      <c r="M2079" s="155" t="s">
        <v>98</v>
      </c>
      <c r="N2079" s="140">
        <v>5.1710042370528651E-3</v>
      </c>
      <c r="O2079" s="140">
        <f t="shared" si="81"/>
        <v>5.1710042370528653</v>
      </c>
      <c r="P2079" s="156" t="s">
        <v>346</v>
      </c>
      <c r="Q2079" s="156" t="s">
        <v>346</v>
      </c>
      <c r="R2079" s="185">
        <v>103</v>
      </c>
      <c r="S2079" s="185">
        <v>91</v>
      </c>
      <c r="T2079" s="186">
        <v>78</v>
      </c>
      <c r="U2079" s="186"/>
      <c r="V2079" s="186"/>
      <c r="W2079" s="157"/>
    </row>
    <row r="2080" spans="1:23" ht="13.8">
      <c r="A2080" s="158">
        <v>7.55</v>
      </c>
      <c r="B2080" s="153">
        <v>118</v>
      </c>
      <c r="C2080" s="153">
        <v>83295</v>
      </c>
      <c r="D2080" s="27"/>
      <c r="E2080" s="27"/>
      <c r="F2080" s="27"/>
      <c r="G2080" s="27" t="str">
        <f t="shared" si="84"/>
        <v/>
      </c>
      <c r="H2080" s="27"/>
      <c r="I2080" s="27"/>
      <c r="J2080" s="154" t="s">
        <v>629</v>
      </c>
      <c r="K2080" s="27" t="s">
        <v>210</v>
      </c>
      <c r="L2080" s="27" t="str">
        <f t="shared" si="85"/>
        <v/>
      </c>
      <c r="M2080" s="155" t="s">
        <v>98</v>
      </c>
      <c r="N2080" s="140">
        <v>1.5947822790481278E-2</v>
      </c>
      <c r="O2080" s="140">
        <f t="shared" si="81"/>
        <v>15.947822790481277</v>
      </c>
      <c r="P2080" s="156" t="s">
        <v>346</v>
      </c>
      <c r="Q2080" s="156" t="s">
        <v>346</v>
      </c>
      <c r="R2080" s="185">
        <v>117</v>
      </c>
      <c r="S2080" s="185">
        <v>91</v>
      </c>
      <c r="T2080" s="186">
        <v>115</v>
      </c>
      <c r="U2080" s="186"/>
      <c r="V2080" s="186"/>
      <c r="W2080" s="157"/>
    </row>
    <row r="2081" spans="1:23" ht="13.8">
      <c r="A2081" s="158">
        <v>7.78</v>
      </c>
      <c r="B2081" s="153">
        <v>267</v>
      </c>
      <c r="C2081" s="153">
        <v>261192</v>
      </c>
      <c r="D2081" s="27"/>
      <c r="E2081" s="27"/>
      <c r="F2081" s="27"/>
      <c r="G2081" s="27" t="str">
        <f t="shared" si="84"/>
        <v/>
      </c>
      <c r="H2081" s="27"/>
      <c r="I2081" s="27"/>
      <c r="J2081" s="154" t="s">
        <v>95</v>
      </c>
      <c r="K2081" s="27" t="s">
        <v>98</v>
      </c>
      <c r="L2081" s="27" t="str">
        <f t="shared" si="85"/>
        <v/>
      </c>
      <c r="M2081" s="155" t="s">
        <v>98</v>
      </c>
      <c r="N2081" s="140">
        <v>5.0008328594650181E-2</v>
      </c>
      <c r="O2081" s="140">
        <f t="shared" si="81"/>
        <v>50.00832859465018</v>
      </c>
      <c r="P2081" s="156" t="s">
        <v>346</v>
      </c>
      <c r="Q2081" s="156" t="s">
        <v>346</v>
      </c>
      <c r="R2081" s="185">
        <v>126</v>
      </c>
      <c r="S2081" s="185">
        <v>251</v>
      </c>
      <c r="T2081" s="186">
        <v>283</v>
      </c>
      <c r="U2081" s="186"/>
      <c r="V2081" s="186"/>
      <c r="W2081" s="157"/>
    </row>
    <row r="2082" spans="1:23" ht="13.8">
      <c r="A2082" s="158">
        <v>7.87</v>
      </c>
      <c r="B2082" s="153">
        <v>117</v>
      </c>
      <c r="C2082" s="153">
        <v>15876</v>
      </c>
      <c r="D2082" s="27"/>
      <c r="E2082" s="27"/>
      <c r="F2082" s="27"/>
      <c r="G2082" s="27" t="str">
        <f t="shared" si="84"/>
        <v/>
      </c>
      <c r="H2082" s="27"/>
      <c r="I2082" s="27"/>
      <c r="J2082" s="154" t="s">
        <v>538</v>
      </c>
      <c r="K2082" s="27" t="s">
        <v>565</v>
      </c>
      <c r="L2082" s="27" t="str">
        <f t="shared" si="85"/>
        <v/>
      </c>
      <c r="M2082" s="155" t="s">
        <v>98</v>
      </c>
      <c r="N2082" s="140">
        <v>3.03964985439319E-3</v>
      </c>
      <c r="O2082" s="140">
        <f t="shared" si="81"/>
        <v>3.0396498543931902</v>
      </c>
      <c r="P2082" s="156" t="s">
        <v>346</v>
      </c>
      <c r="Q2082" s="156" t="s">
        <v>346</v>
      </c>
      <c r="R2082" s="185">
        <v>118</v>
      </c>
      <c r="S2082" s="185">
        <v>115</v>
      </c>
      <c r="T2082" s="186"/>
      <c r="U2082" s="186"/>
      <c r="V2082" s="186"/>
      <c r="W2082" s="157"/>
    </row>
    <row r="2083" spans="1:23" ht="13.8">
      <c r="A2083" s="158">
        <v>7.89</v>
      </c>
      <c r="B2083" s="153">
        <v>108</v>
      </c>
      <c r="C2083" s="153">
        <v>55982</v>
      </c>
      <c r="D2083" s="27"/>
      <c r="E2083" s="27"/>
      <c r="F2083" s="27"/>
      <c r="G2083" s="27" t="str">
        <f t="shared" si="84"/>
        <v/>
      </c>
      <c r="H2083" s="27"/>
      <c r="I2083" s="27"/>
      <c r="J2083" s="154" t="s">
        <v>530</v>
      </c>
      <c r="K2083" s="27" t="s">
        <v>103</v>
      </c>
      <c r="L2083" s="27" t="str">
        <f t="shared" si="85"/>
        <v/>
      </c>
      <c r="M2083" s="155" t="s">
        <v>98</v>
      </c>
      <c r="N2083" s="140">
        <v>1.0718422659904232E-2</v>
      </c>
      <c r="O2083" s="140">
        <f t="shared" si="81"/>
        <v>10.718422659904231</v>
      </c>
      <c r="P2083" s="156" t="s">
        <v>346</v>
      </c>
      <c r="Q2083" s="156" t="s">
        <v>346</v>
      </c>
      <c r="R2083" s="185">
        <v>94</v>
      </c>
      <c r="S2083" s="185">
        <v>77</v>
      </c>
      <c r="T2083" s="186"/>
      <c r="U2083" s="186"/>
      <c r="V2083" s="186"/>
      <c r="W2083" s="157"/>
    </row>
    <row r="2084" spans="1:23" ht="13.8">
      <c r="A2084" s="158">
        <v>7.92</v>
      </c>
      <c r="B2084" s="153">
        <v>116</v>
      </c>
      <c r="C2084" s="153">
        <v>277230</v>
      </c>
      <c r="D2084" s="27"/>
      <c r="E2084" s="27"/>
      <c r="F2084" s="27"/>
      <c r="G2084" s="27" t="str">
        <f t="shared" si="84"/>
        <v/>
      </c>
      <c r="H2084" s="27"/>
      <c r="I2084" s="27"/>
      <c r="J2084" s="154" t="s">
        <v>220</v>
      </c>
      <c r="K2084" s="27" t="s">
        <v>648</v>
      </c>
      <c r="L2084" s="27" t="str">
        <f t="shared" si="85"/>
        <v/>
      </c>
      <c r="M2084" s="155" t="s">
        <v>243</v>
      </c>
      <c r="N2084" s="140">
        <v>5.3078995284292274E-2</v>
      </c>
      <c r="O2084" s="140">
        <f t="shared" si="81"/>
        <v>53.078995284292276</v>
      </c>
      <c r="P2084" s="156" t="s">
        <v>346</v>
      </c>
      <c r="Q2084" s="156" t="s">
        <v>346</v>
      </c>
      <c r="R2084" s="185">
        <v>115</v>
      </c>
      <c r="S2084" s="185">
        <v>89</v>
      </c>
      <c r="T2084" s="186"/>
      <c r="U2084" s="186"/>
      <c r="V2084" s="186"/>
      <c r="W2084" s="157"/>
    </row>
    <row r="2085" spans="1:23" ht="13.8">
      <c r="A2085" s="158">
        <v>8</v>
      </c>
      <c r="B2085" s="153">
        <v>73</v>
      </c>
      <c r="C2085" s="153">
        <v>10015</v>
      </c>
      <c r="D2085" s="27"/>
      <c r="E2085" s="27"/>
      <c r="F2085" s="27"/>
      <c r="G2085" s="27" t="str">
        <f t="shared" si="84"/>
        <v/>
      </c>
      <c r="H2085" s="27"/>
      <c r="I2085" s="27"/>
      <c r="J2085" s="154" t="s">
        <v>148</v>
      </c>
      <c r="K2085" s="27" t="s">
        <v>106</v>
      </c>
      <c r="L2085" s="27" t="str">
        <f t="shared" si="85"/>
        <v/>
      </c>
      <c r="M2085" s="155" t="s">
        <v>171</v>
      </c>
      <c r="N2085" s="140">
        <v>1.9174913889989796E-3</v>
      </c>
      <c r="O2085" s="140">
        <f t="shared" si="81"/>
        <v>1.9174913889989795</v>
      </c>
      <c r="P2085" s="156" t="s">
        <v>346</v>
      </c>
      <c r="Q2085" s="27">
        <v>7721.4</v>
      </c>
      <c r="R2085" s="185">
        <v>88</v>
      </c>
      <c r="S2085" s="185">
        <v>87</v>
      </c>
      <c r="T2085" s="186">
        <v>101</v>
      </c>
      <c r="U2085" s="186"/>
      <c r="V2085" s="186"/>
      <c r="W2085" s="157"/>
    </row>
    <row r="2086" spans="1:23" ht="13.8">
      <c r="A2086" s="158">
        <v>8.0299999999999994</v>
      </c>
      <c r="B2086" s="153">
        <v>281</v>
      </c>
      <c r="C2086" s="153">
        <v>13053</v>
      </c>
      <c r="D2086" s="27"/>
      <c r="E2086" s="27"/>
      <c r="F2086" s="27"/>
      <c r="G2086" s="27" t="str">
        <f t="shared" si="84"/>
        <v/>
      </c>
      <c r="H2086" s="27"/>
      <c r="I2086" s="27"/>
      <c r="J2086" s="154" t="s">
        <v>444</v>
      </c>
      <c r="K2086" s="27" t="s">
        <v>98</v>
      </c>
      <c r="L2086" s="27" t="str">
        <f t="shared" si="85"/>
        <v/>
      </c>
      <c r="M2086" s="155" t="s">
        <v>98</v>
      </c>
      <c r="N2086" s="140">
        <v>2.4991527808890346E-3</v>
      </c>
      <c r="O2086" s="140">
        <f t="shared" si="81"/>
        <v>2.4991527808890344</v>
      </c>
      <c r="P2086" s="156" t="s">
        <v>346</v>
      </c>
      <c r="Q2086" s="156" t="s">
        <v>346</v>
      </c>
      <c r="R2086" s="185">
        <v>265</v>
      </c>
      <c r="S2086" s="185">
        <v>207</v>
      </c>
      <c r="T2086" s="186">
        <v>133</v>
      </c>
      <c r="U2086" s="186"/>
      <c r="V2086" s="186"/>
      <c r="W2086" s="157"/>
    </row>
    <row r="2087" spans="1:23" ht="13.8">
      <c r="A2087" s="158">
        <v>8.18</v>
      </c>
      <c r="B2087" s="153">
        <v>99</v>
      </c>
      <c r="C2087" s="153">
        <v>14997</v>
      </c>
      <c r="D2087" s="27"/>
      <c r="E2087" s="27"/>
      <c r="F2087" s="27"/>
      <c r="G2087" s="27" t="str">
        <f t="shared" si="84"/>
        <v/>
      </c>
      <c r="H2087" s="27"/>
      <c r="I2087" s="27"/>
      <c r="J2087" s="154" t="s">
        <v>95</v>
      </c>
      <c r="K2087" s="27" t="s">
        <v>98</v>
      </c>
      <c r="L2087" s="27" t="str">
        <f t="shared" si="85"/>
        <v/>
      </c>
      <c r="M2087" s="155" t="s">
        <v>98</v>
      </c>
      <c r="N2087" s="140">
        <v>2.8713548038759558E-3</v>
      </c>
      <c r="O2087" s="140">
        <f t="shared" si="81"/>
        <v>2.8713548038759558</v>
      </c>
      <c r="P2087" s="156" t="s">
        <v>346</v>
      </c>
      <c r="Q2087" s="156" t="s">
        <v>346</v>
      </c>
      <c r="R2087" s="185">
        <v>56</v>
      </c>
      <c r="S2087" s="185">
        <v>151</v>
      </c>
      <c r="T2087" s="186">
        <v>166</v>
      </c>
      <c r="U2087" s="186"/>
      <c r="V2087" s="186"/>
      <c r="W2087" s="157"/>
    </row>
    <row r="2088" spans="1:23" ht="13.8">
      <c r="A2088" s="158">
        <v>8.34</v>
      </c>
      <c r="B2088" s="153">
        <v>105</v>
      </c>
      <c r="C2088" s="153">
        <v>78442</v>
      </c>
      <c r="D2088" s="27"/>
      <c r="E2088" s="27"/>
      <c r="F2088" s="27"/>
      <c r="G2088" s="27" t="str">
        <f t="shared" si="84"/>
        <v/>
      </c>
      <c r="H2088" s="27"/>
      <c r="I2088" s="27"/>
      <c r="J2088" s="154" t="s">
        <v>544</v>
      </c>
      <c r="K2088" s="27" t="s">
        <v>298</v>
      </c>
      <c r="L2088" s="27" t="str">
        <f t="shared" si="85"/>
        <v/>
      </c>
      <c r="M2088" s="155" t="s">
        <v>311</v>
      </c>
      <c r="N2088" s="140">
        <v>1.501865796663584E-2</v>
      </c>
      <c r="O2088" s="140">
        <f t="shared" si="81"/>
        <v>15.018657966635841</v>
      </c>
      <c r="P2088" s="156" t="s">
        <v>346</v>
      </c>
      <c r="Q2088" s="156" t="s">
        <v>346</v>
      </c>
      <c r="R2088" s="185">
        <v>77</v>
      </c>
      <c r="S2088" s="185">
        <v>122</v>
      </c>
      <c r="T2088" s="186"/>
      <c r="U2088" s="186"/>
      <c r="V2088" s="186"/>
      <c r="W2088" s="157"/>
    </row>
    <row r="2089" spans="1:23" ht="13.8">
      <c r="A2089" s="158">
        <v>8.39</v>
      </c>
      <c r="B2089" s="153">
        <v>68</v>
      </c>
      <c r="C2089" s="153">
        <v>281135</v>
      </c>
      <c r="D2089" s="27"/>
      <c r="E2089" s="27"/>
      <c r="F2089" s="27"/>
      <c r="G2089" s="27" t="str">
        <f t="shared" si="84"/>
        <v/>
      </c>
      <c r="H2089" s="27"/>
      <c r="I2089" s="27"/>
      <c r="J2089" s="154" t="s">
        <v>630</v>
      </c>
      <c r="K2089" s="27" t="s">
        <v>161</v>
      </c>
      <c r="L2089" s="27" t="str">
        <f t="shared" si="85"/>
        <v/>
      </c>
      <c r="M2089" s="155" t="s">
        <v>657</v>
      </c>
      <c r="N2089" s="140">
        <v>5.382665418334779E-2</v>
      </c>
      <c r="O2089" s="140">
        <f t="shared" si="81"/>
        <v>53.826654183347792</v>
      </c>
      <c r="P2089" s="156" t="s">
        <v>346</v>
      </c>
      <c r="Q2089" s="156" t="s">
        <v>346</v>
      </c>
      <c r="R2089" s="185">
        <v>96</v>
      </c>
      <c r="S2089" s="185">
        <v>152</v>
      </c>
      <c r="T2089" s="186"/>
      <c r="U2089" s="186"/>
      <c r="V2089" s="186"/>
      <c r="W2089" s="157"/>
    </row>
    <row r="2090" spans="1:23" ht="13.8">
      <c r="A2090" s="158">
        <v>8.5399999999999991</v>
      </c>
      <c r="B2090" s="153">
        <v>341</v>
      </c>
      <c r="C2090" s="153">
        <v>32573</v>
      </c>
      <c r="D2090" s="27"/>
      <c r="E2090" s="27"/>
      <c r="F2090" s="27"/>
      <c r="G2090" s="27" t="str">
        <f t="shared" si="84"/>
        <v/>
      </c>
      <c r="H2090" s="27"/>
      <c r="I2090" s="27"/>
      <c r="J2090" s="154" t="s">
        <v>444</v>
      </c>
      <c r="K2090" s="27" t="s">
        <v>98</v>
      </c>
      <c r="L2090" s="27" t="str">
        <f t="shared" si="85"/>
        <v/>
      </c>
      <c r="M2090" s="155" t="s">
        <v>98</v>
      </c>
      <c r="N2090" s="140">
        <v>6.236489966436721E-3</v>
      </c>
      <c r="O2090" s="140">
        <f t="shared" si="81"/>
        <v>6.2364899664367206</v>
      </c>
      <c r="P2090" s="156" t="s">
        <v>346</v>
      </c>
      <c r="Q2090" s="156" t="s">
        <v>346</v>
      </c>
      <c r="R2090" s="185">
        <v>73</v>
      </c>
      <c r="S2090" s="185">
        <v>325</v>
      </c>
      <c r="T2090" s="186">
        <v>163</v>
      </c>
      <c r="U2090" s="186"/>
      <c r="V2090" s="186"/>
      <c r="W2090" s="157"/>
    </row>
    <row r="2091" spans="1:23" ht="13.8">
      <c r="A2091" s="158">
        <v>8.5399999999999991</v>
      </c>
      <c r="B2091" s="153">
        <v>130</v>
      </c>
      <c r="C2091" s="153">
        <v>79435</v>
      </c>
      <c r="D2091" s="27"/>
      <c r="E2091" s="27"/>
      <c r="F2091" s="27"/>
      <c r="G2091" s="27" t="str">
        <f t="shared" si="84"/>
        <v/>
      </c>
      <c r="H2091" s="27"/>
      <c r="I2091" s="27"/>
      <c r="J2091" s="154" t="s">
        <v>471</v>
      </c>
      <c r="K2091" s="27" t="s">
        <v>649</v>
      </c>
      <c r="L2091" s="27" t="str">
        <f t="shared" si="85"/>
        <v/>
      </c>
      <c r="M2091" s="155" t="s">
        <v>98</v>
      </c>
      <c r="N2091" s="140">
        <v>1.5208779678994902E-2</v>
      </c>
      <c r="O2091" s="140">
        <f t="shared" si="81"/>
        <v>15.208779678994903</v>
      </c>
      <c r="P2091" s="156" t="s">
        <v>346</v>
      </c>
      <c r="Q2091" s="156" t="s">
        <v>346</v>
      </c>
      <c r="R2091" s="185">
        <v>129</v>
      </c>
      <c r="S2091" s="185">
        <v>115</v>
      </c>
      <c r="T2091" s="186">
        <v>77</v>
      </c>
      <c r="U2091" s="186"/>
      <c r="V2091" s="186"/>
      <c r="W2091" s="157"/>
    </row>
    <row r="2092" spans="1:23" ht="13.8">
      <c r="A2092" s="158">
        <v>8.57</v>
      </c>
      <c r="B2092" s="153">
        <v>341</v>
      </c>
      <c r="C2092" s="153">
        <v>28498</v>
      </c>
      <c r="D2092" s="27"/>
      <c r="E2092" s="27"/>
      <c r="F2092" s="27"/>
      <c r="G2092" s="27" t="str">
        <f t="shared" si="84"/>
        <v/>
      </c>
      <c r="H2092" s="27"/>
      <c r="I2092" s="27"/>
      <c r="J2092" s="154" t="s">
        <v>444</v>
      </c>
      <c r="K2092" s="27" t="s">
        <v>98</v>
      </c>
      <c r="L2092" s="27" t="str">
        <f t="shared" si="85"/>
        <v/>
      </c>
      <c r="M2092" s="155" t="s">
        <v>98</v>
      </c>
      <c r="N2092" s="140">
        <v>5.4562825365644455E-3</v>
      </c>
      <c r="O2092" s="140">
        <f t="shared" si="81"/>
        <v>5.4562825365644452</v>
      </c>
      <c r="P2092" s="156" t="s">
        <v>346</v>
      </c>
      <c r="Q2092" s="156" t="s">
        <v>346</v>
      </c>
      <c r="R2092" s="185">
        <v>73</v>
      </c>
      <c r="S2092" s="185">
        <v>325</v>
      </c>
      <c r="T2092" s="186">
        <v>415</v>
      </c>
      <c r="U2092" s="186"/>
      <c r="V2092" s="186"/>
      <c r="W2092" s="157"/>
    </row>
    <row r="2093" spans="1:23" ht="13.8">
      <c r="A2093" s="158">
        <v>8.57</v>
      </c>
      <c r="B2093" s="153">
        <v>121</v>
      </c>
      <c r="C2093" s="153">
        <v>283839</v>
      </c>
      <c r="D2093" s="27"/>
      <c r="E2093" s="27"/>
      <c r="F2093" s="27"/>
      <c r="G2093" s="27" t="str">
        <f t="shared" si="84"/>
        <v/>
      </c>
      <c r="H2093" s="27"/>
      <c r="I2093" s="27"/>
      <c r="J2093" s="154" t="s">
        <v>668</v>
      </c>
      <c r="K2093" s="27" t="s">
        <v>453</v>
      </c>
      <c r="L2093" s="27" t="str">
        <f t="shared" si="85"/>
        <v/>
      </c>
      <c r="M2093" s="155" t="s">
        <v>98</v>
      </c>
      <c r="N2093" s="140">
        <v>5.4344367285280221E-2</v>
      </c>
      <c r="O2093" s="140">
        <f t="shared" si="81"/>
        <v>54.344367285280221</v>
      </c>
      <c r="P2093" s="156" t="s">
        <v>346</v>
      </c>
      <c r="Q2093" s="156" t="s">
        <v>346</v>
      </c>
      <c r="R2093" s="185">
        <v>136</v>
      </c>
      <c r="S2093" s="185">
        <v>77</v>
      </c>
      <c r="T2093" s="186"/>
      <c r="U2093" s="186"/>
      <c r="V2093" s="186"/>
      <c r="W2093" s="157"/>
    </row>
    <row r="2094" spans="1:23" ht="13.8">
      <c r="A2094" s="158">
        <v>8.58</v>
      </c>
      <c r="B2094" s="153">
        <v>130</v>
      </c>
      <c r="C2094" s="153">
        <v>139394</v>
      </c>
      <c r="D2094" s="27"/>
      <c r="E2094" s="27"/>
      <c r="F2094" s="27"/>
      <c r="G2094" s="27" t="str">
        <f t="shared" si="84"/>
        <v/>
      </c>
      <c r="H2094" s="27"/>
      <c r="I2094" s="27"/>
      <c r="J2094" s="154" t="s">
        <v>471</v>
      </c>
      <c r="K2094" s="27" t="s">
        <v>649</v>
      </c>
      <c r="L2094" s="27" t="str">
        <f t="shared" si="85"/>
        <v/>
      </c>
      <c r="M2094" s="155" t="s">
        <v>98</v>
      </c>
      <c r="N2094" s="140">
        <v>2.668864649806528E-2</v>
      </c>
      <c r="O2094" s="140">
        <f t="shared" si="81"/>
        <v>26.688646498065278</v>
      </c>
      <c r="P2094" s="156" t="s">
        <v>346</v>
      </c>
      <c r="Q2094" s="156" t="s">
        <v>346</v>
      </c>
      <c r="R2094" s="185">
        <v>129</v>
      </c>
      <c r="S2094" s="185">
        <v>115</v>
      </c>
      <c r="T2094" s="186">
        <v>77</v>
      </c>
      <c r="U2094" s="186"/>
      <c r="V2094" s="186"/>
      <c r="W2094" s="157"/>
    </row>
    <row r="2095" spans="1:23" ht="13.8">
      <c r="A2095" s="158">
        <v>8.61</v>
      </c>
      <c r="B2095" s="153">
        <v>128</v>
      </c>
      <c r="C2095" s="153">
        <v>30003</v>
      </c>
      <c r="D2095" s="27"/>
      <c r="E2095" s="27"/>
      <c r="F2095" s="27"/>
      <c r="G2095" s="27" t="str">
        <f t="shared" si="84"/>
        <v/>
      </c>
      <c r="H2095" s="27"/>
      <c r="I2095" s="27"/>
      <c r="J2095" s="154" t="s">
        <v>365</v>
      </c>
      <c r="K2095" s="27" t="s">
        <v>377</v>
      </c>
      <c r="L2095" s="27" t="str">
        <f t="shared" si="85"/>
        <v/>
      </c>
      <c r="M2095" s="155" t="s">
        <v>372</v>
      </c>
      <c r="N2095" s="140">
        <v>5.7444327652657404E-3</v>
      </c>
      <c r="O2095" s="140">
        <f t="shared" si="81"/>
        <v>5.7444327652657403</v>
      </c>
      <c r="P2095" s="156" t="s">
        <v>346</v>
      </c>
      <c r="Q2095" s="27">
        <v>2000</v>
      </c>
      <c r="R2095" s="185">
        <v>102</v>
      </c>
      <c r="S2095" s="185">
        <v>64</v>
      </c>
      <c r="T2095" s="186"/>
      <c r="U2095" s="186"/>
      <c r="V2095" s="186"/>
      <c r="W2095" s="157"/>
    </row>
    <row r="2096" spans="1:23" ht="13.8">
      <c r="A2096" s="158">
        <v>8.68</v>
      </c>
      <c r="B2096" s="153">
        <v>128</v>
      </c>
      <c r="C2096" s="153">
        <v>21108</v>
      </c>
      <c r="D2096" s="27"/>
      <c r="E2096" s="27"/>
      <c r="F2096" s="27"/>
      <c r="G2096" s="27" t="str">
        <f t="shared" si="84"/>
        <v/>
      </c>
      <c r="H2096" s="27"/>
      <c r="I2096" s="27"/>
      <c r="J2096" s="154" t="s">
        <v>95</v>
      </c>
      <c r="K2096" s="27" t="s">
        <v>98</v>
      </c>
      <c r="L2096" s="27" t="str">
        <f t="shared" si="85"/>
        <v/>
      </c>
      <c r="M2096" s="155" t="s">
        <v>98</v>
      </c>
      <c r="N2096" s="140">
        <v>4.0413787557653982E-3</v>
      </c>
      <c r="O2096" s="140">
        <f t="shared" si="81"/>
        <v>4.0413787557653977</v>
      </c>
      <c r="P2096" s="156" t="s">
        <v>346</v>
      </c>
      <c r="Q2096" s="156" t="s">
        <v>346</v>
      </c>
      <c r="R2096" s="185">
        <v>102</v>
      </c>
      <c r="S2096" s="185"/>
      <c r="T2096" s="186"/>
      <c r="U2096" s="186"/>
      <c r="V2096" s="186"/>
      <c r="W2096" s="157"/>
    </row>
    <row r="2097" spans="1:23" ht="13.8">
      <c r="A2097" s="158">
        <v>8.7899999999999991</v>
      </c>
      <c r="B2097" s="153">
        <v>69</v>
      </c>
      <c r="C2097" s="153">
        <v>134779</v>
      </c>
      <c r="D2097" s="27"/>
      <c r="E2097" s="27"/>
      <c r="F2097" s="27"/>
      <c r="G2097" s="27" t="str">
        <f t="shared" si="84"/>
        <v/>
      </c>
      <c r="H2097" s="27"/>
      <c r="I2097" s="27"/>
      <c r="J2097" s="154" t="s">
        <v>95</v>
      </c>
      <c r="K2097" s="27" t="s">
        <v>98</v>
      </c>
      <c r="L2097" s="27" t="str">
        <f t="shared" si="85"/>
        <v/>
      </c>
      <c r="M2097" s="155" t="s">
        <v>98</v>
      </c>
      <c r="N2097" s="140">
        <v>2.5805049617363303E-2</v>
      </c>
      <c r="O2097" s="140">
        <f t="shared" si="81"/>
        <v>25.805049617363302</v>
      </c>
      <c r="P2097" s="156" t="s">
        <v>346</v>
      </c>
      <c r="Q2097" s="156" t="s">
        <v>346</v>
      </c>
      <c r="R2097" s="185">
        <v>97</v>
      </c>
      <c r="S2097" s="185">
        <v>115</v>
      </c>
      <c r="T2097" s="186">
        <v>154</v>
      </c>
      <c r="U2097" s="186"/>
      <c r="V2097" s="186"/>
      <c r="W2097" s="157"/>
    </row>
    <row r="2098" spans="1:23" ht="13.8">
      <c r="A2098" s="158">
        <v>8.81</v>
      </c>
      <c r="B2098" s="153">
        <v>121</v>
      </c>
      <c r="C2098" s="153">
        <v>62918</v>
      </c>
      <c r="D2098" s="27"/>
      <c r="E2098" s="27"/>
      <c r="F2098" s="27"/>
      <c r="G2098" s="27" t="str">
        <f t="shared" si="84"/>
        <v/>
      </c>
      <c r="H2098" s="27"/>
      <c r="I2098" s="27"/>
      <c r="J2098" s="154" t="s">
        <v>439</v>
      </c>
      <c r="K2098" s="27" t="s">
        <v>453</v>
      </c>
      <c r="L2098" s="27" t="str">
        <f t="shared" si="85"/>
        <v/>
      </c>
      <c r="M2098" s="155" t="s">
        <v>98</v>
      </c>
      <c r="N2098" s="140">
        <v>1.2046402717227938E-2</v>
      </c>
      <c r="O2098" s="140">
        <f t="shared" si="81"/>
        <v>12.046402717227938</v>
      </c>
      <c r="P2098" s="156" t="s">
        <v>346</v>
      </c>
      <c r="Q2098" s="156" t="s">
        <v>346</v>
      </c>
      <c r="R2098" s="185">
        <v>136</v>
      </c>
      <c r="S2098" s="185">
        <v>77</v>
      </c>
      <c r="T2098" s="186"/>
      <c r="U2098" s="186"/>
      <c r="V2098" s="186"/>
      <c r="W2098" s="157"/>
    </row>
    <row r="2099" spans="1:23" ht="13.8">
      <c r="A2099" s="158">
        <v>8.83</v>
      </c>
      <c r="B2099" s="153">
        <v>128</v>
      </c>
      <c r="C2099" s="153">
        <v>30627</v>
      </c>
      <c r="D2099" s="27"/>
      <c r="E2099" s="27"/>
      <c r="F2099" s="27"/>
      <c r="G2099" s="27" t="str">
        <f t="shared" si="84"/>
        <v/>
      </c>
      <c r="H2099" s="27"/>
      <c r="I2099" s="27"/>
      <c r="J2099" s="154" t="s">
        <v>622</v>
      </c>
      <c r="K2099" s="27" t="s">
        <v>377</v>
      </c>
      <c r="L2099" s="27" t="str">
        <f t="shared" si="85"/>
        <v/>
      </c>
      <c r="M2099" s="155" t="s">
        <v>625</v>
      </c>
      <c r="N2099" s="140">
        <v>5.863905019557838E-3</v>
      </c>
      <c r="O2099" s="140">
        <f t="shared" si="81"/>
        <v>5.8639050195578379</v>
      </c>
      <c r="P2099" s="156" t="s">
        <v>346</v>
      </c>
      <c r="Q2099" s="156" t="s">
        <v>346</v>
      </c>
      <c r="R2099" s="185">
        <v>102</v>
      </c>
      <c r="S2099" s="185">
        <v>64</v>
      </c>
      <c r="T2099" s="186"/>
      <c r="U2099" s="186"/>
      <c r="V2099" s="186"/>
      <c r="W2099" s="157"/>
    </row>
    <row r="2100" spans="1:23" ht="13.8">
      <c r="A2100" s="158">
        <v>8.85</v>
      </c>
      <c r="B2100" s="153">
        <v>94</v>
      </c>
      <c r="C2100" s="153">
        <v>44550</v>
      </c>
      <c r="D2100" s="27"/>
      <c r="E2100" s="27"/>
      <c r="F2100" s="27"/>
      <c r="G2100" s="27" t="str">
        <f t="shared" si="84"/>
        <v/>
      </c>
      <c r="H2100" s="27"/>
      <c r="I2100" s="27"/>
      <c r="J2100" s="154" t="s">
        <v>366</v>
      </c>
      <c r="K2100" s="27" t="s">
        <v>378</v>
      </c>
      <c r="L2100" s="27" t="str">
        <f t="shared" si="85"/>
        <v/>
      </c>
      <c r="M2100" s="155" t="s">
        <v>373</v>
      </c>
      <c r="N2100" s="140">
        <v>8.5296296934502785E-3</v>
      </c>
      <c r="O2100" s="140">
        <f t="shared" si="81"/>
        <v>8.5296296934502784</v>
      </c>
      <c r="P2100" s="156" t="s">
        <v>346</v>
      </c>
      <c r="Q2100" s="156" t="s">
        <v>346</v>
      </c>
      <c r="R2100" s="185">
        <v>77</v>
      </c>
      <c r="S2100" s="185">
        <v>138</v>
      </c>
      <c r="T2100" s="186"/>
      <c r="U2100" s="186"/>
      <c r="V2100" s="186"/>
      <c r="W2100" s="157"/>
    </row>
    <row r="2101" spans="1:23" ht="13.8">
      <c r="A2101" s="158">
        <v>9.17</v>
      </c>
      <c r="B2101" s="153">
        <v>55</v>
      </c>
      <c r="C2101" s="153">
        <v>814371</v>
      </c>
      <c r="D2101" s="27"/>
      <c r="E2101" s="27"/>
      <c r="F2101" s="27"/>
      <c r="G2101" s="27" t="str">
        <f t="shared" ref="G2101:G2132" si="86">IF($F2101="Other","Please, specify ion type!!!","")</f>
        <v/>
      </c>
      <c r="H2101" s="27"/>
      <c r="I2101" s="27"/>
      <c r="J2101" s="154" t="s">
        <v>152</v>
      </c>
      <c r="K2101" s="27" t="s">
        <v>163</v>
      </c>
      <c r="L2101" s="27" t="str">
        <f t="shared" ref="L2101:L2132" si="87">IF($I2101="Unknown","n/a","")</f>
        <v/>
      </c>
      <c r="M2101" s="155" t="s">
        <v>175</v>
      </c>
      <c r="N2101" s="140">
        <v>0.15592105641043316</v>
      </c>
      <c r="O2101" s="140">
        <f t="shared" si="81"/>
        <v>155.92105641043315</v>
      </c>
      <c r="P2101" s="156" t="s">
        <v>346</v>
      </c>
      <c r="Q2101" s="27">
        <v>1013.2</v>
      </c>
      <c r="R2101" s="185">
        <v>85</v>
      </c>
      <c r="S2101" s="185">
        <v>113</v>
      </c>
      <c r="T2101" s="186"/>
      <c r="U2101" s="186"/>
      <c r="V2101" s="186"/>
      <c r="W2101" s="157"/>
    </row>
    <row r="2102" spans="1:23" ht="13.8">
      <c r="A2102" s="158">
        <v>9.17</v>
      </c>
      <c r="B2102" s="153">
        <v>129</v>
      </c>
      <c r="C2102" s="153">
        <v>21651</v>
      </c>
      <c r="D2102" s="27"/>
      <c r="E2102" s="27"/>
      <c r="F2102" s="27"/>
      <c r="G2102" s="27" t="str">
        <f t="shared" si="86"/>
        <v/>
      </c>
      <c r="H2102" s="27"/>
      <c r="I2102" s="27"/>
      <c r="J2102" s="154" t="s">
        <v>605</v>
      </c>
      <c r="K2102" s="27" t="s">
        <v>235</v>
      </c>
      <c r="L2102" s="27" t="str">
        <f t="shared" si="87"/>
        <v/>
      </c>
      <c r="M2102" s="155" t="s">
        <v>98</v>
      </c>
      <c r="N2102" s="140">
        <v>4.1453425924330416E-3</v>
      </c>
      <c r="O2102" s="140">
        <f t="shared" si="81"/>
        <v>4.1453425924330416</v>
      </c>
      <c r="P2102" s="156" t="s">
        <v>346</v>
      </c>
      <c r="Q2102" s="156" t="s">
        <v>346</v>
      </c>
      <c r="R2102" s="185">
        <v>144</v>
      </c>
      <c r="S2102" s="185">
        <v>115</v>
      </c>
      <c r="T2102" s="186"/>
      <c r="U2102" s="186"/>
      <c r="V2102" s="186"/>
      <c r="W2102" s="157"/>
    </row>
    <row r="2103" spans="1:23" ht="13.8">
      <c r="A2103" s="158">
        <v>9.1999999999999993</v>
      </c>
      <c r="B2103" s="153">
        <v>129</v>
      </c>
      <c r="C2103" s="153">
        <v>25848</v>
      </c>
      <c r="D2103" s="27"/>
      <c r="E2103" s="27"/>
      <c r="F2103" s="27"/>
      <c r="G2103" s="27" t="str">
        <f t="shared" si="86"/>
        <v/>
      </c>
      <c r="H2103" s="27"/>
      <c r="I2103" s="27"/>
      <c r="J2103" s="154" t="s">
        <v>605</v>
      </c>
      <c r="K2103" s="27" t="s">
        <v>235</v>
      </c>
      <c r="L2103" s="27" t="str">
        <f t="shared" si="87"/>
        <v/>
      </c>
      <c r="M2103" s="155" t="s">
        <v>98</v>
      </c>
      <c r="N2103" s="140">
        <v>4.9489083797149905E-3</v>
      </c>
      <c r="O2103" s="140">
        <f t="shared" si="81"/>
        <v>4.9489083797149904</v>
      </c>
      <c r="P2103" s="156" t="s">
        <v>346</v>
      </c>
      <c r="Q2103" s="156" t="s">
        <v>346</v>
      </c>
      <c r="R2103" s="185">
        <v>144</v>
      </c>
      <c r="S2103" s="185">
        <v>115</v>
      </c>
      <c r="T2103" s="186"/>
      <c r="U2103" s="186"/>
      <c r="V2103" s="186"/>
      <c r="W2103" s="157"/>
    </row>
    <row r="2104" spans="1:23" ht="13.8">
      <c r="A2104" s="158">
        <v>9.26</v>
      </c>
      <c r="B2104" s="153">
        <v>129</v>
      </c>
      <c r="C2104" s="153">
        <v>15047</v>
      </c>
      <c r="D2104" s="27"/>
      <c r="E2104" s="27"/>
      <c r="F2104" s="27"/>
      <c r="G2104" s="27" t="str">
        <f t="shared" si="86"/>
        <v/>
      </c>
      <c r="H2104" s="27"/>
      <c r="I2104" s="27"/>
      <c r="J2104" s="154" t="s">
        <v>605</v>
      </c>
      <c r="K2104" s="27" t="s">
        <v>235</v>
      </c>
      <c r="L2104" s="27" t="str">
        <f t="shared" si="87"/>
        <v/>
      </c>
      <c r="M2104" s="155" t="s">
        <v>98</v>
      </c>
      <c r="N2104" s="140">
        <v>2.8809279011750024E-3</v>
      </c>
      <c r="O2104" s="140">
        <f t="shared" si="81"/>
        <v>2.8809279011750024</v>
      </c>
      <c r="P2104" s="156" t="s">
        <v>346</v>
      </c>
      <c r="Q2104" s="156" t="s">
        <v>346</v>
      </c>
      <c r="R2104" s="185">
        <v>144</v>
      </c>
      <c r="S2104" s="185">
        <v>115</v>
      </c>
      <c r="T2104" s="186"/>
      <c r="U2104" s="186"/>
      <c r="V2104" s="186"/>
      <c r="W2104" s="157"/>
    </row>
    <row r="2105" spans="1:23" ht="13.8">
      <c r="A2105" s="158">
        <v>9.2799999999999994</v>
      </c>
      <c r="B2105" s="153">
        <v>129</v>
      </c>
      <c r="C2105" s="153">
        <v>66863</v>
      </c>
      <c r="D2105" s="27"/>
      <c r="E2105" s="27"/>
      <c r="F2105" s="27"/>
      <c r="G2105" s="27" t="str">
        <f t="shared" si="86"/>
        <v/>
      </c>
      <c r="H2105" s="27"/>
      <c r="I2105" s="27"/>
      <c r="J2105" s="154" t="s">
        <v>605</v>
      </c>
      <c r="K2105" s="27" t="s">
        <v>235</v>
      </c>
      <c r="L2105" s="27" t="str">
        <f t="shared" si="87"/>
        <v/>
      </c>
      <c r="M2105" s="155" t="s">
        <v>98</v>
      </c>
      <c r="N2105" s="140">
        <v>1.2801720094122693E-2</v>
      </c>
      <c r="O2105" s="140">
        <f t="shared" si="81"/>
        <v>12.801720094122693</v>
      </c>
      <c r="P2105" s="156" t="s">
        <v>346</v>
      </c>
      <c r="Q2105" s="156" t="s">
        <v>346</v>
      </c>
      <c r="R2105" s="185">
        <v>144</v>
      </c>
      <c r="S2105" s="185">
        <v>115</v>
      </c>
      <c r="T2105" s="186"/>
      <c r="U2105" s="186"/>
      <c r="V2105" s="186"/>
      <c r="W2105" s="157"/>
    </row>
    <row r="2106" spans="1:23" ht="13.8">
      <c r="A2106" s="158">
        <v>9.2899999999999991</v>
      </c>
      <c r="B2106" s="153">
        <v>134</v>
      </c>
      <c r="C2106" s="153">
        <v>20002</v>
      </c>
      <c r="D2106" s="27"/>
      <c r="E2106" s="27"/>
      <c r="F2106" s="27"/>
      <c r="G2106" s="27" t="str">
        <f t="shared" si="86"/>
        <v/>
      </c>
      <c r="H2106" s="27"/>
      <c r="I2106" s="27"/>
      <c r="J2106" s="154" t="s">
        <v>287</v>
      </c>
      <c r="K2106" s="27" t="s">
        <v>299</v>
      </c>
      <c r="L2106" s="27" t="str">
        <f t="shared" si="87"/>
        <v/>
      </c>
      <c r="M2106" s="155" t="s">
        <v>313</v>
      </c>
      <c r="N2106" s="140">
        <v>3.8296218435104933E-3</v>
      </c>
      <c r="O2106" s="140">
        <f t="shared" si="81"/>
        <v>3.8296218435104934</v>
      </c>
      <c r="P2106" s="156" t="s">
        <v>346</v>
      </c>
      <c r="Q2106" s="156" t="s">
        <v>346</v>
      </c>
      <c r="R2106" s="185">
        <v>119</v>
      </c>
      <c r="S2106" s="185">
        <v>91</v>
      </c>
      <c r="T2106" s="186">
        <v>65</v>
      </c>
      <c r="U2106" s="186"/>
      <c r="V2106" s="186"/>
      <c r="W2106" s="157"/>
    </row>
    <row r="2107" spans="1:23" ht="13.8">
      <c r="A2107" s="158">
        <v>9.33</v>
      </c>
      <c r="B2107" s="153">
        <v>129</v>
      </c>
      <c r="C2107" s="153">
        <v>9424</v>
      </c>
      <c r="D2107" s="27"/>
      <c r="E2107" s="27"/>
      <c r="F2107" s="27"/>
      <c r="G2107" s="27" t="str">
        <f t="shared" si="86"/>
        <v/>
      </c>
      <c r="H2107" s="27"/>
      <c r="I2107" s="27"/>
      <c r="J2107" s="154" t="s">
        <v>605</v>
      </c>
      <c r="K2107" s="27" t="s">
        <v>235</v>
      </c>
      <c r="L2107" s="27" t="str">
        <f t="shared" si="87"/>
        <v/>
      </c>
      <c r="M2107" s="155" t="s">
        <v>98</v>
      </c>
      <c r="N2107" s="140">
        <v>1.804337378924252E-3</v>
      </c>
      <c r="O2107" s="140">
        <f t="shared" si="81"/>
        <v>1.8043373789242521</v>
      </c>
      <c r="P2107" s="156" t="s">
        <v>346</v>
      </c>
      <c r="Q2107" s="156" t="s">
        <v>346</v>
      </c>
      <c r="R2107" s="185">
        <v>144</v>
      </c>
      <c r="S2107" s="185">
        <v>115</v>
      </c>
      <c r="T2107" s="186"/>
      <c r="U2107" s="186"/>
      <c r="V2107" s="186"/>
      <c r="W2107" s="157"/>
    </row>
    <row r="2108" spans="1:23" ht="13.8">
      <c r="A2108" s="158">
        <v>9.36</v>
      </c>
      <c r="B2108" s="153">
        <v>103</v>
      </c>
      <c r="C2108" s="153">
        <v>13995</v>
      </c>
      <c r="D2108" s="27"/>
      <c r="E2108" s="27"/>
      <c r="F2108" s="27"/>
      <c r="G2108" s="27" t="str">
        <f t="shared" si="86"/>
        <v/>
      </c>
      <c r="H2108" s="27"/>
      <c r="I2108" s="27"/>
      <c r="J2108" s="154" t="s">
        <v>631</v>
      </c>
      <c r="K2108" s="27" t="s">
        <v>650</v>
      </c>
      <c r="L2108" s="27" t="str">
        <f t="shared" si="87"/>
        <v/>
      </c>
      <c r="M2108" s="155" t="s">
        <v>658</v>
      </c>
      <c r="N2108" s="140">
        <v>2.6795099340030677E-3</v>
      </c>
      <c r="O2108" s="140">
        <f t="shared" si="81"/>
        <v>2.6795099340030677</v>
      </c>
      <c r="P2108" s="156" t="s">
        <v>346</v>
      </c>
      <c r="Q2108" s="156" t="s">
        <v>346</v>
      </c>
      <c r="R2108" s="185">
        <v>145</v>
      </c>
      <c r="S2108" s="185">
        <v>86</v>
      </c>
      <c r="T2108" s="186">
        <v>116</v>
      </c>
      <c r="U2108" s="186"/>
      <c r="V2108" s="186"/>
      <c r="W2108" s="157"/>
    </row>
    <row r="2109" spans="1:23" ht="13.8">
      <c r="A2109" s="158">
        <v>9.44</v>
      </c>
      <c r="B2109" s="153">
        <v>141</v>
      </c>
      <c r="C2109" s="153">
        <v>32861</v>
      </c>
      <c r="D2109" s="27"/>
      <c r="E2109" s="27"/>
      <c r="F2109" s="27"/>
      <c r="G2109" s="27" t="str">
        <f t="shared" si="86"/>
        <v/>
      </c>
      <c r="H2109" s="27"/>
      <c r="I2109" s="27"/>
      <c r="J2109" s="154" t="s">
        <v>547</v>
      </c>
      <c r="K2109" s="27" t="s">
        <v>191</v>
      </c>
      <c r="L2109" s="27" t="str">
        <f t="shared" si="87"/>
        <v/>
      </c>
      <c r="M2109" s="155" t="s">
        <v>98</v>
      </c>
      <c r="N2109" s="140">
        <v>6.2916310068792287E-3</v>
      </c>
      <c r="O2109" s="140">
        <f t="shared" si="81"/>
        <v>6.2916310068792285</v>
      </c>
      <c r="P2109" s="156" t="s">
        <v>346</v>
      </c>
      <c r="Q2109" s="156" t="s">
        <v>346</v>
      </c>
      <c r="R2109" s="185">
        <v>115</v>
      </c>
      <c r="S2109" s="185"/>
      <c r="T2109" s="186"/>
      <c r="U2109" s="186"/>
      <c r="V2109" s="186"/>
      <c r="W2109" s="157"/>
    </row>
    <row r="2110" spans="1:23" ht="13.8">
      <c r="A2110" s="158">
        <v>9.4700000000000006</v>
      </c>
      <c r="B2110" s="153">
        <v>141</v>
      </c>
      <c r="C2110" s="153">
        <v>16488</v>
      </c>
      <c r="D2110" s="27"/>
      <c r="E2110" s="27"/>
      <c r="F2110" s="27"/>
      <c r="G2110" s="27" t="str">
        <f t="shared" si="86"/>
        <v/>
      </c>
      <c r="H2110" s="27"/>
      <c r="I2110" s="27"/>
      <c r="J2110" s="154" t="s">
        <v>547</v>
      </c>
      <c r="K2110" s="27" t="s">
        <v>191</v>
      </c>
      <c r="L2110" s="27" t="str">
        <f t="shared" si="87"/>
        <v/>
      </c>
      <c r="M2110" s="155" t="s">
        <v>98</v>
      </c>
      <c r="N2110" s="140">
        <v>3.1568245653335173E-3</v>
      </c>
      <c r="O2110" s="140">
        <f t="shared" si="81"/>
        <v>3.1568245653335172</v>
      </c>
      <c r="P2110" s="156" t="s">
        <v>346</v>
      </c>
      <c r="Q2110" s="156" t="s">
        <v>346</v>
      </c>
      <c r="R2110" s="185">
        <v>115</v>
      </c>
      <c r="S2110" s="185"/>
      <c r="T2110" s="186"/>
      <c r="U2110" s="186"/>
      <c r="V2110" s="186"/>
      <c r="W2110" s="157"/>
    </row>
    <row r="2111" spans="1:23" ht="13.8">
      <c r="A2111" s="158">
        <v>9.5299999999999994</v>
      </c>
      <c r="B2111" s="153">
        <v>120</v>
      </c>
      <c r="C2111" s="153">
        <v>157017</v>
      </c>
      <c r="D2111" s="27"/>
      <c r="E2111" s="27"/>
      <c r="F2111" s="27"/>
      <c r="G2111" s="27" t="str">
        <f t="shared" si="86"/>
        <v/>
      </c>
      <c r="H2111" s="27"/>
      <c r="I2111" s="27"/>
      <c r="J2111" s="154" t="s">
        <v>632</v>
      </c>
      <c r="K2111" s="27" t="s">
        <v>651</v>
      </c>
      <c r="L2111" s="27" t="str">
        <f t="shared" si="87"/>
        <v/>
      </c>
      <c r="M2111" s="155" t="s">
        <v>98</v>
      </c>
      <c r="N2111" s="140">
        <v>3.0062780372087147E-2</v>
      </c>
      <c r="O2111" s="140">
        <f t="shared" si="81"/>
        <v>30.062780372087147</v>
      </c>
      <c r="P2111" s="156" t="s">
        <v>346</v>
      </c>
      <c r="Q2111" s="156" t="s">
        <v>346</v>
      </c>
      <c r="R2111" s="185">
        <v>135</v>
      </c>
      <c r="S2111" s="185">
        <v>92</v>
      </c>
      <c r="T2111" s="186"/>
      <c r="U2111" s="186"/>
      <c r="V2111" s="186"/>
      <c r="W2111" s="157"/>
    </row>
    <row r="2112" spans="1:23" ht="13.8">
      <c r="A2112" s="158">
        <v>9.59</v>
      </c>
      <c r="B2112" s="153">
        <v>142</v>
      </c>
      <c r="C2112" s="153">
        <v>30689</v>
      </c>
      <c r="D2112" s="27"/>
      <c r="E2112" s="27"/>
      <c r="F2112" s="27"/>
      <c r="G2112" s="27" t="str">
        <f t="shared" si="86"/>
        <v/>
      </c>
      <c r="H2112" s="27"/>
      <c r="I2112" s="27"/>
      <c r="J2112" s="154" t="s">
        <v>547</v>
      </c>
      <c r="K2112" s="27" t="s">
        <v>191</v>
      </c>
      <c r="L2112" s="27" t="str">
        <f t="shared" si="87"/>
        <v/>
      </c>
      <c r="M2112" s="155" t="s">
        <v>98</v>
      </c>
      <c r="N2112" s="140">
        <v>5.8757756602086557E-3</v>
      </c>
      <c r="O2112" s="140">
        <f t="shared" si="81"/>
        <v>5.8757756602086557</v>
      </c>
      <c r="P2112" s="156" t="s">
        <v>346</v>
      </c>
      <c r="Q2112" s="156" t="s">
        <v>346</v>
      </c>
      <c r="R2112" s="185">
        <v>115</v>
      </c>
      <c r="S2112" s="185"/>
      <c r="T2112" s="186"/>
      <c r="U2112" s="186"/>
      <c r="V2112" s="186"/>
      <c r="W2112" s="157"/>
    </row>
    <row r="2113" spans="1:23" ht="13.8">
      <c r="A2113" s="158">
        <v>9.74</v>
      </c>
      <c r="B2113" s="153">
        <v>142</v>
      </c>
      <c r="C2113" s="153">
        <v>19801</v>
      </c>
      <c r="D2113" s="27"/>
      <c r="E2113" s="27"/>
      <c r="F2113" s="27"/>
      <c r="G2113" s="27" t="str">
        <f t="shared" si="86"/>
        <v/>
      </c>
      <c r="H2113" s="27"/>
      <c r="I2113" s="27"/>
      <c r="J2113" s="154" t="s">
        <v>547</v>
      </c>
      <c r="K2113" s="27" t="s">
        <v>191</v>
      </c>
      <c r="L2113" s="27" t="str">
        <f t="shared" si="87"/>
        <v/>
      </c>
      <c r="M2113" s="155" t="s">
        <v>98</v>
      </c>
      <c r="N2113" s="140">
        <v>3.7911379923683272E-3</v>
      </c>
      <c r="O2113" s="140">
        <f t="shared" si="81"/>
        <v>3.791137992368327</v>
      </c>
      <c r="P2113" s="156" t="s">
        <v>346</v>
      </c>
      <c r="Q2113" s="156" t="s">
        <v>346</v>
      </c>
      <c r="R2113" s="185">
        <v>115</v>
      </c>
      <c r="S2113" s="185"/>
      <c r="T2113" s="186"/>
      <c r="U2113" s="186"/>
      <c r="V2113" s="186"/>
      <c r="W2113" s="157"/>
    </row>
    <row r="2114" spans="1:23" ht="13.8">
      <c r="A2114" s="158">
        <v>10.039999999999999</v>
      </c>
      <c r="B2114" s="153">
        <v>109</v>
      </c>
      <c r="C2114" s="153">
        <v>299514</v>
      </c>
      <c r="D2114" s="27"/>
      <c r="E2114" s="27"/>
      <c r="F2114" s="27"/>
      <c r="G2114" s="27" t="str">
        <f t="shared" si="86"/>
        <v/>
      </c>
      <c r="H2114" s="27"/>
      <c r="I2114" s="27"/>
      <c r="J2114" s="154" t="s">
        <v>95</v>
      </c>
      <c r="K2114" s="27" t="s">
        <v>98</v>
      </c>
      <c r="L2114" s="27" t="str">
        <f t="shared" si="87"/>
        <v/>
      </c>
      <c r="M2114" s="155" t="s">
        <v>98</v>
      </c>
      <c r="N2114" s="140">
        <v>5.7345533288531238E-2</v>
      </c>
      <c r="O2114" s="140">
        <f t="shared" si="81"/>
        <v>57.345533288531236</v>
      </c>
      <c r="P2114" s="156" t="s">
        <v>346</v>
      </c>
      <c r="Q2114" s="156" t="s">
        <v>346</v>
      </c>
      <c r="R2114" s="185">
        <v>151</v>
      </c>
      <c r="S2114" s="185">
        <v>175</v>
      </c>
      <c r="T2114" s="186">
        <v>190</v>
      </c>
      <c r="U2114" s="186"/>
      <c r="V2114" s="186"/>
      <c r="W2114" s="157"/>
    </row>
    <row r="2115" spans="1:23" ht="13.8">
      <c r="A2115" s="158">
        <v>10.199999999999999</v>
      </c>
      <c r="B2115" s="153">
        <v>152</v>
      </c>
      <c r="C2115" s="153">
        <v>149886</v>
      </c>
      <c r="D2115" s="27"/>
      <c r="E2115" s="27"/>
      <c r="F2115" s="27"/>
      <c r="G2115" s="27" t="str">
        <f t="shared" si="86"/>
        <v/>
      </c>
      <c r="H2115" s="27"/>
      <c r="I2115" s="27"/>
      <c r="J2115" s="154" t="s">
        <v>633</v>
      </c>
      <c r="K2115" s="27" t="s">
        <v>165</v>
      </c>
      <c r="L2115" s="27" t="str">
        <f t="shared" si="87"/>
        <v/>
      </c>
      <c r="M2115" s="155" t="s">
        <v>659</v>
      </c>
      <c r="N2115" s="140">
        <v>2.8697465235297162E-2</v>
      </c>
      <c r="O2115" s="140">
        <f t="shared" si="81"/>
        <v>28.697465235297162</v>
      </c>
      <c r="P2115" s="156" t="s">
        <v>346</v>
      </c>
      <c r="Q2115" s="156" t="s">
        <v>346</v>
      </c>
      <c r="R2115" s="185">
        <v>151</v>
      </c>
      <c r="S2115" s="185">
        <v>81</v>
      </c>
      <c r="T2115" s="186">
        <v>109</v>
      </c>
      <c r="U2115" s="186"/>
      <c r="V2115" s="186"/>
      <c r="W2115" s="157"/>
    </row>
    <row r="2116" spans="1:23" ht="13.8">
      <c r="A2116" s="158">
        <v>10.199999999999999</v>
      </c>
      <c r="B2116" s="153">
        <v>154</v>
      </c>
      <c r="C2116" s="153">
        <v>136833</v>
      </c>
      <c r="D2116" s="27"/>
      <c r="E2116" s="27"/>
      <c r="F2116" s="27"/>
      <c r="G2116" s="27" t="str">
        <f t="shared" si="86"/>
        <v/>
      </c>
      <c r="H2116" s="27"/>
      <c r="I2116" s="27"/>
      <c r="J2116" s="154" t="s">
        <v>441</v>
      </c>
      <c r="K2116" s="27" t="s">
        <v>193</v>
      </c>
      <c r="L2116" s="27" t="str">
        <f t="shared" si="87"/>
        <v/>
      </c>
      <c r="M2116" s="155" t="s">
        <v>461</v>
      </c>
      <c r="N2116" s="140">
        <v>2.6198312454408124E-2</v>
      </c>
      <c r="O2116" s="140">
        <f t="shared" si="81"/>
        <v>26.198312454408125</v>
      </c>
      <c r="P2116" s="27">
        <v>360</v>
      </c>
      <c r="Q2116" s="27">
        <v>360</v>
      </c>
      <c r="R2116" s="185">
        <v>128</v>
      </c>
      <c r="S2116" s="185">
        <v>115</v>
      </c>
      <c r="T2116" s="186"/>
      <c r="U2116" s="186"/>
      <c r="V2116" s="186"/>
      <c r="W2116" s="157"/>
    </row>
    <row r="2117" spans="1:23" ht="13.8">
      <c r="A2117" s="158">
        <v>10.37</v>
      </c>
      <c r="B2117" s="153">
        <v>141</v>
      </c>
      <c r="C2117" s="153">
        <v>66822</v>
      </c>
      <c r="D2117" s="27"/>
      <c r="E2117" s="27"/>
      <c r="F2117" s="27"/>
      <c r="G2117" s="27" t="str">
        <f t="shared" si="86"/>
        <v/>
      </c>
      <c r="H2117" s="27"/>
      <c r="I2117" s="27"/>
      <c r="J2117" s="154" t="s">
        <v>552</v>
      </c>
      <c r="K2117" s="27" t="s">
        <v>236</v>
      </c>
      <c r="L2117" s="27" t="str">
        <f t="shared" si="87"/>
        <v/>
      </c>
      <c r="M2117" s="155" t="s">
        <v>98</v>
      </c>
      <c r="N2117" s="140">
        <v>1.2793870154337476E-2</v>
      </c>
      <c r="O2117" s="140">
        <f t="shared" si="81"/>
        <v>12.793870154337476</v>
      </c>
      <c r="P2117" s="156" t="s">
        <v>346</v>
      </c>
      <c r="Q2117" s="156" t="s">
        <v>346</v>
      </c>
      <c r="R2117" s="185">
        <v>156</v>
      </c>
      <c r="S2117" s="185">
        <v>115</v>
      </c>
      <c r="T2117" s="186">
        <v>128</v>
      </c>
      <c r="U2117" s="186"/>
      <c r="V2117" s="195"/>
      <c r="W2117" s="157"/>
    </row>
    <row r="2118" spans="1:23" ht="13.8">
      <c r="A2118" s="158">
        <v>10.47</v>
      </c>
      <c r="B2118" s="153">
        <v>193</v>
      </c>
      <c r="C2118" s="27">
        <v>144494</v>
      </c>
      <c r="D2118" s="27"/>
      <c r="E2118" s="27"/>
      <c r="F2118" s="27"/>
      <c r="G2118" s="27" t="str">
        <f t="shared" si="86"/>
        <v/>
      </c>
      <c r="H2118" s="27"/>
      <c r="I2118" s="27"/>
      <c r="J2118" s="154" t="s">
        <v>95</v>
      </c>
      <c r="K2118" s="27" t="s">
        <v>98</v>
      </c>
      <c r="L2118" s="27" t="str">
        <f t="shared" si="87"/>
        <v/>
      </c>
      <c r="M2118" s="155" t="s">
        <v>98</v>
      </c>
      <c r="N2118" s="140">
        <v>2.7665102422568002E-2</v>
      </c>
      <c r="O2118" s="140">
        <f t="shared" si="81"/>
        <v>27.665102422568001</v>
      </c>
      <c r="P2118" s="156" t="s">
        <v>346</v>
      </c>
      <c r="Q2118" s="156" t="s">
        <v>346</v>
      </c>
      <c r="R2118" s="185">
        <v>208</v>
      </c>
      <c r="S2118" s="185">
        <v>207</v>
      </c>
      <c r="T2118" s="186"/>
      <c r="U2118" s="186"/>
      <c r="V2118" s="196"/>
      <c r="W2118" s="157"/>
    </row>
    <row r="2119" spans="1:23" ht="13.8">
      <c r="A2119" s="158">
        <v>10.79</v>
      </c>
      <c r="B2119" s="153">
        <v>59</v>
      </c>
      <c r="C2119" s="27">
        <v>1035154</v>
      </c>
      <c r="D2119" s="27"/>
      <c r="E2119" s="27"/>
      <c r="F2119" s="27"/>
      <c r="G2119" s="27" t="str">
        <f t="shared" si="86"/>
        <v/>
      </c>
      <c r="H2119" s="27"/>
      <c r="I2119" s="27"/>
      <c r="J2119" s="154" t="s">
        <v>635</v>
      </c>
      <c r="K2119" s="27" t="s">
        <v>652</v>
      </c>
      <c r="L2119" s="27" t="str">
        <f t="shared" si="87"/>
        <v/>
      </c>
      <c r="M2119" s="155" t="s">
        <v>661</v>
      </c>
      <c r="N2119" s="140">
        <v>0.19819259922994006</v>
      </c>
      <c r="O2119" s="140">
        <f t="shared" si="81"/>
        <v>198.19259922994007</v>
      </c>
      <c r="P2119" s="156" t="s">
        <v>346</v>
      </c>
      <c r="Q2119" s="156" t="s">
        <v>346</v>
      </c>
      <c r="R2119" s="185">
        <v>88</v>
      </c>
      <c r="S2119" s="185">
        <v>103</v>
      </c>
      <c r="T2119" s="186">
        <v>222</v>
      </c>
      <c r="U2119" s="186"/>
      <c r="V2119" s="196"/>
      <c r="W2119" s="157"/>
    </row>
    <row r="2120" spans="1:23" ht="13.8">
      <c r="A2120" s="158">
        <v>11.01</v>
      </c>
      <c r="B2120" s="153">
        <v>191</v>
      </c>
      <c r="C2120" s="27">
        <v>152113</v>
      </c>
      <c r="D2120" s="27"/>
      <c r="E2120" s="27"/>
      <c r="F2120" s="27"/>
      <c r="G2120" s="27" t="str">
        <f t="shared" si="86"/>
        <v/>
      </c>
      <c r="H2120" s="27"/>
      <c r="I2120" s="27"/>
      <c r="J2120" s="154" t="s">
        <v>443</v>
      </c>
      <c r="K2120" s="27" t="s">
        <v>351</v>
      </c>
      <c r="L2120" s="27" t="str">
        <f t="shared" si="87"/>
        <v/>
      </c>
      <c r="M2120" s="155" t="s">
        <v>98</v>
      </c>
      <c r="N2120" s="140">
        <v>2.9123850988996683E-2</v>
      </c>
      <c r="O2120" s="140">
        <f t="shared" ref="O2120:O2170" si="88">N2120*1000</f>
        <v>29.123850988996683</v>
      </c>
      <c r="P2120" s="156" t="s">
        <v>346</v>
      </c>
      <c r="Q2120" s="156" t="s">
        <v>346</v>
      </c>
      <c r="R2120" s="185">
        <v>91</v>
      </c>
      <c r="S2120" s="185">
        <v>206</v>
      </c>
      <c r="T2120" s="186"/>
      <c r="U2120" s="186"/>
      <c r="V2120" s="196"/>
      <c r="W2120" s="157"/>
    </row>
    <row r="2121" spans="1:23" ht="13.8">
      <c r="A2121" s="158">
        <v>11.02</v>
      </c>
      <c r="B2121" s="153">
        <v>152</v>
      </c>
      <c r="C2121" s="27">
        <v>60467</v>
      </c>
      <c r="D2121" s="27"/>
      <c r="E2121" s="27"/>
      <c r="F2121" s="27"/>
      <c r="G2121" s="27" t="str">
        <f t="shared" si="86"/>
        <v/>
      </c>
      <c r="H2121" s="27"/>
      <c r="I2121" s="27"/>
      <c r="J2121" s="154" t="s">
        <v>556</v>
      </c>
      <c r="K2121" s="27" t="s">
        <v>574</v>
      </c>
      <c r="L2121" s="27" t="str">
        <f t="shared" si="87"/>
        <v/>
      </c>
      <c r="M2121" s="155" t="s">
        <v>582</v>
      </c>
      <c r="N2121" s="140">
        <v>1.1577129487628686E-2</v>
      </c>
      <c r="O2121" s="140">
        <f t="shared" si="88"/>
        <v>11.577129487628685</v>
      </c>
      <c r="P2121" s="156" t="s">
        <v>346</v>
      </c>
      <c r="Q2121" s="156" t="s">
        <v>346</v>
      </c>
      <c r="R2121" s="185">
        <v>77</v>
      </c>
      <c r="S2121" s="185"/>
      <c r="T2121" s="186"/>
      <c r="U2121" s="186"/>
      <c r="V2121" s="196"/>
      <c r="W2121" s="157"/>
    </row>
    <row r="2122" spans="1:23" ht="13.8">
      <c r="A2122" s="158">
        <v>11.24</v>
      </c>
      <c r="B2122" s="153">
        <v>163</v>
      </c>
      <c r="C2122" s="27">
        <v>19451</v>
      </c>
      <c r="D2122" s="27"/>
      <c r="E2122" s="27"/>
      <c r="F2122" s="27"/>
      <c r="G2122" s="27" t="str">
        <f t="shared" si="86"/>
        <v/>
      </c>
      <c r="H2122" s="27"/>
      <c r="I2122" s="27"/>
      <c r="J2122" s="154" t="s">
        <v>95</v>
      </c>
      <c r="K2122" s="27" t="s">
        <v>98</v>
      </c>
      <c r="L2122" s="27" t="str">
        <f t="shared" si="87"/>
        <v/>
      </c>
      <c r="M2122" s="155" t="s">
        <v>98</v>
      </c>
      <c r="N2122" s="140">
        <v>3.7241263112750031E-3</v>
      </c>
      <c r="O2122" s="140">
        <f t="shared" si="88"/>
        <v>3.7241263112750032</v>
      </c>
      <c r="P2122" s="156" t="s">
        <v>346</v>
      </c>
      <c r="Q2122" s="156" t="s">
        <v>346</v>
      </c>
      <c r="R2122" s="185">
        <v>145</v>
      </c>
      <c r="S2122" s="185">
        <v>105</v>
      </c>
      <c r="T2122" s="186"/>
      <c r="U2122" s="186"/>
      <c r="V2122" s="196"/>
      <c r="W2122" s="157"/>
    </row>
    <row r="2123" spans="1:23" ht="13.8">
      <c r="A2123" s="158">
        <v>11.26</v>
      </c>
      <c r="B2123" s="153">
        <v>121</v>
      </c>
      <c r="C2123" s="27">
        <v>306545</v>
      </c>
      <c r="D2123" s="27"/>
      <c r="E2123" s="27"/>
      <c r="F2123" s="27"/>
      <c r="G2123" s="27" t="str">
        <f t="shared" si="86"/>
        <v/>
      </c>
      <c r="H2123" s="27"/>
      <c r="I2123" s="27"/>
      <c r="J2123" s="154" t="s">
        <v>701</v>
      </c>
      <c r="K2123" s="27" t="s">
        <v>341</v>
      </c>
      <c r="L2123" s="27" t="str">
        <f t="shared" si="87"/>
        <v/>
      </c>
      <c r="M2123" s="155" t="s">
        <v>334</v>
      </c>
      <c r="N2123" s="140">
        <v>5.8691702230723133E-2</v>
      </c>
      <c r="O2123" s="140">
        <f t="shared" si="88"/>
        <v>58.691702230723131</v>
      </c>
      <c r="P2123" s="156" t="s">
        <v>346</v>
      </c>
      <c r="Q2123" s="156" t="s">
        <v>346</v>
      </c>
      <c r="R2123" s="185">
        <v>149</v>
      </c>
      <c r="S2123" s="185">
        <v>194</v>
      </c>
      <c r="T2123" s="186"/>
      <c r="U2123" s="186"/>
      <c r="V2123" s="196"/>
      <c r="W2123" s="157"/>
    </row>
    <row r="2124" spans="1:23" ht="13.8">
      <c r="A2124" s="158">
        <v>11.78</v>
      </c>
      <c r="B2124" s="153">
        <v>110</v>
      </c>
      <c r="C2124" s="27">
        <v>67421</v>
      </c>
      <c r="D2124" s="27"/>
      <c r="E2124" s="27"/>
      <c r="F2124" s="27"/>
      <c r="G2124" s="27" t="str">
        <f t="shared" si="86"/>
        <v/>
      </c>
      <c r="H2124" s="27"/>
      <c r="I2124" s="27"/>
      <c r="J2124" s="154" t="s">
        <v>506</v>
      </c>
      <c r="K2124" s="27" t="s">
        <v>501</v>
      </c>
      <c r="L2124" s="27" t="str">
        <f t="shared" si="87"/>
        <v/>
      </c>
      <c r="M2124" s="155" t="s">
        <v>98</v>
      </c>
      <c r="N2124" s="140">
        <v>1.2908555859980051E-2</v>
      </c>
      <c r="O2124" s="140">
        <f t="shared" si="88"/>
        <v>12.908555859980051</v>
      </c>
      <c r="P2124" s="156" t="s">
        <v>346</v>
      </c>
      <c r="Q2124" s="156" t="s">
        <v>346</v>
      </c>
      <c r="R2124" s="185">
        <v>123</v>
      </c>
      <c r="S2124" s="185">
        <v>81</v>
      </c>
      <c r="T2124" s="186">
        <v>55</v>
      </c>
      <c r="U2124" s="186"/>
      <c r="V2124" s="196"/>
      <c r="W2124" s="157"/>
    </row>
    <row r="2125" spans="1:23" ht="13.8">
      <c r="A2125" s="158">
        <v>11.92</v>
      </c>
      <c r="B2125" s="153">
        <v>149</v>
      </c>
      <c r="C2125" s="27">
        <v>237135</v>
      </c>
      <c r="D2125" s="27"/>
      <c r="E2125" s="27"/>
      <c r="F2125" s="27"/>
      <c r="G2125" s="27" t="str">
        <f t="shared" si="86"/>
        <v/>
      </c>
      <c r="H2125" s="27"/>
      <c r="I2125" s="27"/>
      <c r="J2125" s="154" t="s">
        <v>558</v>
      </c>
      <c r="K2125" s="27" t="s">
        <v>114</v>
      </c>
      <c r="L2125" s="27" t="str">
        <f t="shared" si="87"/>
        <v/>
      </c>
      <c r="M2125" s="155" t="s">
        <v>139</v>
      </c>
      <c r="N2125" s="140">
        <v>4.5402328560187027E-2</v>
      </c>
      <c r="O2125" s="140">
        <f t="shared" si="88"/>
        <v>45.40232856018703</v>
      </c>
      <c r="P2125" s="27">
        <v>6240</v>
      </c>
      <c r="Q2125" s="27">
        <v>6240</v>
      </c>
      <c r="R2125" s="185">
        <v>177</v>
      </c>
      <c r="S2125" s="185">
        <v>222</v>
      </c>
      <c r="T2125" s="186"/>
      <c r="U2125" s="186"/>
      <c r="V2125" s="196"/>
      <c r="W2125" s="157"/>
    </row>
    <row r="2126" spans="1:23" ht="13.8">
      <c r="A2126" s="158">
        <v>12.05</v>
      </c>
      <c r="B2126" s="153">
        <v>110</v>
      </c>
      <c r="C2126" s="27">
        <v>179166</v>
      </c>
      <c r="D2126" s="27"/>
      <c r="E2126" s="27"/>
      <c r="F2126" s="27"/>
      <c r="G2126" s="27" t="str">
        <f t="shared" si="86"/>
        <v/>
      </c>
      <c r="H2126" s="27"/>
      <c r="I2126" s="27"/>
      <c r="J2126" s="154" t="s">
        <v>506</v>
      </c>
      <c r="K2126" s="27" t="s">
        <v>501</v>
      </c>
      <c r="L2126" s="27" t="str">
        <f t="shared" si="87"/>
        <v/>
      </c>
      <c r="M2126" s="155" t="s">
        <v>98</v>
      </c>
      <c r="N2126" s="140">
        <v>3.4303471013618685E-2</v>
      </c>
      <c r="O2126" s="140">
        <f t="shared" si="88"/>
        <v>34.303471013618683</v>
      </c>
      <c r="P2126" s="156" t="s">
        <v>346</v>
      </c>
      <c r="Q2126" s="156" t="s">
        <v>346</v>
      </c>
      <c r="R2126" s="185">
        <v>123</v>
      </c>
      <c r="S2126" s="185">
        <v>81</v>
      </c>
      <c r="T2126" s="186">
        <v>55</v>
      </c>
      <c r="U2126" s="186"/>
      <c r="V2126" s="196"/>
      <c r="W2126" s="157"/>
    </row>
    <row r="2127" spans="1:23" ht="13.8">
      <c r="A2127" s="158">
        <v>12.6</v>
      </c>
      <c r="B2127" s="153">
        <v>83</v>
      </c>
      <c r="C2127" s="27">
        <v>78974</v>
      </c>
      <c r="D2127" s="27"/>
      <c r="E2127" s="27"/>
      <c r="F2127" s="27"/>
      <c r="G2127" s="27" t="str">
        <f t="shared" si="86"/>
        <v/>
      </c>
      <c r="H2127" s="27"/>
      <c r="I2127" s="27"/>
      <c r="J2127" s="154" t="s">
        <v>526</v>
      </c>
      <c r="K2127" s="27" t="s">
        <v>167</v>
      </c>
      <c r="L2127" s="27" t="str">
        <f t="shared" si="87"/>
        <v/>
      </c>
      <c r="M2127" s="155" t="s">
        <v>179</v>
      </c>
      <c r="N2127" s="140">
        <v>1.5120515721897695E-2</v>
      </c>
      <c r="O2127" s="140">
        <f t="shared" si="88"/>
        <v>15.120515721897695</v>
      </c>
      <c r="P2127" s="27">
        <v>10392</v>
      </c>
      <c r="Q2127" s="27">
        <v>10392</v>
      </c>
      <c r="R2127" s="185">
        <v>153</v>
      </c>
      <c r="S2127" s="185">
        <v>55</v>
      </c>
      <c r="T2127" s="186">
        <v>226</v>
      </c>
      <c r="U2127" s="186"/>
      <c r="V2127" s="196"/>
      <c r="W2127" s="157"/>
    </row>
    <row r="2128" spans="1:23" ht="13.8">
      <c r="A2128" s="158">
        <v>12.77</v>
      </c>
      <c r="B2128" s="153">
        <v>105</v>
      </c>
      <c r="C2128" s="27">
        <v>253869</v>
      </c>
      <c r="D2128" s="27"/>
      <c r="E2128" s="27"/>
      <c r="F2128" s="27"/>
      <c r="G2128" s="27" t="str">
        <f t="shared" si="86"/>
        <v/>
      </c>
      <c r="H2128" s="27"/>
      <c r="I2128" s="27"/>
      <c r="J2128" s="154" t="s">
        <v>290</v>
      </c>
      <c r="K2128" s="27" t="s">
        <v>302</v>
      </c>
      <c r="L2128" s="27" t="str">
        <f t="shared" si="87"/>
        <v/>
      </c>
      <c r="M2128" s="155" t="s">
        <v>316</v>
      </c>
      <c r="N2128" s="140">
        <v>4.8606252764231847E-2</v>
      </c>
      <c r="O2128" s="140">
        <f t="shared" si="88"/>
        <v>48.606252764231847</v>
      </c>
      <c r="P2128" s="27">
        <v>7600</v>
      </c>
      <c r="Q2128" s="27">
        <v>7600</v>
      </c>
      <c r="R2128" s="185">
        <v>77</v>
      </c>
      <c r="S2128" s="185">
        <v>182</v>
      </c>
      <c r="T2128" s="186"/>
      <c r="U2128" s="186"/>
      <c r="V2128" s="196"/>
      <c r="W2128" s="157"/>
    </row>
    <row r="2129" spans="1:23" ht="13.8">
      <c r="A2129" s="158">
        <v>12.83</v>
      </c>
      <c r="B2129" s="153">
        <v>55</v>
      </c>
      <c r="C2129" s="27">
        <v>18644</v>
      </c>
      <c r="D2129" s="27"/>
      <c r="E2129" s="27"/>
      <c r="F2129" s="27"/>
      <c r="G2129" s="27" t="str">
        <f t="shared" si="86"/>
        <v/>
      </c>
      <c r="H2129" s="27"/>
      <c r="I2129" s="27"/>
      <c r="J2129" s="154" t="s">
        <v>637</v>
      </c>
      <c r="K2129" s="27" t="s">
        <v>194</v>
      </c>
      <c r="L2129" s="27" t="str">
        <f t="shared" si="87"/>
        <v/>
      </c>
      <c r="M2129" s="155" t="s">
        <v>662</v>
      </c>
      <c r="N2129" s="140">
        <v>3.5696165208683947E-3</v>
      </c>
      <c r="O2129" s="140">
        <f t="shared" si="88"/>
        <v>3.5696165208683945</v>
      </c>
      <c r="P2129" s="156" t="s">
        <v>346</v>
      </c>
      <c r="Q2129" s="156" t="s">
        <v>346</v>
      </c>
      <c r="R2129" s="185">
        <v>83</v>
      </c>
      <c r="S2129" s="185">
        <v>111</v>
      </c>
      <c r="T2129" s="186">
        <v>196</v>
      </c>
      <c r="U2129" s="186"/>
      <c r="V2129" s="196"/>
      <c r="W2129" s="157"/>
    </row>
    <row r="2130" spans="1:23" ht="13.8">
      <c r="A2130" s="158">
        <v>13.1</v>
      </c>
      <c r="B2130" s="153">
        <v>57</v>
      </c>
      <c r="C2130" s="27">
        <v>447734</v>
      </c>
      <c r="D2130" s="27"/>
      <c r="E2130" s="27"/>
      <c r="F2130" s="27"/>
      <c r="G2130" s="27" t="str">
        <f t="shared" si="86"/>
        <v/>
      </c>
      <c r="H2130" s="27"/>
      <c r="I2130" s="27"/>
      <c r="J2130" s="154" t="s">
        <v>596</v>
      </c>
      <c r="K2130" s="27" t="s">
        <v>484</v>
      </c>
      <c r="L2130" s="27" t="str">
        <f t="shared" si="87"/>
        <v/>
      </c>
      <c r="M2130" s="155" t="s">
        <v>598</v>
      </c>
      <c r="N2130" s="140">
        <v>8.5724022921824183E-2</v>
      </c>
      <c r="O2130" s="140">
        <f t="shared" si="88"/>
        <v>85.724022921824186</v>
      </c>
      <c r="P2130" s="156" t="s">
        <v>346</v>
      </c>
      <c r="Q2130" s="156" t="s">
        <v>346</v>
      </c>
      <c r="R2130" s="185">
        <v>71</v>
      </c>
      <c r="S2130" s="185">
        <v>85</v>
      </c>
      <c r="T2130" s="186">
        <v>212</v>
      </c>
      <c r="U2130" s="186"/>
      <c r="V2130" s="196"/>
      <c r="W2130" s="157"/>
    </row>
    <row r="2131" spans="1:23" ht="13.8">
      <c r="A2131" s="158">
        <v>13.23</v>
      </c>
      <c r="B2131" s="153">
        <v>197</v>
      </c>
      <c r="C2131" s="27">
        <v>6919</v>
      </c>
      <c r="D2131" s="27"/>
      <c r="E2131" s="27"/>
      <c r="F2131" s="27"/>
      <c r="G2131" s="27" t="str">
        <f t="shared" si="86"/>
        <v/>
      </c>
      <c r="H2131" s="27"/>
      <c r="I2131" s="27"/>
      <c r="J2131" s="154" t="s">
        <v>638</v>
      </c>
      <c r="K2131" s="27" t="s">
        <v>409</v>
      </c>
      <c r="L2131" s="27" t="str">
        <f t="shared" si="87"/>
        <v/>
      </c>
      <c r="M2131" s="155" t="s">
        <v>98</v>
      </c>
      <c r="N2131" s="140">
        <v>1.324725204242031E-3</v>
      </c>
      <c r="O2131" s="140">
        <f t="shared" si="88"/>
        <v>1.324725204242031</v>
      </c>
      <c r="P2131" s="156" t="s">
        <v>346</v>
      </c>
      <c r="Q2131" s="156" t="s">
        <v>346</v>
      </c>
      <c r="R2131" s="185">
        <v>212</v>
      </c>
      <c r="S2131" s="185">
        <v>155</v>
      </c>
      <c r="T2131" s="186">
        <v>165</v>
      </c>
      <c r="U2131" s="186"/>
      <c r="V2131" s="196"/>
      <c r="W2131" s="157"/>
    </row>
    <row r="2132" spans="1:23" ht="13.8">
      <c r="A2132" s="158">
        <v>13.44</v>
      </c>
      <c r="B2132" s="153">
        <v>105</v>
      </c>
      <c r="C2132" s="27">
        <v>188070</v>
      </c>
      <c r="D2132" s="27"/>
      <c r="E2132" s="27"/>
      <c r="F2132" s="27"/>
      <c r="G2132" s="27" t="str">
        <f t="shared" si="86"/>
        <v/>
      </c>
      <c r="H2132" s="27"/>
      <c r="I2132" s="27"/>
      <c r="J2132" s="154" t="s">
        <v>95</v>
      </c>
      <c r="K2132" s="27" t="s">
        <v>98</v>
      </c>
      <c r="L2132" s="27" t="str">
        <f t="shared" si="87"/>
        <v/>
      </c>
      <c r="M2132" s="155" t="s">
        <v>98</v>
      </c>
      <c r="N2132" s="140">
        <v>3.6008248180632856E-2</v>
      </c>
      <c r="O2132" s="140">
        <f t="shared" si="88"/>
        <v>36.008248180632854</v>
      </c>
      <c r="P2132" s="156" t="s">
        <v>346</v>
      </c>
      <c r="Q2132" s="156" t="s">
        <v>346</v>
      </c>
      <c r="R2132" s="185">
        <v>70</v>
      </c>
      <c r="S2132" s="185">
        <v>112</v>
      </c>
      <c r="T2132" s="186"/>
      <c r="U2132" s="186"/>
      <c r="V2132" s="196"/>
      <c r="W2132" s="157"/>
    </row>
    <row r="2133" spans="1:23" ht="13.8">
      <c r="A2133" s="158">
        <v>13.73</v>
      </c>
      <c r="B2133" s="153">
        <v>197</v>
      </c>
      <c r="C2133" s="27">
        <v>73787</v>
      </c>
      <c r="D2133" s="27"/>
      <c r="E2133" s="27"/>
      <c r="F2133" s="27"/>
      <c r="G2133" s="27" t="str">
        <f t="shared" ref="G2133:G2155" si="89">IF($F2133="Other","Please, specify ion type!!!","")</f>
        <v/>
      </c>
      <c r="H2133" s="27"/>
      <c r="I2133" s="27"/>
      <c r="J2133" s="154" t="s">
        <v>638</v>
      </c>
      <c r="K2133" s="27" t="s">
        <v>409</v>
      </c>
      <c r="L2133" s="27" t="str">
        <f t="shared" ref="L2133:L2155" si="90">IF($I2133="Unknown","n/a","")</f>
        <v/>
      </c>
      <c r="M2133" s="155" t="s">
        <v>98</v>
      </c>
      <c r="N2133" s="140">
        <v>1.4127402608094627E-2</v>
      </c>
      <c r="O2133" s="140">
        <f t="shared" si="88"/>
        <v>14.127402608094627</v>
      </c>
      <c r="P2133" s="156" t="s">
        <v>346</v>
      </c>
      <c r="Q2133" s="156" t="s">
        <v>346</v>
      </c>
      <c r="R2133" s="185">
        <v>212</v>
      </c>
      <c r="S2133" s="185">
        <v>155</v>
      </c>
      <c r="T2133" s="186">
        <v>165</v>
      </c>
      <c r="U2133" s="186"/>
      <c r="V2133" s="196"/>
      <c r="W2133" s="157"/>
    </row>
    <row r="2134" spans="1:23" ht="13.8">
      <c r="A2134" s="158">
        <v>13.76</v>
      </c>
      <c r="B2134" s="153">
        <v>55</v>
      </c>
      <c r="C2134" s="27">
        <v>172994</v>
      </c>
      <c r="D2134" s="27"/>
      <c r="E2134" s="27"/>
      <c r="F2134" s="27"/>
      <c r="G2134" s="27" t="str">
        <f t="shared" si="89"/>
        <v/>
      </c>
      <c r="H2134" s="27"/>
      <c r="I2134" s="27"/>
      <c r="J2134" s="154" t="s">
        <v>682</v>
      </c>
      <c r="K2134" s="27" t="s">
        <v>690</v>
      </c>
      <c r="L2134" s="27" t="str">
        <f t="shared" si="90"/>
        <v/>
      </c>
      <c r="M2134" s="155" t="s">
        <v>694</v>
      </c>
      <c r="N2134" s="140">
        <v>3.3121767883024414E-2</v>
      </c>
      <c r="O2134" s="140">
        <f t="shared" si="88"/>
        <v>33.121767883024411</v>
      </c>
      <c r="P2134" s="156" t="s">
        <v>346</v>
      </c>
      <c r="Q2134" s="27">
        <v>69.405000000000001</v>
      </c>
      <c r="R2134" s="185">
        <v>73</v>
      </c>
      <c r="S2134" s="185">
        <v>129</v>
      </c>
      <c r="T2134" s="186">
        <v>185</v>
      </c>
      <c r="U2134" s="186"/>
      <c r="V2134" s="196"/>
      <c r="W2134" s="157"/>
    </row>
    <row r="2135" spans="1:23" ht="13.8">
      <c r="A2135" s="158">
        <v>13.84</v>
      </c>
      <c r="B2135" s="153">
        <v>197</v>
      </c>
      <c r="C2135" s="27">
        <v>52789</v>
      </c>
      <c r="D2135" s="27"/>
      <c r="E2135" s="27"/>
      <c r="F2135" s="27"/>
      <c r="G2135" s="27" t="str">
        <f t="shared" si="89"/>
        <v/>
      </c>
      <c r="H2135" s="27"/>
      <c r="I2135" s="27"/>
      <c r="J2135" s="154" t="s">
        <v>638</v>
      </c>
      <c r="K2135" s="27" t="s">
        <v>409</v>
      </c>
      <c r="L2135" s="27" t="str">
        <f t="shared" si="90"/>
        <v/>
      </c>
      <c r="M2135" s="155" t="s">
        <v>98</v>
      </c>
      <c r="N2135" s="140">
        <v>1.0107084666387134E-2</v>
      </c>
      <c r="O2135" s="140">
        <f t="shared" si="88"/>
        <v>10.107084666387134</v>
      </c>
      <c r="P2135" s="156" t="s">
        <v>346</v>
      </c>
      <c r="Q2135" s="156" t="s">
        <v>346</v>
      </c>
      <c r="R2135" s="185">
        <v>212</v>
      </c>
      <c r="S2135" s="185">
        <v>155</v>
      </c>
      <c r="T2135" s="186">
        <v>165</v>
      </c>
      <c r="U2135" s="186"/>
      <c r="V2135" s="196"/>
      <c r="W2135" s="157"/>
    </row>
    <row r="2136" spans="1:23" ht="13.8">
      <c r="A2136" s="158">
        <v>13.93</v>
      </c>
      <c r="B2136" s="153">
        <v>197</v>
      </c>
      <c r="C2136" s="27">
        <v>31077</v>
      </c>
      <c r="D2136" s="27"/>
      <c r="E2136" s="27"/>
      <c r="F2136" s="27"/>
      <c r="G2136" s="27" t="str">
        <f t="shared" si="89"/>
        <v/>
      </c>
      <c r="H2136" s="27"/>
      <c r="I2136" s="27"/>
      <c r="J2136" s="154" t="s">
        <v>638</v>
      </c>
      <c r="K2136" s="27" t="s">
        <v>409</v>
      </c>
      <c r="L2136" s="27" t="str">
        <f t="shared" si="90"/>
        <v/>
      </c>
      <c r="M2136" s="155" t="s">
        <v>98</v>
      </c>
      <c r="N2136" s="140">
        <v>5.9500628952492557E-3</v>
      </c>
      <c r="O2136" s="140">
        <f t="shared" si="88"/>
        <v>5.950062895249256</v>
      </c>
      <c r="P2136" s="156" t="s">
        <v>346</v>
      </c>
      <c r="Q2136" s="156" t="s">
        <v>346</v>
      </c>
      <c r="R2136" s="185">
        <v>212</v>
      </c>
      <c r="S2136" s="185">
        <v>155</v>
      </c>
      <c r="T2136" s="186">
        <v>165</v>
      </c>
      <c r="U2136" s="186"/>
      <c r="V2136" s="196"/>
      <c r="W2136" s="157"/>
    </row>
    <row r="2137" spans="1:23" ht="13.8">
      <c r="A2137" s="158">
        <v>15.09</v>
      </c>
      <c r="B2137" s="153">
        <v>188</v>
      </c>
      <c r="C2137" s="27">
        <v>522297</v>
      </c>
      <c r="D2137" s="27"/>
      <c r="E2137" s="27"/>
      <c r="F2137" s="27"/>
      <c r="G2137" s="27" t="str">
        <f t="shared" si="89"/>
        <v/>
      </c>
      <c r="H2137" s="27"/>
      <c r="I2137" s="27"/>
      <c r="J2137" s="154" t="s">
        <v>89</v>
      </c>
      <c r="K2137" s="27" t="s">
        <v>115</v>
      </c>
      <c r="L2137" s="27" t="str">
        <f t="shared" si="90"/>
        <v/>
      </c>
      <c r="M2137" s="155" t="s">
        <v>140</v>
      </c>
      <c r="N2137" s="140">
        <v>0.1</v>
      </c>
      <c r="O2137" s="140">
        <f t="shared" si="88"/>
        <v>100</v>
      </c>
      <c r="P2137" s="156" t="s">
        <v>346</v>
      </c>
      <c r="Q2137" s="156" t="s">
        <v>346</v>
      </c>
      <c r="R2137" s="185">
        <v>160</v>
      </c>
      <c r="S2137" s="185">
        <v>184</v>
      </c>
      <c r="T2137" s="186"/>
      <c r="U2137" s="186"/>
      <c r="V2137" s="196"/>
      <c r="W2137" s="157"/>
    </row>
    <row r="2138" spans="1:23" ht="13.8">
      <c r="A2138" s="158">
        <v>15.46</v>
      </c>
      <c r="B2138" s="153">
        <v>149</v>
      </c>
      <c r="C2138" s="27">
        <v>119218</v>
      </c>
      <c r="D2138" s="27"/>
      <c r="E2138" s="27"/>
      <c r="F2138" s="27"/>
      <c r="G2138" s="27" t="str">
        <f t="shared" si="89"/>
        <v/>
      </c>
      <c r="H2138" s="27"/>
      <c r="I2138" s="27"/>
      <c r="J2138" s="154" t="s">
        <v>527</v>
      </c>
      <c r="K2138" s="27" t="s">
        <v>98</v>
      </c>
      <c r="L2138" s="27" t="str">
        <f t="shared" si="90"/>
        <v/>
      </c>
      <c r="M2138" s="155" t="s">
        <v>98</v>
      </c>
      <c r="N2138" s="140">
        <v>2.2825710275954106E-2</v>
      </c>
      <c r="O2138" s="140">
        <f t="shared" si="88"/>
        <v>22.825710275954105</v>
      </c>
      <c r="P2138" s="156" t="s">
        <v>346</v>
      </c>
      <c r="Q2138" s="156" t="s">
        <v>346</v>
      </c>
      <c r="R2138" s="185">
        <v>104</v>
      </c>
      <c r="S2138" s="185">
        <v>223</v>
      </c>
      <c r="T2138" s="186">
        <v>167</v>
      </c>
      <c r="U2138" s="186"/>
      <c r="V2138" s="196"/>
      <c r="W2138" s="157"/>
    </row>
    <row r="2139" spans="1:23" ht="13.8">
      <c r="A2139" s="158">
        <v>15.55</v>
      </c>
      <c r="B2139" s="153">
        <v>194</v>
      </c>
      <c r="C2139" s="27">
        <v>1753382</v>
      </c>
      <c r="D2139" s="27"/>
      <c r="E2139" s="27"/>
      <c r="F2139" s="27"/>
      <c r="G2139" s="27" t="str">
        <f t="shared" si="89"/>
        <v/>
      </c>
      <c r="H2139" s="27"/>
      <c r="I2139" s="27"/>
      <c r="J2139" s="154" t="s">
        <v>640</v>
      </c>
      <c r="K2139" s="27" t="s">
        <v>407</v>
      </c>
      <c r="L2139" s="27" t="str">
        <f t="shared" si="90"/>
        <v/>
      </c>
      <c r="M2139" s="155" t="s">
        <v>403</v>
      </c>
      <c r="N2139" s="140">
        <v>0.33570592976792901</v>
      </c>
      <c r="O2139" s="140">
        <f t="shared" si="88"/>
        <v>335.70592976792904</v>
      </c>
      <c r="P2139" s="27">
        <v>87000</v>
      </c>
      <c r="Q2139" s="27">
        <v>100</v>
      </c>
      <c r="R2139" s="185">
        <v>107</v>
      </c>
      <c r="S2139" s="185">
        <v>67</v>
      </c>
      <c r="T2139" s="186">
        <v>82</v>
      </c>
      <c r="U2139" s="186"/>
      <c r="V2139" s="196"/>
      <c r="W2139" s="157"/>
    </row>
    <row r="2140" spans="1:23" ht="13.8">
      <c r="A2140" s="158">
        <v>15.55</v>
      </c>
      <c r="B2140" s="153">
        <v>243</v>
      </c>
      <c r="C2140" s="27">
        <v>334792</v>
      </c>
      <c r="D2140" s="27"/>
      <c r="E2140" s="27"/>
      <c r="F2140" s="27"/>
      <c r="G2140" s="27" t="str">
        <f t="shared" si="89"/>
        <v/>
      </c>
      <c r="H2140" s="27"/>
      <c r="I2140" s="27"/>
      <c r="J2140" s="154" t="s">
        <v>641</v>
      </c>
      <c r="K2140" s="27" t="s">
        <v>653</v>
      </c>
      <c r="L2140" s="27" t="str">
        <f t="shared" si="90"/>
        <v/>
      </c>
      <c r="M2140" s="155" t="s">
        <v>98</v>
      </c>
      <c r="N2140" s="140">
        <v>6.4099927818846367E-2</v>
      </c>
      <c r="O2140" s="140">
        <f t="shared" si="88"/>
        <v>64.099927818846368</v>
      </c>
      <c r="P2140" s="156" t="s">
        <v>346</v>
      </c>
      <c r="Q2140" s="156" t="s">
        <v>346</v>
      </c>
      <c r="R2140" s="185">
        <v>258</v>
      </c>
      <c r="S2140" s="185">
        <v>213</v>
      </c>
      <c r="T2140" s="186">
        <v>187</v>
      </c>
      <c r="U2140" s="195"/>
      <c r="V2140" s="233"/>
      <c r="W2140" s="157"/>
    </row>
    <row r="2141" spans="1:23" ht="13.8">
      <c r="A2141" s="158">
        <v>16.670000000000002</v>
      </c>
      <c r="B2141" s="153">
        <v>243</v>
      </c>
      <c r="C2141" s="27">
        <v>161805</v>
      </c>
      <c r="D2141" s="27"/>
      <c r="E2141" s="27"/>
      <c r="F2141" s="27"/>
      <c r="G2141" s="27" t="str">
        <f t="shared" si="89"/>
        <v/>
      </c>
      <c r="H2141" s="27"/>
      <c r="I2141" s="27"/>
      <c r="J2141" s="154" t="s">
        <v>95</v>
      </c>
      <c r="K2141" s="27" t="s">
        <v>98</v>
      </c>
      <c r="L2141" s="27" t="str">
        <f t="shared" si="90"/>
        <v/>
      </c>
      <c r="M2141" s="155" t="s">
        <v>98</v>
      </c>
      <c r="N2141" s="140">
        <v>3.0979500169443827E-2</v>
      </c>
      <c r="O2141" s="140">
        <f t="shared" si="88"/>
        <v>30.979500169443828</v>
      </c>
      <c r="P2141" s="156" t="s">
        <v>346</v>
      </c>
      <c r="Q2141" s="156" t="s">
        <v>346</v>
      </c>
      <c r="R2141" s="185">
        <v>258</v>
      </c>
      <c r="S2141" s="185">
        <v>173</v>
      </c>
      <c r="T2141" s="186"/>
      <c r="U2141" s="196"/>
      <c r="V2141" s="196"/>
      <c r="W2141" s="157"/>
    </row>
    <row r="2142" spans="1:23" ht="13.8">
      <c r="A2142" s="158">
        <v>16.7</v>
      </c>
      <c r="B2142" s="153">
        <v>55</v>
      </c>
      <c r="C2142" s="27">
        <v>878819</v>
      </c>
      <c r="D2142" s="27"/>
      <c r="E2142" s="27"/>
      <c r="F2142" s="27"/>
      <c r="G2142" s="27" t="str">
        <f t="shared" si="89"/>
        <v/>
      </c>
      <c r="H2142" s="27"/>
      <c r="I2142" s="27"/>
      <c r="J2142" s="154" t="s">
        <v>95</v>
      </c>
      <c r="K2142" s="27" t="s">
        <v>98</v>
      </c>
      <c r="L2142" s="27" t="str">
        <f t="shared" si="90"/>
        <v/>
      </c>
      <c r="M2142" s="155" t="s">
        <v>98</v>
      </c>
      <c r="N2142" s="140">
        <v>0.16826039590501191</v>
      </c>
      <c r="O2142" s="140">
        <f t="shared" si="88"/>
        <v>168.2603959050119</v>
      </c>
      <c r="P2142" s="156" t="s">
        <v>346</v>
      </c>
      <c r="Q2142" s="156" t="s">
        <v>346</v>
      </c>
      <c r="R2142" s="185">
        <v>69</v>
      </c>
      <c r="S2142" s="185">
        <v>213</v>
      </c>
      <c r="T2142" s="186">
        <v>256</v>
      </c>
      <c r="U2142" s="196"/>
      <c r="V2142" s="196"/>
      <c r="W2142" s="157"/>
    </row>
    <row r="2143" spans="1:23" ht="13.8">
      <c r="A2143" s="158">
        <v>16.88</v>
      </c>
      <c r="B2143" s="153">
        <v>149</v>
      </c>
      <c r="C2143" s="27">
        <v>1231839</v>
      </c>
      <c r="D2143" s="27"/>
      <c r="E2143" s="27"/>
      <c r="F2143" s="27"/>
      <c r="G2143" s="27" t="str">
        <f t="shared" si="89"/>
        <v/>
      </c>
      <c r="H2143" s="27"/>
      <c r="I2143" s="27"/>
      <c r="J2143" s="154" t="s">
        <v>481</v>
      </c>
      <c r="K2143" s="27" t="s">
        <v>117</v>
      </c>
      <c r="L2143" s="27" t="str">
        <f t="shared" si="90"/>
        <v/>
      </c>
      <c r="M2143" s="155" t="s">
        <v>142</v>
      </c>
      <c r="N2143" s="140">
        <v>0.23585029207519859</v>
      </c>
      <c r="O2143" s="140">
        <f t="shared" si="88"/>
        <v>235.85029207519858</v>
      </c>
      <c r="P2143" s="27">
        <v>600</v>
      </c>
      <c r="Q2143" s="27">
        <v>600</v>
      </c>
      <c r="R2143" s="185">
        <v>104</v>
      </c>
      <c r="S2143" s="185">
        <v>223</v>
      </c>
      <c r="T2143" s="186">
        <v>205</v>
      </c>
      <c r="U2143" s="196"/>
      <c r="V2143" s="196"/>
      <c r="W2143" s="157"/>
    </row>
    <row r="2144" spans="1:23" ht="13.8">
      <c r="A2144" s="158">
        <v>18.13</v>
      </c>
      <c r="B2144" s="153">
        <v>207</v>
      </c>
      <c r="C2144" s="27">
        <v>32988</v>
      </c>
      <c r="D2144" s="27"/>
      <c r="E2144" s="27"/>
      <c r="F2144" s="27"/>
      <c r="G2144" s="27" t="str">
        <f t="shared" si="89"/>
        <v/>
      </c>
      <c r="H2144" s="27"/>
      <c r="I2144" s="27"/>
      <c r="J2144" s="154" t="s">
        <v>444</v>
      </c>
      <c r="K2144" s="27" t="s">
        <v>98</v>
      </c>
      <c r="L2144" s="27" t="str">
        <f t="shared" si="90"/>
        <v/>
      </c>
      <c r="M2144" s="155" t="s">
        <v>98</v>
      </c>
      <c r="N2144" s="140">
        <v>6.3159466740188054E-3</v>
      </c>
      <c r="O2144" s="140">
        <f t="shared" si="88"/>
        <v>6.3159466740188055</v>
      </c>
      <c r="P2144" s="156" t="s">
        <v>346</v>
      </c>
      <c r="Q2144" s="156" t="s">
        <v>346</v>
      </c>
      <c r="R2144" s="185">
        <v>73</v>
      </c>
      <c r="S2144" s="185">
        <v>281</v>
      </c>
      <c r="T2144" s="186">
        <v>355</v>
      </c>
      <c r="U2144" s="196"/>
      <c r="V2144" s="196"/>
      <c r="W2144" s="157"/>
    </row>
    <row r="2145" spans="1:23" ht="13.8">
      <c r="A2145" s="158">
        <v>19.86</v>
      </c>
      <c r="B2145" s="153">
        <v>55</v>
      </c>
      <c r="C2145" s="27">
        <v>69429</v>
      </c>
      <c r="D2145" s="27"/>
      <c r="E2145" s="27"/>
      <c r="F2145" s="27"/>
      <c r="G2145" s="27" t="str">
        <f t="shared" si="89"/>
        <v/>
      </c>
      <c r="H2145" s="27"/>
      <c r="I2145" s="27"/>
      <c r="J2145" s="154" t="s">
        <v>616</v>
      </c>
      <c r="K2145" s="27" t="s">
        <v>98</v>
      </c>
      <c r="L2145" s="27" t="str">
        <f t="shared" si="90"/>
        <v/>
      </c>
      <c r="M2145" s="155" t="s">
        <v>98</v>
      </c>
      <c r="N2145" s="140">
        <v>1.3293011447509752E-2</v>
      </c>
      <c r="O2145" s="140">
        <f t="shared" si="88"/>
        <v>13.293011447509752</v>
      </c>
      <c r="P2145" s="156" t="s">
        <v>346</v>
      </c>
      <c r="Q2145" s="156" t="s">
        <v>346</v>
      </c>
      <c r="R2145" s="185">
        <v>69</v>
      </c>
      <c r="S2145" s="185">
        <v>83</v>
      </c>
      <c r="T2145" s="186">
        <v>284</v>
      </c>
      <c r="U2145" s="196"/>
      <c r="V2145" s="196"/>
      <c r="W2145" s="157"/>
    </row>
    <row r="2146" spans="1:23" ht="13.8">
      <c r="A2146" s="158">
        <v>20.3</v>
      </c>
      <c r="B2146" s="153">
        <v>207</v>
      </c>
      <c r="C2146" s="27">
        <v>29528</v>
      </c>
      <c r="D2146" s="27"/>
      <c r="E2146" s="27"/>
      <c r="F2146" s="27"/>
      <c r="G2146" s="27" t="str">
        <f t="shared" si="89"/>
        <v/>
      </c>
      <c r="H2146" s="27"/>
      <c r="I2146" s="27"/>
      <c r="J2146" s="154" t="s">
        <v>498</v>
      </c>
      <c r="K2146" s="27" t="s">
        <v>98</v>
      </c>
      <c r="L2146" s="27" t="str">
        <f t="shared" si="90"/>
        <v/>
      </c>
      <c r="M2146" s="155" t="s">
        <v>98</v>
      </c>
      <c r="N2146" s="140">
        <v>5.6534883409248005E-3</v>
      </c>
      <c r="O2146" s="140">
        <f t="shared" si="88"/>
        <v>5.6534883409248007</v>
      </c>
      <c r="P2146" s="156" t="s">
        <v>346</v>
      </c>
      <c r="Q2146" s="156" t="s">
        <v>346</v>
      </c>
      <c r="R2146" s="185">
        <v>73</v>
      </c>
      <c r="S2146" s="185">
        <v>147</v>
      </c>
      <c r="T2146" s="186">
        <v>281</v>
      </c>
      <c r="U2146" s="196"/>
      <c r="V2146" s="196"/>
      <c r="W2146" s="157"/>
    </row>
    <row r="2147" spans="1:23" ht="13.8">
      <c r="A2147" s="158">
        <v>22.39</v>
      </c>
      <c r="B2147" s="153">
        <v>207</v>
      </c>
      <c r="C2147" s="27">
        <v>119804</v>
      </c>
      <c r="D2147" s="27"/>
      <c r="E2147" s="27"/>
      <c r="F2147" s="27"/>
      <c r="G2147" s="27" t="str">
        <f t="shared" si="89"/>
        <v/>
      </c>
      <c r="H2147" s="27"/>
      <c r="I2147" s="27"/>
      <c r="J2147" s="154" t="s">
        <v>444</v>
      </c>
      <c r="K2147" s="27" t="s">
        <v>98</v>
      </c>
      <c r="L2147" s="27" t="str">
        <f t="shared" si="90"/>
        <v/>
      </c>
      <c r="M2147" s="155" t="s">
        <v>98</v>
      </c>
      <c r="N2147" s="140">
        <v>2.2937906976298925E-2</v>
      </c>
      <c r="O2147" s="140">
        <f t="shared" si="88"/>
        <v>22.937906976298926</v>
      </c>
      <c r="P2147" s="156" t="s">
        <v>346</v>
      </c>
      <c r="Q2147" s="156" t="s">
        <v>346</v>
      </c>
      <c r="R2147" s="185">
        <v>73</v>
      </c>
      <c r="S2147" s="185">
        <v>281</v>
      </c>
      <c r="T2147" s="186">
        <v>355</v>
      </c>
      <c r="U2147" s="196"/>
      <c r="V2147" s="196"/>
      <c r="W2147" s="157"/>
    </row>
    <row r="2148" spans="1:23" ht="13.8">
      <c r="A2148" s="158">
        <v>23.5</v>
      </c>
      <c r="B2148" s="153">
        <v>243</v>
      </c>
      <c r="C2148" s="27">
        <v>1125245</v>
      </c>
      <c r="D2148" s="27"/>
      <c r="E2148" s="27"/>
      <c r="F2148" s="27"/>
      <c r="G2148" s="27" t="str">
        <f t="shared" si="89"/>
        <v/>
      </c>
      <c r="H2148" s="27"/>
      <c r="I2148" s="27"/>
      <c r="J2148" s="154" t="s">
        <v>450</v>
      </c>
      <c r="K2148" s="27" t="s">
        <v>120</v>
      </c>
      <c r="L2148" s="27" t="str">
        <f t="shared" si="90"/>
        <v/>
      </c>
      <c r="M2148" s="155" t="s">
        <v>145</v>
      </c>
      <c r="N2148" s="140">
        <v>0.1</v>
      </c>
      <c r="O2148" s="140">
        <f t="shared" si="88"/>
        <v>100</v>
      </c>
      <c r="P2148" s="156" t="s">
        <v>346</v>
      </c>
      <c r="Q2148" s="156" t="s">
        <v>346</v>
      </c>
      <c r="R2148" s="185">
        <v>245</v>
      </c>
      <c r="S2148" s="185">
        <v>186</v>
      </c>
      <c r="T2148" s="186">
        <v>256</v>
      </c>
      <c r="U2148" s="196"/>
      <c r="V2148" s="196"/>
      <c r="W2148" s="157"/>
    </row>
    <row r="2149" spans="1:23" ht="13.8">
      <c r="A2149" s="158">
        <v>24.06</v>
      </c>
      <c r="B2149" s="153">
        <v>78</v>
      </c>
      <c r="C2149" s="27">
        <v>1319502</v>
      </c>
      <c r="D2149" s="27"/>
      <c r="E2149" s="27"/>
      <c r="F2149" s="27"/>
      <c r="G2149" s="27" t="str">
        <f t="shared" si="89"/>
        <v/>
      </c>
      <c r="H2149" s="27"/>
      <c r="I2149" s="27"/>
      <c r="J2149" s="154" t="s">
        <v>702</v>
      </c>
      <c r="K2149" s="27" t="s">
        <v>168</v>
      </c>
      <c r="L2149" s="27" t="str">
        <f t="shared" si="90"/>
        <v/>
      </c>
      <c r="M2149" s="155" t="s">
        <v>180</v>
      </c>
      <c r="N2149" s="140">
        <v>0.25263442064572456</v>
      </c>
      <c r="O2149" s="140">
        <f t="shared" si="88"/>
        <v>252.63442064572456</v>
      </c>
      <c r="P2149" s="27">
        <v>30</v>
      </c>
      <c r="Q2149" s="27">
        <v>360</v>
      </c>
      <c r="R2149" s="185">
        <v>94</v>
      </c>
      <c r="S2149" s="185">
        <v>154</v>
      </c>
      <c r="T2149" s="186">
        <v>326</v>
      </c>
      <c r="U2149" s="196"/>
      <c r="V2149" s="196"/>
      <c r="W2149" s="157"/>
    </row>
    <row r="2150" spans="1:23" ht="13.8">
      <c r="A2150" s="158">
        <v>24.4</v>
      </c>
      <c r="B2150" s="153">
        <v>207</v>
      </c>
      <c r="C2150" s="27">
        <v>256075</v>
      </c>
      <c r="D2150" s="27"/>
      <c r="E2150" s="27"/>
      <c r="F2150" s="27"/>
      <c r="G2150" s="27" t="str">
        <f t="shared" si="89"/>
        <v/>
      </c>
      <c r="H2150" s="27"/>
      <c r="I2150" s="27"/>
      <c r="J2150" s="154" t="s">
        <v>444</v>
      </c>
      <c r="K2150" s="27" t="s">
        <v>98</v>
      </c>
      <c r="L2150" s="27" t="str">
        <f t="shared" si="90"/>
        <v/>
      </c>
      <c r="M2150" s="155" t="s">
        <v>98</v>
      </c>
      <c r="N2150" s="140">
        <v>4.9028617817065773E-2</v>
      </c>
      <c r="O2150" s="140">
        <f t="shared" si="88"/>
        <v>49.028617817065772</v>
      </c>
      <c r="P2150" s="156" t="s">
        <v>346</v>
      </c>
      <c r="Q2150" s="156" t="s">
        <v>346</v>
      </c>
      <c r="R2150" s="185">
        <v>73</v>
      </c>
      <c r="S2150" s="185">
        <v>281</v>
      </c>
      <c r="T2150" s="186">
        <v>355</v>
      </c>
      <c r="U2150" s="196"/>
      <c r="V2150" s="196"/>
      <c r="W2150" s="157"/>
    </row>
    <row r="2151" spans="1:23" ht="13.8">
      <c r="A2151" s="158">
        <v>24.65</v>
      </c>
      <c r="B2151" s="153">
        <v>55</v>
      </c>
      <c r="C2151" s="27">
        <v>6608</v>
      </c>
      <c r="D2151" s="27"/>
      <c r="E2151" s="27"/>
      <c r="F2151" s="27"/>
      <c r="G2151" s="27" t="str">
        <f t="shared" si="89"/>
        <v/>
      </c>
      <c r="H2151" s="27"/>
      <c r="I2151" s="27"/>
      <c r="J2151" s="154" t="s">
        <v>597</v>
      </c>
      <c r="K2151" s="27" t="s">
        <v>692</v>
      </c>
      <c r="L2151" s="27" t="str">
        <f t="shared" si="90"/>
        <v/>
      </c>
      <c r="M2151" s="155" t="s">
        <v>697</v>
      </c>
      <c r="N2151" s="140">
        <v>1.2651805390419628E-3</v>
      </c>
      <c r="O2151" s="140">
        <f t="shared" si="88"/>
        <v>1.2651805390419628</v>
      </c>
      <c r="P2151" s="156" t="s">
        <v>346</v>
      </c>
      <c r="Q2151" s="156" t="s">
        <v>346</v>
      </c>
      <c r="R2151" s="185">
        <v>97</v>
      </c>
      <c r="S2151" s="185">
        <v>145</v>
      </c>
      <c r="T2151" s="186">
        <v>224</v>
      </c>
      <c r="U2151" s="196"/>
      <c r="V2151" s="196"/>
      <c r="W2151" s="157"/>
    </row>
    <row r="2152" spans="1:23" ht="13.8">
      <c r="A2152" s="158">
        <v>25.3</v>
      </c>
      <c r="B2152" s="153">
        <v>149</v>
      </c>
      <c r="C2152" s="27">
        <v>14342351</v>
      </c>
      <c r="D2152" s="27"/>
      <c r="E2152" s="27"/>
      <c r="F2152" s="27"/>
      <c r="G2152" s="27" t="str">
        <f t="shared" si="89"/>
        <v/>
      </c>
      <c r="H2152" s="27"/>
      <c r="I2152" s="27"/>
      <c r="J2152" s="154" t="s">
        <v>94</v>
      </c>
      <c r="K2152" s="27" t="s">
        <v>121</v>
      </c>
      <c r="L2152" s="27" t="str">
        <f t="shared" si="90"/>
        <v/>
      </c>
      <c r="M2152" s="155" t="s">
        <v>146</v>
      </c>
      <c r="N2152" s="140">
        <v>2.7460144324014881</v>
      </c>
      <c r="O2152" s="140">
        <f t="shared" si="88"/>
        <v>2746.0144324014882</v>
      </c>
      <c r="P2152" s="156" t="s">
        <v>346</v>
      </c>
      <c r="Q2152" s="27">
        <v>1300</v>
      </c>
      <c r="R2152" s="185">
        <v>55</v>
      </c>
      <c r="S2152" s="185">
        <v>167</v>
      </c>
      <c r="T2152" s="186">
        <v>279</v>
      </c>
      <c r="U2152" s="196"/>
      <c r="V2152" s="196"/>
      <c r="W2152" s="157"/>
    </row>
    <row r="2153" spans="1:23" ht="13.8">
      <c r="A2153" s="158">
        <v>25.64</v>
      </c>
      <c r="B2153" s="153">
        <v>207</v>
      </c>
      <c r="C2153" s="27">
        <v>264669</v>
      </c>
      <c r="D2153" s="27"/>
      <c r="E2153" s="27"/>
      <c r="F2153" s="27"/>
      <c r="G2153" s="27" t="str">
        <f t="shared" si="89"/>
        <v/>
      </c>
      <c r="H2153" s="27"/>
      <c r="I2153" s="27"/>
      <c r="J2153" s="154" t="s">
        <v>444</v>
      </c>
      <c r="K2153" s="27" t="s">
        <v>98</v>
      </c>
      <c r="L2153" s="27" t="str">
        <f t="shared" si="90"/>
        <v/>
      </c>
      <c r="M2153" s="155" t="s">
        <v>98</v>
      </c>
      <c r="N2153" s="140">
        <v>5.0674041780825851E-2</v>
      </c>
      <c r="O2153" s="140">
        <f t="shared" si="88"/>
        <v>50.674041780825853</v>
      </c>
      <c r="P2153" s="156" t="s">
        <v>346</v>
      </c>
      <c r="Q2153" s="156" t="s">
        <v>346</v>
      </c>
      <c r="R2153" s="185">
        <v>73</v>
      </c>
      <c r="S2153" s="185">
        <v>281</v>
      </c>
      <c r="T2153" s="186">
        <v>341</v>
      </c>
      <c r="U2153" s="196"/>
      <c r="V2153" s="196"/>
      <c r="W2153" s="157"/>
    </row>
    <row r="2154" spans="1:23" ht="13.8">
      <c r="A2154" s="158">
        <v>26.92</v>
      </c>
      <c r="B2154" s="153">
        <v>207</v>
      </c>
      <c r="C2154" s="27">
        <v>49071</v>
      </c>
      <c r="D2154" s="27"/>
      <c r="E2154" s="27"/>
      <c r="F2154" s="27"/>
      <c r="G2154" s="27" t="str">
        <f t="shared" si="89"/>
        <v/>
      </c>
      <c r="H2154" s="27"/>
      <c r="I2154" s="27"/>
      <c r="J2154" s="154" t="s">
        <v>444</v>
      </c>
      <c r="K2154" s="27" t="s">
        <v>98</v>
      </c>
      <c r="L2154" s="27" t="str">
        <f t="shared" si="90"/>
        <v/>
      </c>
      <c r="M2154" s="155" t="s">
        <v>98</v>
      </c>
      <c r="N2154" s="140">
        <v>9.3952291512300473E-3</v>
      </c>
      <c r="O2154" s="140">
        <f t="shared" si="88"/>
        <v>9.3952291512300476</v>
      </c>
      <c r="P2154" s="156" t="s">
        <v>346</v>
      </c>
      <c r="Q2154" s="156" t="s">
        <v>346</v>
      </c>
      <c r="R2154" s="185">
        <v>73</v>
      </c>
      <c r="S2154" s="185">
        <v>281</v>
      </c>
      <c r="T2154" s="186">
        <v>355</v>
      </c>
      <c r="U2154" s="196"/>
      <c r="V2154" s="196"/>
      <c r="W2154" s="157"/>
    </row>
    <row r="2155" spans="1:23" ht="13.8">
      <c r="A2155" s="158">
        <v>28.36</v>
      </c>
      <c r="B2155" s="153">
        <v>207</v>
      </c>
      <c r="C2155" s="27">
        <v>331173</v>
      </c>
      <c r="D2155" s="27"/>
      <c r="E2155" s="27"/>
      <c r="F2155" s="27"/>
      <c r="G2155" s="27" t="str">
        <f t="shared" si="89"/>
        <v/>
      </c>
      <c r="H2155" s="27"/>
      <c r="I2155" s="27"/>
      <c r="J2155" s="154" t="s">
        <v>444</v>
      </c>
      <c r="K2155" s="27" t="s">
        <v>98</v>
      </c>
      <c r="L2155" s="27" t="str">
        <f t="shared" si="90"/>
        <v/>
      </c>
      <c r="M2155" s="155" t="s">
        <v>98</v>
      </c>
      <c r="N2155" s="140">
        <v>6.3407027036341393E-2</v>
      </c>
      <c r="O2155" s="140">
        <f t="shared" si="88"/>
        <v>63.40702703634139</v>
      </c>
      <c r="P2155" s="156" t="s">
        <v>346</v>
      </c>
      <c r="Q2155" s="156" t="s">
        <v>346</v>
      </c>
      <c r="R2155" s="185">
        <v>73</v>
      </c>
      <c r="S2155" s="185">
        <v>281</v>
      </c>
      <c r="T2155" s="186">
        <v>355</v>
      </c>
      <c r="U2155" s="196"/>
      <c r="V2155" s="196"/>
      <c r="W2155" s="157"/>
    </row>
    <row r="2156" spans="1:23">
      <c r="A2156" s="220" t="s">
        <v>725</v>
      </c>
      <c r="B2156" s="220"/>
      <c r="C2156" s="220"/>
      <c r="D2156" s="220"/>
      <c r="E2156" s="220"/>
      <c r="F2156" s="220"/>
      <c r="G2156" s="220"/>
      <c r="H2156" s="220"/>
      <c r="I2156" s="220"/>
      <c r="J2156" s="220"/>
      <c r="K2156" s="220"/>
      <c r="L2156" s="220"/>
      <c r="M2156" s="220"/>
      <c r="N2156" s="220"/>
      <c r="O2156" s="220"/>
      <c r="P2156" s="220"/>
      <c r="Q2156" s="220"/>
      <c r="R2156" s="220"/>
      <c r="S2156" s="220"/>
      <c r="T2156" s="220"/>
      <c r="U2156" s="220"/>
      <c r="V2156" s="220"/>
      <c r="W2156" s="220"/>
    </row>
    <row r="2157" spans="1:23" ht="13.8">
      <c r="A2157" s="158">
        <v>5.7</v>
      </c>
      <c r="B2157" s="153">
        <v>91</v>
      </c>
      <c r="C2157" s="153">
        <v>109227</v>
      </c>
      <c r="D2157" s="27"/>
      <c r="E2157" s="27"/>
      <c r="F2157" s="27"/>
      <c r="G2157" s="27" t="str">
        <f t="shared" ref="G2157:G2177" si="91">IF($F2157="Other","Please, specify ion type!!!","")</f>
        <v/>
      </c>
      <c r="H2157" s="27"/>
      <c r="I2157" s="27"/>
      <c r="J2157" s="154" t="s">
        <v>95</v>
      </c>
      <c r="K2157" s="27" t="s">
        <v>98</v>
      </c>
      <c r="L2157" s="27" t="str">
        <f t="shared" ref="L2157:L2177" si="92">IF($I2157="Unknown","n/a","")</f>
        <v/>
      </c>
      <c r="M2157" s="155" t="s">
        <v>98</v>
      </c>
      <c r="N2157" s="140">
        <v>1.9712200821283047E-3</v>
      </c>
      <c r="O2157" s="140">
        <f t="shared" si="88"/>
        <v>1.9712200821283046</v>
      </c>
      <c r="P2157" s="156" t="s">
        <v>346</v>
      </c>
      <c r="Q2157" s="156" t="s">
        <v>346</v>
      </c>
      <c r="R2157" s="183">
        <v>92</v>
      </c>
      <c r="S2157" s="183">
        <v>65</v>
      </c>
      <c r="T2157" s="184"/>
      <c r="U2157" s="184"/>
      <c r="V2157" s="184"/>
      <c r="W2157" s="157"/>
    </row>
    <row r="2158" spans="1:23" ht="13.8">
      <c r="A2158" s="158">
        <v>6.15</v>
      </c>
      <c r="B2158" s="153">
        <v>91</v>
      </c>
      <c r="C2158" s="153">
        <v>719703</v>
      </c>
      <c r="D2158" s="27"/>
      <c r="E2158" s="27"/>
      <c r="F2158" s="27"/>
      <c r="G2158" s="27" t="str">
        <f t="shared" si="91"/>
        <v/>
      </c>
      <c r="H2158" s="27"/>
      <c r="I2158" s="27"/>
      <c r="J2158" s="154" t="s">
        <v>215</v>
      </c>
      <c r="K2158" s="27" t="s">
        <v>229</v>
      </c>
      <c r="L2158" s="27" t="str">
        <f t="shared" si="92"/>
        <v/>
      </c>
      <c r="M2158" s="155" t="s">
        <v>238</v>
      </c>
      <c r="N2158" s="140">
        <v>1.2988482763126218E-2</v>
      </c>
      <c r="O2158" s="140">
        <f t="shared" si="88"/>
        <v>12.988482763126218</v>
      </c>
      <c r="P2158" s="27">
        <v>4300</v>
      </c>
      <c r="Q2158" s="156" t="s">
        <v>346</v>
      </c>
      <c r="R2158" s="185">
        <v>65</v>
      </c>
      <c r="S2158" s="185"/>
      <c r="T2158" s="186"/>
      <c r="U2158" s="186"/>
      <c r="V2158" s="186"/>
      <c r="W2158" s="157"/>
    </row>
    <row r="2159" spans="1:23" ht="13.8">
      <c r="A2159" s="158">
        <v>6</v>
      </c>
      <c r="B2159" s="153">
        <v>57</v>
      </c>
      <c r="C2159" s="153">
        <v>2467607</v>
      </c>
      <c r="D2159" s="27"/>
      <c r="E2159" s="27"/>
      <c r="F2159" s="27"/>
      <c r="G2159" s="27" t="str">
        <f t="shared" si="91"/>
        <v/>
      </c>
      <c r="H2159" s="27"/>
      <c r="I2159" s="27"/>
      <c r="J2159" s="154" t="s">
        <v>703</v>
      </c>
      <c r="K2159" s="27" t="s">
        <v>726</v>
      </c>
      <c r="L2159" s="27" t="str">
        <f t="shared" si="92"/>
        <v/>
      </c>
      <c r="M2159" s="155" t="s">
        <v>746</v>
      </c>
      <c r="N2159" s="140">
        <v>4.4532912862207882E-2</v>
      </c>
      <c r="O2159" s="140">
        <f t="shared" si="88"/>
        <v>44.53291286220788</v>
      </c>
      <c r="P2159" s="156" t="s">
        <v>346</v>
      </c>
      <c r="Q2159" s="156" t="s">
        <v>346</v>
      </c>
      <c r="R2159" s="185">
        <v>85</v>
      </c>
      <c r="S2159" s="185">
        <v>71</v>
      </c>
      <c r="T2159" s="186">
        <v>114</v>
      </c>
      <c r="U2159" s="186"/>
      <c r="V2159" s="186"/>
      <c r="W2159" s="157"/>
    </row>
    <row r="2160" spans="1:23" ht="13.8">
      <c r="A2160" s="158">
        <v>6.76</v>
      </c>
      <c r="B2160" s="153">
        <v>91</v>
      </c>
      <c r="C2160" s="153">
        <v>146714</v>
      </c>
      <c r="D2160" s="27"/>
      <c r="E2160" s="27"/>
      <c r="F2160" s="27"/>
      <c r="G2160" s="27" t="str">
        <f t="shared" si="91"/>
        <v/>
      </c>
      <c r="H2160" s="27"/>
      <c r="I2160" s="27"/>
      <c r="J2160" s="154" t="s">
        <v>536</v>
      </c>
      <c r="K2160" s="27" t="s">
        <v>562</v>
      </c>
      <c r="L2160" s="27" t="str">
        <f t="shared" si="92"/>
        <v/>
      </c>
      <c r="M2160" s="155" t="s">
        <v>98</v>
      </c>
      <c r="N2160" s="140">
        <v>2.6477481129150498E-3</v>
      </c>
      <c r="O2160" s="140">
        <f t="shared" si="88"/>
        <v>2.6477481129150497</v>
      </c>
      <c r="P2160" s="156" t="s">
        <v>346</v>
      </c>
      <c r="Q2160" s="156" t="s">
        <v>346</v>
      </c>
      <c r="R2160" s="185">
        <v>106</v>
      </c>
      <c r="S2160" s="185"/>
      <c r="T2160" s="186"/>
      <c r="U2160" s="186"/>
      <c r="V2160" s="186"/>
      <c r="W2160" s="157"/>
    </row>
    <row r="2161" spans="1:23" ht="13.8">
      <c r="A2161" s="158">
        <v>6.8</v>
      </c>
      <c r="B2161" s="153">
        <v>55</v>
      </c>
      <c r="C2161" s="153">
        <v>664462</v>
      </c>
      <c r="D2161" s="27"/>
      <c r="E2161" s="27"/>
      <c r="F2161" s="27"/>
      <c r="G2161" s="27" t="str">
        <f t="shared" si="91"/>
        <v/>
      </c>
      <c r="H2161" s="27"/>
      <c r="I2161" s="27"/>
      <c r="J2161" s="154" t="s">
        <v>467</v>
      </c>
      <c r="K2161" s="27" t="s">
        <v>230</v>
      </c>
      <c r="L2161" s="27" t="str">
        <f t="shared" si="92"/>
        <v/>
      </c>
      <c r="M2161" s="155" t="s">
        <v>98</v>
      </c>
      <c r="N2161" s="140">
        <v>1.1991548227188679E-2</v>
      </c>
      <c r="O2161" s="140">
        <f t="shared" si="88"/>
        <v>11.991548227188678</v>
      </c>
      <c r="P2161" s="156" t="s">
        <v>346</v>
      </c>
      <c r="Q2161" s="156" t="s">
        <v>346</v>
      </c>
      <c r="R2161" s="185">
        <v>69</v>
      </c>
      <c r="S2161" s="185">
        <v>84</v>
      </c>
      <c r="T2161" s="186">
        <v>126</v>
      </c>
      <c r="U2161" s="186"/>
      <c r="V2161" s="186"/>
      <c r="W2161" s="157"/>
    </row>
    <row r="2162" spans="1:23" ht="13.8">
      <c r="A2162" s="158">
        <v>7.13</v>
      </c>
      <c r="B2162" s="153">
        <v>60</v>
      </c>
      <c r="C2162" s="153">
        <v>390264</v>
      </c>
      <c r="D2162" s="27"/>
      <c r="E2162" s="27"/>
      <c r="F2162" s="27"/>
      <c r="G2162" s="27" t="str">
        <f t="shared" si="91"/>
        <v/>
      </c>
      <c r="H2162" s="27"/>
      <c r="I2162" s="27"/>
      <c r="J2162" s="154" t="s">
        <v>73</v>
      </c>
      <c r="K2162" s="27" t="s">
        <v>99</v>
      </c>
      <c r="L2162" s="27" t="str">
        <f t="shared" si="92"/>
        <v/>
      </c>
      <c r="M2162" s="155" t="s">
        <v>124</v>
      </c>
      <c r="N2162" s="140">
        <v>7.0430958840920349E-3</v>
      </c>
      <c r="O2162" s="140">
        <f t="shared" si="88"/>
        <v>7.0430958840920352</v>
      </c>
      <c r="P2162" s="156" t="s">
        <v>346</v>
      </c>
      <c r="Q2162" s="156" t="s">
        <v>346</v>
      </c>
      <c r="R2162" s="185">
        <v>73</v>
      </c>
      <c r="S2162" s="185"/>
      <c r="T2162" s="186"/>
      <c r="U2162" s="186"/>
      <c r="V2162" s="186"/>
      <c r="W2162" s="157"/>
    </row>
    <row r="2163" spans="1:23" ht="13.8">
      <c r="A2163" s="158">
        <v>7.23</v>
      </c>
      <c r="B2163" s="153">
        <v>117</v>
      </c>
      <c r="C2163" s="153">
        <v>123781</v>
      </c>
      <c r="D2163" s="27"/>
      <c r="E2163" s="27"/>
      <c r="F2163" s="27"/>
      <c r="G2163" s="27" t="str">
        <f t="shared" si="91"/>
        <v/>
      </c>
      <c r="H2163" s="27"/>
      <c r="I2163" s="27"/>
      <c r="J2163" s="154" t="s">
        <v>627</v>
      </c>
      <c r="K2163" s="27" t="s">
        <v>646</v>
      </c>
      <c r="L2163" s="27" t="str">
        <f t="shared" si="92"/>
        <v/>
      </c>
      <c r="M2163" s="155" t="s">
        <v>655</v>
      </c>
      <c r="N2163" s="140">
        <v>2.2338761751757689E-3</v>
      </c>
      <c r="O2163" s="140">
        <f t="shared" si="88"/>
        <v>2.233876175175769</v>
      </c>
      <c r="P2163" s="156" t="s">
        <v>346</v>
      </c>
      <c r="Q2163" s="156" t="s">
        <v>346</v>
      </c>
      <c r="R2163" s="185">
        <v>103</v>
      </c>
      <c r="S2163" s="185">
        <v>89</v>
      </c>
      <c r="T2163" s="186">
        <v>133</v>
      </c>
      <c r="U2163" s="186"/>
      <c r="V2163" s="186"/>
      <c r="W2163" s="157"/>
    </row>
    <row r="2164" spans="1:23" ht="13.8">
      <c r="A2164" s="158">
        <v>7.28</v>
      </c>
      <c r="B2164" s="153">
        <v>91</v>
      </c>
      <c r="C2164" s="153">
        <v>186081</v>
      </c>
      <c r="D2164" s="27"/>
      <c r="E2164" s="27"/>
      <c r="F2164" s="27"/>
      <c r="G2164" s="27" t="str">
        <f t="shared" si="91"/>
        <v/>
      </c>
      <c r="H2164" s="27"/>
      <c r="I2164" s="27"/>
      <c r="J2164" s="154" t="s">
        <v>604</v>
      </c>
      <c r="K2164" s="27" t="s">
        <v>210</v>
      </c>
      <c r="L2164" s="27" t="str">
        <f t="shared" si="92"/>
        <v/>
      </c>
      <c r="M2164" s="155" t="s">
        <v>609</v>
      </c>
      <c r="N2164" s="140">
        <v>3.3582045108125017E-3</v>
      </c>
      <c r="O2164" s="140">
        <f t="shared" si="88"/>
        <v>3.3582045108125018</v>
      </c>
      <c r="P2164" s="156" t="s">
        <v>346</v>
      </c>
      <c r="Q2164" s="156" t="s">
        <v>346</v>
      </c>
      <c r="R2164" s="185">
        <v>117</v>
      </c>
      <c r="S2164" s="185">
        <v>118</v>
      </c>
      <c r="T2164" s="186"/>
      <c r="U2164" s="186"/>
      <c r="V2164" s="186"/>
      <c r="W2164" s="157"/>
    </row>
    <row r="2165" spans="1:23" ht="13.8">
      <c r="A2165" s="158">
        <v>7.32</v>
      </c>
      <c r="B2165" s="153">
        <v>103</v>
      </c>
      <c r="C2165" s="153">
        <v>269725</v>
      </c>
      <c r="D2165" s="27"/>
      <c r="E2165" s="27"/>
      <c r="F2165" s="27"/>
      <c r="G2165" s="27" t="str">
        <f t="shared" si="91"/>
        <v/>
      </c>
      <c r="H2165" s="27"/>
      <c r="I2165" s="27"/>
      <c r="J2165" s="154" t="s">
        <v>628</v>
      </c>
      <c r="K2165" s="27" t="s">
        <v>647</v>
      </c>
      <c r="L2165" s="27" t="str">
        <f t="shared" si="92"/>
        <v/>
      </c>
      <c r="M2165" s="155" t="s">
        <v>656</v>
      </c>
      <c r="N2165" s="140">
        <v>4.8677280951784545E-3</v>
      </c>
      <c r="O2165" s="140">
        <f t="shared" si="88"/>
        <v>4.867728095178455</v>
      </c>
      <c r="P2165" s="156" t="s">
        <v>346</v>
      </c>
      <c r="Q2165" s="156" t="s">
        <v>346</v>
      </c>
      <c r="R2165" s="185">
        <v>75</v>
      </c>
      <c r="S2165" s="185">
        <v>117</v>
      </c>
      <c r="T2165" s="186">
        <v>133</v>
      </c>
      <c r="U2165" s="186"/>
      <c r="V2165" s="186"/>
      <c r="W2165" s="157"/>
    </row>
    <row r="2166" spans="1:23" ht="13.8">
      <c r="A2166" s="158">
        <v>7.32</v>
      </c>
      <c r="B2166" s="153">
        <v>105</v>
      </c>
      <c r="C2166" s="153">
        <v>125110</v>
      </c>
      <c r="D2166" s="27"/>
      <c r="E2166" s="27"/>
      <c r="F2166" s="27"/>
      <c r="G2166" s="27" t="str">
        <f t="shared" si="91"/>
        <v/>
      </c>
      <c r="H2166" s="27"/>
      <c r="I2166" s="27"/>
      <c r="J2166" s="154" t="s">
        <v>538</v>
      </c>
      <c r="K2166" s="27" t="s">
        <v>564</v>
      </c>
      <c r="L2166" s="27" t="str">
        <f t="shared" si="92"/>
        <v/>
      </c>
      <c r="M2166" s="155" t="s">
        <v>98</v>
      </c>
      <c r="N2166" s="140">
        <v>2.257860643202434E-3</v>
      </c>
      <c r="O2166" s="140">
        <f t="shared" si="88"/>
        <v>2.257860643202434</v>
      </c>
      <c r="P2166" s="156" t="s">
        <v>346</v>
      </c>
      <c r="Q2166" s="156" t="s">
        <v>346</v>
      </c>
      <c r="R2166" s="185">
        <v>120</v>
      </c>
      <c r="S2166" s="185">
        <v>77</v>
      </c>
      <c r="T2166" s="186"/>
      <c r="U2166" s="186"/>
      <c r="V2166" s="186"/>
      <c r="W2166" s="157"/>
    </row>
    <row r="2167" spans="1:23" ht="13.8">
      <c r="A2167" s="158">
        <v>7.39</v>
      </c>
      <c r="B2167" s="153">
        <v>93</v>
      </c>
      <c r="C2167" s="153">
        <v>766764</v>
      </c>
      <c r="D2167" s="27"/>
      <c r="E2167" s="27"/>
      <c r="F2167" s="27"/>
      <c r="G2167" s="27" t="str">
        <f t="shared" si="91"/>
        <v/>
      </c>
      <c r="H2167" s="27"/>
      <c r="I2167" s="27"/>
      <c r="J2167" s="154" t="s">
        <v>324</v>
      </c>
      <c r="K2167" s="27" t="s">
        <v>338</v>
      </c>
      <c r="L2167" s="27" t="str">
        <f t="shared" si="92"/>
        <v/>
      </c>
      <c r="M2167" s="155" t="s">
        <v>331</v>
      </c>
      <c r="N2167" s="140">
        <v>1.3837792808124617E-2</v>
      </c>
      <c r="O2167" s="140">
        <f t="shared" si="88"/>
        <v>13.837792808124618</v>
      </c>
      <c r="P2167" s="27">
        <v>150</v>
      </c>
      <c r="Q2167" s="156" t="s">
        <v>346</v>
      </c>
      <c r="R2167" s="185">
        <v>66</v>
      </c>
      <c r="S2167" s="185"/>
      <c r="T2167" s="186"/>
      <c r="U2167" s="186"/>
      <c r="V2167" s="186"/>
      <c r="W2167" s="157"/>
    </row>
    <row r="2168" spans="1:23" ht="13.8">
      <c r="A2168" s="158">
        <v>7.61</v>
      </c>
      <c r="B2168" s="153">
        <v>57</v>
      </c>
      <c r="C2168" s="153">
        <v>303227</v>
      </c>
      <c r="D2168" s="27"/>
      <c r="E2168" s="27"/>
      <c r="F2168" s="27"/>
      <c r="G2168" s="27" t="str">
        <f t="shared" si="91"/>
        <v/>
      </c>
      <c r="H2168" s="27"/>
      <c r="I2168" s="27"/>
      <c r="J2168" s="154" t="s">
        <v>704</v>
      </c>
      <c r="K2168" s="27" t="s">
        <v>727</v>
      </c>
      <c r="L2168" s="27" t="str">
        <f t="shared" si="92"/>
        <v/>
      </c>
      <c r="M2168" s="155" t="s">
        <v>747</v>
      </c>
      <c r="N2168" s="140">
        <v>5.4723388158927693E-3</v>
      </c>
      <c r="O2168" s="140">
        <f t="shared" si="88"/>
        <v>5.472338815892769</v>
      </c>
      <c r="P2168" s="156" t="s">
        <v>346</v>
      </c>
      <c r="Q2168" s="156" t="s">
        <v>346</v>
      </c>
      <c r="R2168" s="185">
        <v>70</v>
      </c>
      <c r="S2168" s="185">
        <v>83</v>
      </c>
      <c r="T2168" s="186">
        <v>207</v>
      </c>
      <c r="U2168" s="186"/>
      <c r="V2168" s="186"/>
      <c r="W2168" s="157"/>
    </row>
    <row r="2169" spans="1:23" ht="13.8">
      <c r="A2169" s="158">
        <v>7.72</v>
      </c>
      <c r="B2169" s="153">
        <v>60</v>
      </c>
      <c r="C2169" s="153">
        <v>211459</v>
      </c>
      <c r="D2169" s="27"/>
      <c r="E2169" s="27"/>
      <c r="F2169" s="27"/>
      <c r="G2169" s="27" t="str">
        <f t="shared" si="91"/>
        <v/>
      </c>
      <c r="H2169" s="27"/>
      <c r="I2169" s="27"/>
      <c r="J2169" s="154" t="s">
        <v>76</v>
      </c>
      <c r="K2169" s="27" t="s">
        <v>102</v>
      </c>
      <c r="L2169" s="27" t="str">
        <f t="shared" si="92"/>
        <v/>
      </c>
      <c r="M2169" s="155" t="s">
        <v>127</v>
      </c>
      <c r="N2169" s="140">
        <v>3.816201372799484E-3</v>
      </c>
      <c r="O2169" s="140">
        <f t="shared" si="88"/>
        <v>3.8162013727994841</v>
      </c>
      <c r="P2169" s="156" t="s">
        <v>346</v>
      </c>
      <c r="Q2169" s="27">
        <v>12215</v>
      </c>
      <c r="R2169" s="185">
        <v>73</v>
      </c>
      <c r="S2169" s="185"/>
      <c r="T2169" s="186"/>
      <c r="U2169" s="186"/>
      <c r="V2169" s="186"/>
      <c r="W2169" s="157"/>
    </row>
    <row r="2170" spans="1:23" ht="13.8">
      <c r="A2170" s="158">
        <v>7.92</v>
      </c>
      <c r="B2170" s="153">
        <v>116</v>
      </c>
      <c r="C2170" s="153">
        <v>102064</v>
      </c>
      <c r="D2170" s="27"/>
      <c r="E2170" s="27"/>
      <c r="F2170" s="27"/>
      <c r="G2170" s="27" t="str">
        <f t="shared" si="91"/>
        <v/>
      </c>
      <c r="H2170" s="27"/>
      <c r="I2170" s="27"/>
      <c r="J2170" s="154" t="s">
        <v>220</v>
      </c>
      <c r="K2170" s="27" t="s">
        <v>648</v>
      </c>
      <c r="L2170" s="27" t="str">
        <f t="shared" si="92"/>
        <v/>
      </c>
      <c r="M2170" s="155" t="s">
        <v>243</v>
      </c>
      <c r="N2170" s="140">
        <v>1.8419493940357542E-3</v>
      </c>
      <c r="O2170" s="140">
        <f t="shared" si="88"/>
        <v>1.8419493940357541</v>
      </c>
      <c r="P2170" s="156" t="s">
        <v>346</v>
      </c>
      <c r="Q2170" s="156" t="s">
        <v>346</v>
      </c>
      <c r="R2170" s="185">
        <v>115</v>
      </c>
      <c r="S2170" s="185">
        <v>89</v>
      </c>
      <c r="T2170" s="186"/>
      <c r="U2170" s="186"/>
      <c r="V2170" s="186"/>
      <c r="W2170" s="157"/>
    </row>
    <row r="2171" spans="1:23" ht="13.8">
      <c r="A2171" s="158">
        <v>8.02</v>
      </c>
      <c r="B2171" s="153">
        <v>55</v>
      </c>
      <c r="C2171" s="153">
        <v>8988335</v>
      </c>
      <c r="D2171" s="27"/>
      <c r="E2171" s="27"/>
      <c r="F2171" s="27"/>
      <c r="G2171" s="27" t="str">
        <f t="shared" si="91"/>
        <v/>
      </c>
      <c r="H2171" s="27"/>
      <c r="I2171" s="27"/>
      <c r="J2171" s="154" t="s">
        <v>705</v>
      </c>
      <c r="K2171" s="27" t="s">
        <v>728</v>
      </c>
      <c r="L2171" s="27" t="str">
        <f t="shared" si="92"/>
        <v/>
      </c>
      <c r="M2171" s="155" t="s">
        <v>98</v>
      </c>
      <c r="N2171" s="140">
        <v>0.16221251574149906</v>
      </c>
      <c r="O2171" s="140">
        <f t="shared" ref="O2171:O2219" si="93">N2171*1000</f>
        <v>162.21251574149906</v>
      </c>
      <c r="P2171" s="156" t="s">
        <v>346</v>
      </c>
      <c r="Q2171" s="156" t="s">
        <v>346</v>
      </c>
      <c r="R2171" s="185">
        <v>69</v>
      </c>
      <c r="S2171" s="185">
        <v>84</v>
      </c>
      <c r="T2171" s="186">
        <v>122</v>
      </c>
      <c r="U2171" s="186"/>
      <c r="V2171" s="186"/>
      <c r="W2171" s="157"/>
    </row>
    <row r="2172" spans="1:23" ht="13.8">
      <c r="A2172" s="158">
        <v>8.0500000000000007</v>
      </c>
      <c r="B2172" s="153">
        <v>73</v>
      </c>
      <c r="C2172" s="153">
        <v>153829</v>
      </c>
      <c r="D2172" s="27"/>
      <c r="E2172" s="27"/>
      <c r="F2172" s="27"/>
      <c r="G2172" s="27" t="str">
        <f t="shared" si="91"/>
        <v/>
      </c>
      <c r="H2172" s="27"/>
      <c r="I2172" s="27"/>
      <c r="J2172" s="154" t="s">
        <v>78</v>
      </c>
      <c r="K2172" s="27" t="s">
        <v>104</v>
      </c>
      <c r="L2172" s="27" t="str">
        <f t="shared" si="92"/>
        <v/>
      </c>
      <c r="M2172" s="155" t="s">
        <v>129</v>
      </c>
      <c r="N2172" s="140">
        <v>2.7761525448260506E-3</v>
      </c>
      <c r="O2172" s="140">
        <f t="shared" si="93"/>
        <v>2.7761525448260507</v>
      </c>
      <c r="P2172" s="156" t="s">
        <v>346</v>
      </c>
      <c r="Q2172" s="156" t="s">
        <v>346</v>
      </c>
      <c r="R2172" s="185">
        <v>355</v>
      </c>
      <c r="S2172" s="185">
        <v>267</v>
      </c>
      <c r="T2172" s="186"/>
      <c r="U2172" s="186"/>
      <c r="V2172" s="186"/>
      <c r="W2172" s="157"/>
    </row>
    <row r="2173" spans="1:23" ht="13.8">
      <c r="A2173" s="158">
        <v>8.06</v>
      </c>
      <c r="B2173" s="153">
        <v>57</v>
      </c>
      <c r="C2173" s="153">
        <v>12824035</v>
      </c>
      <c r="D2173" s="27"/>
      <c r="E2173" s="27"/>
      <c r="F2173" s="27"/>
      <c r="G2173" s="27" t="str">
        <f t="shared" si="91"/>
        <v/>
      </c>
      <c r="H2173" s="27"/>
      <c r="I2173" s="27"/>
      <c r="J2173" s="154" t="s">
        <v>436</v>
      </c>
      <c r="K2173" s="27" t="s">
        <v>451</v>
      </c>
      <c r="L2173" s="27" t="str">
        <f t="shared" si="92"/>
        <v/>
      </c>
      <c r="M2173" s="155" t="s">
        <v>459</v>
      </c>
      <c r="N2173" s="140">
        <v>0.23143540814923283</v>
      </c>
      <c r="O2173" s="140">
        <f t="shared" si="93"/>
        <v>231.43540814923284</v>
      </c>
      <c r="P2173" s="156" t="s">
        <v>346</v>
      </c>
      <c r="Q2173" s="156" t="s">
        <v>346</v>
      </c>
      <c r="R2173" s="185">
        <v>67</v>
      </c>
      <c r="S2173" s="185">
        <v>81</v>
      </c>
      <c r="T2173" s="186">
        <v>124</v>
      </c>
      <c r="U2173" s="186"/>
      <c r="V2173" s="186"/>
      <c r="W2173" s="157"/>
    </row>
    <row r="2174" spans="1:23" ht="13.8">
      <c r="A2174" s="158">
        <v>8.34</v>
      </c>
      <c r="B2174" s="153">
        <v>105</v>
      </c>
      <c r="C2174" s="153">
        <v>139553</v>
      </c>
      <c r="D2174" s="27"/>
      <c r="E2174" s="27"/>
      <c r="F2174" s="27"/>
      <c r="G2174" s="27" t="str">
        <f t="shared" si="91"/>
        <v/>
      </c>
      <c r="H2174" s="27"/>
      <c r="I2174" s="27"/>
      <c r="J2174" s="154" t="s">
        <v>544</v>
      </c>
      <c r="K2174" s="27" t="s">
        <v>298</v>
      </c>
      <c r="L2174" s="27" t="str">
        <f t="shared" si="92"/>
        <v/>
      </c>
      <c r="M2174" s="155" t="s">
        <v>311</v>
      </c>
      <c r="N2174" s="140">
        <v>2.5185135188300635E-3</v>
      </c>
      <c r="O2174" s="140">
        <f t="shared" si="93"/>
        <v>2.5185135188300634</v>
      </c>
      <c r="P2174" s="156" t="s">
        <v>346</v>
      </c>
      <c r="Q2174" s="156" t="s">
        <v>346</v>
      </c>
      <c r="R2174" s="185">
        <v>77</v>
      </c>
      <c r="S2174" s="185">
        <v>122</v>
      </c>
      <c r="T2174" s="186"/>
      <c r="U2174" s="186"/>
      <c r="V2174" s="186"/>
      <c r="W2174" s="157"/>
    </row>
    <row r="2175" spans="1:23" ht="13.8">
      <c r="A2175" s="158">
        <v>8.39</v>
      </c>
      <c r="B2175" s="153">
        <v>68</v>
      </c>
      <c r="C2175" s="153">
        <v>259527</v>
      </c>
      <c r="D2175" s="27"/>
      <c r="E2175" s="27"/>
      <c r="F2175" s="27"/>
      <c r="G2175" s="27" t="str">
        <f t="shared" si="91"/>
        <v/>
      </c>
      <c r="H2175" s="27"/>
      <c r="I2175" s="27"/>
      <c r="J2175" s="154" t="s">
        <v>630</v>
      </c>
      <c r="K2175" s="27" t="s">
        <v>161</v>
      </c>
      <c r="L2175" s="27" t="str">
        <f t="shared" si="92"/>
        <v/>
      </c>
      <c r="M2175" s="155" t="s">
        <v>657</v>
      </c>
      <c r="N2175" s="140">
        <v>4.6836847506066502E-3</v>
      </c>
      <c r="O2175" s="140">
        <f t="shared" si="93"/>
        <v>4.6836847506066501</v>
      </c>
      <c r="P2175" s="156" t="s">
        <v>346</v>
      </c>
      <c r="Q2175" s="156" t="s">
        <v>346</v>
      </c>
      <c r="R2175" s="185">
        <v>96</v>
      </c>
      <c r="S2175" s="185">
        <v>152</v>
      </c>
      <c r="T2175" s="186"/>
      <c r="U2175" s="186"/>
      <c r="V2175" s="186"/>
      <c r="W2175" s="157"/>
    </row>
    <row r="2176" spans="1:23" ht="13.8">
      <c r="A2176" s="158">
        <v>8.56</v>
      </c>
      <c r="B2176" s="153">
        <v>55</v>
      </c>
      <c r="C2176" s="153">
        <v>14954448</v>
      </c>
      <c r="D2176" s="27"/>
      <c r="E2176" s="27"/>
      <c r="F2176" s="27"/>
      <c r="G2176" s="27" t="str">
        <f t="shared" si="91"/>
        <v/>
      </c>
      <c r="H2176" s="27"/>
      <c r="I2176" s="27"/>
      <c r="J2176" s="154" t="s">
        <v>437</v>
      </c>
      <c r="K2176" s="27" t="s">
        <v>107</v>
      </c>
      <c r="L2176" s="27" t="str">
        <f t="shared" si="92"/>
        <v/>
      </c>
      <c r="M2176" s="155" t="s">
        <v>98</v>
      </c>
      <c r="N2176" s="140">
        <v>0.26988297961807489</v>
      </c>
      <c r="O2176" s="140">
        <f t="shared" si="93"/>
        <v>269.8829796180749</v>
      </c>
      <c r="P2176" s="156" t="s">
        <v>346</v>
      </c>
      <c r="Q2176" s="156" t="s">
        <v>346</v>
      </c>
      <c r="R2176" s="185">
        <v>69</v>
      </c>
      <c r="S2176" s="185">
        <v>129</v>
      </c>
      <c r="T2176" s="186">
        <v>168</v>
      </c>
      <c r="U2176" s="186"/>
      <c r="V2176" s="186"/>
      <c r="W2176" s="157"/>
    </row>
    <row r="2177" spans="1:23" ht="13.8">
      <c r="A2177" s="158">
        <v>8.57</v>
      </c>
      <c r="B2177" s="153">
        <v>121</v>
      </c>
      <c r="C2177" s="153">
        <v>176283</v>
      </c>
      <c r="D2177" s="27"/>
      <c r="E2177" s="27"/>
      <c r="F2177" s="27"/>
      <c r="G2177" s="27" t="str">
        <f t="shared" si="91"/>
        <v/>
      </c>
      <c r="H2177" s="27"/>
      <c r="I2177" s="27"/>
      <c r="J2177" s="154" t="s">
        <v>668</v>
      </c>
      <c r="K2177" s="27" t="s">
        <v>453</v>
      </c>
      <c r="L2177" s="27" t="str">
        <f t="shared" si="92"/>
        <v/>
      </c>
      <c r="M2177" s="155" t="s">
        <v>98</v>
      </c>
      <c r="N2177" s="140">
        <v>3.1813799677536136E-3</v>
      </c>
      <c r="O2177" s="140">
        <f t="shared" si="93"/>
        <v>3.1813799677536134</v>
      </c>
      <c r="P2177" s="156" t="s">
        <v>346</v>
      </c>
      <c r="Q2177" s="156" t="s">
        <v>346</v>
      </c>
      <c r="R2177" s="185">
        <v>136</v>
      </c>
      <c r="S2177" s="185">
        <v>77</v>
      </c>
      <c r="T2177" s="186"/>
      <c r="U2177" s="186"/>
      <c r="V2177" s="186"/>
      <c r="W2177" s="157"/>
    </row>
    <row r="2178" spans="1:23" ht="13.8">
      <c r="A2178" s="158">
        <v>8.67</v>
      </c>
      <c r="B2178" s="153">
        <v>55</v>
      </c>
      <c r="C2178" s="153">
        <v>403757</v>
      </c>
      <c r="D2178" s="27"/>
      <c r="E2178" s="27"/>
      <c r="F2178" s="27"/>
      <c r="G2178" s="27" t="str">
        <f t="shared" ref="G2178:G2200" si="94">IF($F2178="Other","Please, specify ion type!!!","")</f>
        <v/>
      </c>
      <c r="H2178" s="27"/>
      <c r="I2178" s="27"/>
      <c r="J2178" s="154" t="s">
        <v>706</v>
      </c>
      <c r="K2178" s="27" t="s">
        <v>729</v>
      </c>
      <c r="L2178" s="27" t="str">
        <f t="shared" ref="L2178:L2200" si="95">IF($I2178="Unknown","n/a","")</f>
        <v/>
      </c>
      <c r="M2178" s="155" t="s">
        <v>98</v>
      </c>
      <c r="N2178" s="140">
        <v>7.286604106126489E-3</v>
      </c>
      <c r="O2178" s="140">
        <f t="shared" si="93"/>
        <v>7.2866041061264895</v>
      </c>
      <c r="P2178" s="156" t="s">
        <v>346</v>
      </c>
      <c r="Q2178" s="156" t="s">
        <v>346</v>
      </c>
      <c r="R2178" s="185">
        <v>81</v>
      </c>
      <c r="S2178" s="185">
        <v>138</v>
      </c>
      <c r="T2178" s="186">
        <v>155</v>
      </c>
      <c r="U2178" s="186"/>
      <c r="V2178" s="186"/>
      <c r="W2178" s="157"/>
    </row>
    <row r="2179" spans="1:23" ht="13.8">
      <c r="A2179" s="158">
        <v>8.68</v>
      </c>
      <c r="B2179" s="153">
        <v>128</v>
      </c>
      <c r="C2179" s="153">
        <v>65100</v>
      </c>
      <c r="D2179" s="27"/>
      <c r="E2179" s="27"/>
      <c r="F2179" s="27"/>
      <c r="G2179" s="27" t="str">
        <f t="shared" si="94"/>
        <v/>
      </c>
      <c r="H2179" s="27"/>
      <c r="I2179" s="27"/>
      <c r="J2179" s="154" t="s">
        <v>95</v>
      </c>
      <c r="K2179" s="27" t="s">
        <v>98</v>
      </c>
      <c r="L2179" s="27" t="str">
        <f t="shared" si="95"/>
        <v/>
      </c>
      <c r="M2179" s="155" t="s">
        <v>98</v>
      </c>
      <c r="N2179" s="140">
        <v>1.1748599462271475E-3</v>
      </c>
      <c r="O2179" s="140">
        <f t="shared" si="93"/>
        <v>1.1748599462271476</v>
      </c>
      <c r="P2179" s="156" t="s">
        <v>346</v>
      </c>
      <c r="Q2179" s="156" t="s">
        <v>346</v>
      </c>
      <c r="R2179" s="185">
        <v>102</v>
      </c>
      <c r="S2179" s="185"/>
      <c r="T2179" s="186"/>
      <c r="U2179" s="186"/>
      <c r="V2179" s="186"/>
      <c r="W2179" s="157"/>
    </row>
    <row r="2180" spans="1:23" ht="13.8">
      <c r="A2180" s="158">
        <v>8.7899999999999991</v>
      </c>
      <c r="B2180" s="153">
        <v>69</v>
      </c>
      <c r="C2180" s="153">
        <v>127243</v>
      </c>
      <c r="D2180" s="27"/>
      <c r="E2180" s="27"/>
      <c r="F2180" s="27"/>
      <c r="G2180" s="27" t="str">
        <f t="shared" si="94"/>
        <v/>
      </c>
      <c r="H2180" s="27"/>
      <c r="I2180" s="27"/>
      <c r="J2180" s="154" t="s">
        <v>95</v>
      </c>
      <c r="K2180" s="27" t="s">
        <v>98</v>
      </c>
      <c r="L2180" s="27" t="str">
        <f t="shared" si="95"/>
        <v/>
      </c>
      <c r="M2180" s="155" t="s">
        <v>98</v>
      </c>
      <c r="N2180" s="140">
        <v>2.2963549022700608E-3</v>
      </c>
      <c r="O2180" s="140">
        <f t="shared" si="93"/>
        <v>2.2963549022700609</v>
      </c>
      <c r="P2180" s="156" t="s">
        <v>346</v>
      </c>
      <c r="Q2180" s="156" t="s">
        <v>346</v>
      </c>
      <c r="R2180" s="185">
        <v>97</v>
      </c>
      <c r="S2180" s="185">
        <v>115</v>
      </c>
      <c r="T2180" s="186">
        <v>154</v>
      </c>
      <c r="U2180" s="186"/>
      <c r="V2180" s="186"/>
      <c r="W2180" s="157"/>
    </row>
    <row r="2181" spans="1:23" ht="13.8">
      <c r="A2181" s="158">
        <v>8.9</v>
      </c>
      <c r="B2181" s="153">
        <v>60</v>
      </c>
      <c r="C2181" s="153">
        <v>1946964</v>
      </c>
      <c r="D2181" s="27"/>
      <c r="E2181" s="27"/>
      <c r="F2181" s="27"/>
      <c r="G2181" s="27" t="str">
        <f t="shared" si="94"/>
        <v/>
      </c>
      <c r="H2181" s="27"/>
      <c r="I2181" s="27"/>
      <c r="J2181" s="154" t="s">
        <v>82</v>
      </c>
      <c r="K2181" s="27" t="s">
        <v>108</v>
      </c>
      <c r="L2181" s="27" t="str">
        <f t="shared" si="95"/>
        <v/>
      </c>
      <c r="M2181" s="155" t="s">
        <v>133</v>
      </c>
      <c r="N2181" s="140">
        <v>3.5136866671984519E-2</v>
      </c>
      <c r="O2181" s="140">
        <f t="shared" si="93"/>
        <v>35.136866671984521</v>
      </c>
      <c r="P2181" s="156" t="s">
        <v>346</v>
      </c>
      <c r="Q2181" s="27">
        <v>500</v>
      </c>
      <c r="R2181" s="185">
        <v>73</v>
      </c>
      <c r="S2181" s="185">
        <v>129</v>
      </c>
      <c r="T2181" s="186">
        <v>158</v>
      </c>
      <c r="U2181" s="186"/>
      <c r="V2181" s="186"/>
      <c r="W2181" s="157"/>
    </row>
    <row r="2182" spans="1:23" ht="13.8">
      <c r="A2182" s="158">
        <v>9.1</v>
      </c>
      <c r="B2182" s="153">
        <v>135</v>
      </c>
      <c r="C2182" s="153">
        <v>271628</v>
      </c>
      <c r="D2182" s="27"/>
      <c r="E2182" s="27"/>
      <c r="F2182" s="27"/>
      <c r="G2182" s="27" t="str">
        <f t="shared" si="94"/>
        <v/>
      </c>
      <c r="H2182" s="27"/>
      <c r="I2182" s="27"/>
      <c r="J2182" s="154" t="s">
        <v>367</v>
      </c>
      <c r="K2182" s="27" t="s">
        <v>379</v>
      </c>
      <c r="L2182" s="27" t="str">
        <f t="shared" si="95"/>
        <v/>
      </c>
      <c r="M2182" s="155" t="s">
        <v>374</v>
      </c>
      <c r="N2182" s="140">
        <v>4.902071543376154E-3</v>
      </c>
      <c r="O2182" s="140">
        <f t="shared" si="93"/>
        <v>4.9020715433761541</v>
      </c>
      <c r="P2182" s="27">
        <v>24700</v>
      </c>
      <c r="Q2182" s="27">
        <v>24700</v>
      </c>
      <c r="R2182" s="185">
        <v>108</v>
      </c>
      <c r="S2182" s="185">
        <v>69</v>
      </c>
      <c r="T2182" s="186"/>
      <c r="U2182" s="186"/>
      <c r="V2182" s="186"/>
      <c r="W2182" s="157"/>
    </row>
    <row r="2183" spans="1:23" ht="13.8">
      <c r="A2183" s="158">
        <v>9.1199999999999992</v>
      </c>
      <c r="B2183" s="153">
        <v>88</v>
      </c>
      <c r="C2183" s="153">
        <v>421466</v>
      </c>
      <c r="D2183" s="27"/>
      <c r="E2183" s="27"/>
      <c r="F2183" s="27"/>
      <c r="G2183" s="27" t="str">
        <f t="shared" si="94"/>
        <v/>
      </c>
      <c r="H2183" s="27"/>
      <c r="I2183" s="27"/>
      <c r="J2183" s="154" t="s">
        <v>707</v>
      </c>
      <c r="K2183" s="27" t="s">
        <v>730</v>
      </c>
      <c r="L2183" s="27" t="str">
        <f t="shared" si="95"/>
        <v/>
      </c>
      <c r="M2183" s="155" t="s">
        <v>748</v>
      </c>
      <c r="N2183" s="140">
        <v>7.6061984961070805E-3</v>
      </c>
      <c r="O2183" s="140">
        <f t="shared" si="93"/>
        <v>7.6061984961070808</v>
      </c>
      <c r="P2183" s="156" t="s">
        <v>346</v>
      </c>
      <c r="Q2183" s="156" t="s">
        <v>346</v>
      </c>
      <c r="R2183" s="185">
        <v>105</v>
      </c>
      <c r="S2183" s="185">
        <v>141</v>
      </c>
      <c r="T2183" s="186">
        <v>176</v>
      </c>
      <c r="U2183" s="186"/>
      <c r="V2183" s="186"/>
      <c r="W2183" s="157"/>
    </row>
    <row r="2184" spans="1:23" ht="13.8">
      <c r="A2184" s="158">
        <v>9.17</v>
      </c>
      <c r="B2184" s="153">
        <v>55</v>
      </c>
      <c r="C2184" s="153">
        <v>2430437</v>
      </c>
      <c r="D2184" s="27"/>
      <c r="E2184" s="27"/>
      <c r="F2184" s="27"/>
      <c r="G2184" s="27" t="str">
        <f t="shared" si="94"/>
        <v/>
      </c>
      <c r="H2184" s="27"/>
      <c r="I2184" s="27"/>
      <c r="J2184" s="154" t="s">
        <v>152</v>
      </c>
      <c r="K2184" s="27" t="s">
        <v>163</v>
      </c>
      <c r="L2184" s="27" t="str">
        <f t="shared" si="95"/>
        <v/>
      </c>
      <c r="M2184" s="155" t="s">
        <v>175</v>
      </c>
      <c r="N2184" s="140">
        <v>4.3862105731620124E-2</v>
      </c>
      <c r="O2184" s="140">
        <f t="shared" si="93"/>
        <v>43.862105731620126</v>
      </c>
      <c r="P2184" s="156" t="s">
        <v>346</v>
      </c>
      <c r="Q2184" s="27">
        <v>1013.2</v>
      </c>
      <c r="R2184" s="185">
        <v>85</v>
      </c>
      <c r="S2184" s="185">
        <v>113</v>
      </c>
      <c r="T2184" s="186"/>
      <c r="U2184" s="186"/>
      <c r="V2184" s="186"/>
      <c r="W2184" s="157"/>
    </row>
    <row r="2185" spans="1:23" ht="13.8">
      <c r="A2185" s="158">
        <v>9.2799999999999994</v>
      </c>
      <c r="B2185" s="153">
        <v>135</v>
      </c>
      <c r="C2185" s="153">
        <v>17678408</v>
      </c>
      <c r="D2185" s="27"/>
      <c r="E2185" s="27"/>
      <c r="F2185" s="27"/>
      <c r="G2185" s="27" t="str">
        <f t="shared" si="94"/>
        <v/>
      </c>
      <c r="H2185" s="27"/>
      <c r="I2185" s="27"/>
      <c r="J2185" s="154" t="s">
        <v>589</v>
      </c>
      <c r="K2185" s="27" t="s">
        <v>110</v>
      </c>
      <c r="L2185" s="27" t="str">
        <f t="shared" si="95"/>
        <v/>
      </c>
      <c r="M2185" s="155" t="s">
        <v>98</v>
      </c>
      <c r="N2185" s="140">
        <v>0.31904229604088441</v>
      </c>
      <c r="O2185" s="140">
        <f t="shared" si="93"/>
        <v>319.04229604088442</v>
      </c>
      <c r="P2185" s="156" t="s">
        <v>346</v>
      </c>
      <c r="Q2185" s="156" t="s">
        <v>346</v>
      </c>
      <c r="R2185" s="185">
        <v>107</v>
      </c>
      <c r="S2185" s="185">
        <v>150</v>
      </c>
      <c r="T2185" s="186"/>
      <c r="U2185" s="186"/>
      <c r="V2185" s="186"/>
      <c r="W2185" s="157"/>
    </row>
    <row r="2186" spans="1:23" ht="13.8">
      <c r="A2186" s="158">
        <v>9.2899999999999991</v>
      </c>
      <c r="B2186" s="153">
        <v>58</v>
      </c>
      <c r="C2186" s="153">
        <v>2367014</v>
      </c>
      <c r="D2186" s="27"/>
      <c r="E2186" s="27"/>
      <c r="F2186" s="27"/>
      <c r="G2186" s="27" t="str">
        <f t="shared" si="94"/>
        <v/>
      </c>
      <c r="H2186" s="27"/>
      <c r="I2186" s="27"/>
      <c r="J2186" s="154" t="s">
        <v>669</v>
      </c>
      <c r="K2186" s="27" t="s">
        <v>162</v>
      </c>
      <c r="L2186" s="27" t="str">
        <f t="shared" si="95"/>
        <v/>
      </c>
      <c r="M2186" s="155" t="s">
        <v>674</v>
      </c>
      <c r="N2186" s="140">
        <v>4.2717510610735879E-2</v>
      </c>
      <c r="O2186" s="140">
        <f t="shared" si="93"/>
        <v>42.717510610735879</v>
      </c>
      <c r="P2186" s="156" t="s">
        <v>346</v>
      </c>
      <c r="Q2186" s="156" t="s">
        <v>346</v>
      </c>
      <c r="R2186" s="185">
        <v>185</v>
      </c>
      <c r="S2186" s="185">
        <v>156</v>
      </c>
      <c r="T2186" s="186"/>
      <c r="U2186" s="186"/>
      <c r="V2186" s="186"/>
      <c r="W2186" s="157"/>
    </row>
    <row r="2187" spans="1:23" ht="13.8">
      <c r="A2187" s="158">
        <v>9.2799999999999994</v>
      </c>
      <c r="B2187" s="153">
        <v>129</v>
      </c>
      <c r="C2187" s="153">
        <v>58087</v>
      </c>
      <c r="D2187" s="27"/>
      <c r="E2187" s="27"/>
      <c r="F2187" s="27"/>
      <c r="G2187" s="27" t="str">
        <f t="shared" si="94"/>
        <v/>
      </c>
      <c r="H2187" s="27"/>
      <c r="I2187" s="27"/>
      <c r="J2187" s="154" t="s">
        <v>605</v>
      </c>
      <c r="K2187" s="27" t="s">
        <v>235</v>
      </c>
      <c r="L2187" s="27" t="str">
        <f t="shared" si="95"/>
        <v/>
      </c>
      <c r="M2187" s="155" t="s">
        <v>98</v>
      </c>
      <c r="N2187" s="140">
        <v>1.0482963087019403E-3</v>
      </c>
      <c r="O2187" s="140">
        <f t="shared" si="93"/>
        <v>1.0482963087019403</v>
      </c>
      <c r="P2187" s="156" t="s">
        <v>346</v>
      </c>
      <c r="Q2187" s="156" t="s">
        <v>346</v>
      </c>
      <c r="R2187" s="185">
        <v>144</v>
      </c>
      <c r="S2187" s="185">
        <v>115</v>
      </c>
      <c r="T2187" s="186"/>
      <c r="U2187" s="186"/>
      <c r="V2187" s="186"/>
      <c r="W2187" s="157"/>
    </row>
    <row r="2188" spans="1:23" ht="13.8">
      <c r="A2188" s="158">
        <v>9.4700000000000006</v>
      </c>
      <c r="B2188" s="153">
        <v>81</v>
      </c>
      <c r="C2188" s="153">
        <v>187622</v>
      </c>
      <c r="D2188" s="27"/>
      <c r="E2188" s="27"/>
      <c r="F2188" s="27"/>
      <c r="G2188" s="27" t="str">
        <f t="shared" si="94"/>
        <v/>
      </c>
      <c r="H2188" s="27"/>
      <c r="I2188" s="27"/>
      <c r="J2188" s="154" t="s">
        <v>708</v>
      </c>
      <c r="K2188" s="27" t="s">
        <v>731</v>
      </c>
      <c r="L2188" s="27" t="str">
        <f t="shared" si="95"/>
        <v/>
      </c>
      <c r="M2188" s="155" t="s">
        <v>749</v>
      </c>
      <c r="N2188" s="140">
        <v>3.3860149436410118E-3</v>
      </c>
      <c r="O2188" s="140">
        <f t="shared" si="93"/>
        <v>3.3860149436410119</v>
      </c>
      <c r="P2188" s="156" t="s">
        <v>346</v>
      </c>
      <c r="Q2188" s="156" t="s">
        <v>346</v>
      </c>
      <c r="R2188" s="185">
        <v>95</v>
      </c>
      <c r="S2188" s="185">
        <v>180</v>
      </c>
      <c r="T2188" s="186"/>
      <c r="U2188" s="186"/>
      <c r="V2188" s="195"/>
      <c r="W2188" s="157"/>
    </row>
    <row r="2189" spans="1:23" ht="13.8">
      <c r="A2189" s="158">
        <v>9.5299999999999994</v>
      </c>
      <c r="B2189" s="153">
        <v>120</v>
      </c>
      <c r="C2189" s="27">
        <v>133828</v>
      </c>
      <c r="D2189" s="27"/>
      <c r="E2189" s="27"/>
      <c r="F2189" s="27"/>
      <c r="G2189" s="27" t="str">
        <f t="shared" si="94"/>
        <v/>
      </c>
      <c r="H2189" s="27"/>
      <c r="I2189" s="27"/>
      <c r="J2189" s="154" t="s">
        <v>632</v>
      </c>
      <c r="K2189" s="27" t="s">
        <v>651</v>
      </c>
      <c r="L2189" s="27" t="str">
        <f t="shared" si="95"/>
        <v/>
      </c>
      <c r="M2189" s="155" t="s">
        <v>98</v>
      </c>
      <c r="N2189" s="140">
        <v>2.4151944221764473E-3</v>
      </c>
      <c r="O2189" s="140">
        <f t="shared" si="93"/>
        <v>2.4151944221764472</v>
      </c>
      <c r="P2189" s="156" t="s">
        <v>346</v>
      </c>
      <c r="Q2189" s="156" t="s">
        <v>346</v>
      </c>
      <c r="R2189" s="185">
        <v>135</v>
      </c>
      <c r="S2189" s="185">
        <v>92</v>
      </c>
      <c r="T2189" s="186"/>
      <c r="U2189" s="186"/>
      <c r="V2189" s="196"/>
      <c r="W2189" s="157"/>
    </row>
    <row r="2190" spans="1:23" ht="13.8">
      <c r="A2190" s="158">
        <v>9.58</v>
      </c>
      <c r="B2190" s="153">
        <v>60</v>
      </c>
      <c r="C2190" s="27">
        <v>98875</v>
      </c>
      <c r="D2190" s="27"/>
      <c r="E2190" s="27"/>
      <c r="F2190" s="27"/>
      <c r="G2190" s="27" t="str">
        <f t="shared" si="94"/>
        <v/>
      </c>
      <c r="H2190" s="27"/>
      <c r="I2190" s="27"/>
      <c r="J2190" s="154" t="s">
        <v>548</v>
      </c>
      <c r="K2190" s="27" t="s">
        <v>112</v>
      </c>
      <c r="L2190" s="27" t="str">
        <f t="shared" si="95"/>
        <v/>
      </c>
      <c r="M2190" s="155" t="s">
        <v>137</v>
      </c>
      <c r="N2190" s="140">
        <v>1.784397498974028E-3</v>
      </c>
      <c r="O2190" s="140">
        <f t="shared" si="93"/>
        <v>1.7843974989740279</v>
      </c>
      <c r="P2190" s="156" t="s">
        <v>346</v>
      </c>
      <c r="Q2190" s="156" t="s">
        <v>346</v>
      </c>
      <c r="R2190" s="185">
        <v>73</v>
      </c>
      <c r="S2190" s="185">
        <v>129</v>
      </c>
      <c r="T2190" s="186">
        <v>172</v>
      </c>
      <c r="U2190" s="186"/>
      <c r="V2190" s="196"/>
      <c r="W2190" s="157"/>
    </row>
    <row r="2191" spans="1:23" ht="13.8">
      <c r="A2191" s="158">
        <v>9.6300000000000008</v>
      </c>
      <c r="B2191" s="153">
        <v>104</v>
      </c>
      <c r="C2191" s="27">
        <v>788348</v>
      </c>
      <c r="D2191" s="27"/>
      <c r="E2191" s="27"/>
      <c r="F2191" s="27"/>
      <c r="G2191" s="27" t="str">
        <f t="shared" si="94"/>
        <v/>
      </c>
      <c r="H2191" s="27"/>
      <c r="I2191" s="27"/>
      <c r="J2191" s="154" t="s">
        <v>153</v>
      </c>
      <c r="K2191" s="27" t="s">
        <v>164</v>
      </c>
      <c r="L2191" s="27" t="str">
        <f t="shared" si="95"/>
        <v/>
      </c>
      <c r="M2191" s="155" t="s">
        <v>176</v>
      </c>
      <c r="N2191" s="140">
        <v>1.4227319337761588E-2</v>
      </c>
      <c r="O2191" s="140">
        <f t="shared" si="93"/>
        <v>14.227319337761589</v>
      </c>
      <c r="P2191" s="156" t="s">
        <v>346</v>
      </c>
      <c r="Q2191" s="156" t="s">
        <v>346</v>
      </c>
      <c r="R2191" s="185">
        <v>76</v>
      </c>
      <c r="S2191" s="185">
        <v>50</v>
      </c>
      <c r="T2191" s="186">
        <v>148</v>
      </c>
      <c r="U2191" s="186"/>
      <c r="V2191" s="196"/>
      <c r="W2191" s="157"/>
    </row>
    <row r="2192" spans="1:23" ht="13.8">
      <c r="A2192" s="158">
        <v>9.75</v>
      </c>
      <c r="B2192" s="153">
        <v>149</v>
      </c>
      <c r="C2192" s="27">
        <v>7358511</v>
      </c>
      <c r="D2192" s="27"/>
      <c r="E2192" s="27"/>
      <c r="F2192" s="27"/>
      <c r="G2192" s="27" t="str">
        <f t="shared" si="94"/>
        <v/>
      </c>
      <c r="H2192" s="27"/>
      <c r="I2192" s="27"/>
      <c r="J2192" s="154" t="s">
        <v>709</v>
      </c>
      <c r="K2192" s="27" t="s">
        <v>732</v>
      </c>
      <c r="L2192" s="27" t="str">
        <f t="shared" si="95"/>
        <v/>
      </c>
      <c r="M2192" s="155" t="s">
        <v>98</v>
      </c>
      <c r="N2192" s="140">
        <v>0.13279907584903033</v>
      </c>
      <c r="O2192" s="140">
        <f t="shared" si="93"/>
        <v>132.79907584903034</v>
      </c>
      <c r="P2192" s="156" t="s">
        <v>346</v>
      </c>
      <c r="Q2192" s="156" t="s">
        <v>346</v>
      </c>
      <c r="R2192" s="185">
        <v>121</v>
      </c>
      <c r="S2192" s="185">
        <v>164</v>
      </c>
      <c r="T2192" s="186"/>
      <c r="U2192" s="186"/>
      <c r="V2192" s="196"/>
      <c r="W2192" s="157"/>
    </row>
    <row r="2193" spans="1:23" ht="13.8">
      <c r="A2193" s="158">
        <v>9.92</v>
      </c>
      <c r="B2193" s="153">
        <v>55</v>
      </c>
      <c r="C2193" s="27">
        <v>333910</v>
      </c>
      <c r="D2193" s="27"/>
      <c r="E2193" s="27"/>
      <c r="F2193" s="27"/>
      <c r="G2193" s="27" t="str">
        <f t="shared" si="94"/>
        <v/>
      </c>
      <c r="H2193" s="27"/>
      <c r="I2193" s="27"/>
      <c r="J2193" s="154" t="s">
        <v>474</v>
      </c>
      <c r="K2193" s="27" t="s">
        <v>194</v>
      </c>
      <c r="L2193" s="27" t="str">
        <f t="shared" si="95"/>
        <v/>
      </c>
      <c r="M2193" s="155" t="s">
        <v>98</v>
      </c>
      <c r="N2193" s="140">
        <v>6.0260750329448054E-3</v>
      </c>
      <c r="O2193" s="140">
        <f t="shared" si="93"/>
        <v>6.0260750329448056</v>
      </c>
      <c r="P2193" s="156" t="s">
        <v>346</v>
      </c>
      <c r="Q2193" s="156" t="s">
        <v>346</v>
      </c>
      <c r="R2193" s="185">
        <v>69</v>
      </c>
      <c r="S2193" s="185">
        <v>97</v>
      </c>
      <c r="T2193" s="186">
        <v>196</v>
      </c>
      <c r="U2193" s="186"/>
      <c r="V2193" s="196"/>
      <c r="W2193" s="157"/>
    </row>
    <row r="2194" spans="1:23" ht="13.8">
      <c r="A2194" s="158">
        <v>10.039999999999999</v>
      </c>
      <c r="B2194" s="153">
        <v>109</v>
      </c>
      <c r="C2194" s="27">
        <v>468625</v>
      </c>
      <c r="D2194" s="27"/>
      <c r="E2194" s="27"/>
      <c r="F2194" s="27"/>
      <c r="G2194" s="27" t="str">
        <f t="shared" si="94"/>
        <v/>
      </c>
      <c r="H2194" s="27"/>
      <c r="I2194" s="27"/>
      <c r="J2194" s="154" t="s">
        <v>95</v>
      </c>
      <c r="K2194" s="27" t="s">
        <v>98</v>
      </c>
      <c r="L2194" s="27" t="str">
        <f t="shared" si="95"/>
        <v/>
      </c>
      <c r="M2194" s="155" t="s">
        <v>98</v>
      </c>
      <c r="N2194" s="140">
        <v>8.457277147476145E-3</v>
      </c>
      <c r="O2194" s="140">
        <f t="shared" si="93"/>
        <v>8.4572771474761446</v>
      </c>
      <c r="P2194" s="156" t="s">
        <v>346</v>
      </c>
      <c r="Q2194" s="156" t="s">
        <v>346</v>
      </c>
      <c r="R2194" s="185">
        <v>151</v>
      </c>
      <c r="S2194" s="185">
        <v>175</v>
      </c>
      <c r="T2194" s="186">
        <v>190</v>
      </c>
      <c r="U2194" s="186"/>
      <c r="V2194" s="196"/>
      <c r="W2194" s="157"/>
    </row>
    <row r="2195" spans="1:23" ht="13.8">
      <c r="A2195" s="158">
        <v>10.050000000000001</v>
      </c>
      <c r="B2195" s="153">
        <v>163</v>
      </c>
      <c r="C2195" s="27">
        <v>2613507</v>
      </c>
      <c r="D2195" s="27"/>
      <c r="E2195" s="27"/>
      <c r="F2195" s="27"/>
      <c r="G2195" s="27" t="str">
        <f t="shared" si="94"/>
        <v/>
      </c>
      <c r="H2195" s="27"/>
      <c r="I2195" s="27"/>
      <c r="J2195" s="154" t="s">
        <v>710</v>
      </c>
      <c r="K2195" s="27" t="s">
        <v>351</v>
      </c>
      <c r="L2195" s="27" t="str">
        <f t="shared" si="95"/>
        <v/>
      </c>
      <c r="M2195" s="155" t="s">
        <v>98</v>
      </c>
      <c r="N2195" s="140">
        <v>4.7165970714044145E-2</v>
      </c>
      <c r="O2195" s="140">
        <f t="shared" si="93"/>
        <v>47.165970714044143</v>
      </c>
      <c r="P2195" s="156" t="s">
        <v>346</v>
      </c>
      <c r="Q2195" s="156" t="s">
        <v>346</v>
      </c>
      <c r="R2195" s="185">
        <v>135</v>
      </c>
      <c r="S2195" s="185">
        <v>178</v>
      </c>
      <c r="T2195" s="186"/>
      <c r="U2195" s="186"/>
      <c r="V2195" s="196"/>
      <c r="W2195" s="157"/>
    </row>
    <row r="2196" spans="1:23" ht="13.8">
      <c r="A2196" s="158">
        <v>10.11</v>
      </c>
      <c r="B2196" s="153">
        <v>55</v>
      </c>
      <c r="C2196" s="27">
        <v>126950</v>
      </c>
      <c r="D2196" s="27"/>
      <c r="E2196" s="27"/>
      <c r="F2196" s="27"/>
      <c r="G2196" s="27" t="str">
        <f t="shared" si="94"/>
        <v/>
      </c>
      <c r="H2196" s="27"/>
      <c r="I2196" s="27"/>
      <c r="J2196" s="154" t="s">
        <v>711</v>
      </c>
      <c r="K2196" s="27" t="s">
        <v>733</v>
      </c>
      <c r="L2196" s="27" t="str">
        <f t="shared" si="95"/>
        <v/>
      </c>
      <c r="M2196" s="155" t="s">
        <v>98</v>
      </c>
      <c r="N2196" s="140">
        <v>2.2910671301618491E-3</v>
      </c>
      <c r="O2196" s="140">
        <f t="shared" si="93"/>
        <v>2.2910671301618493</v>
      </c>
      <c r="P2196" s="156" t="s">
        <v>346</v>
      </c>
      <c r="Q2196" s="156" t="s">
        <v>346</v>
      </c>
      <c r="R2196" s="185">
        <v>69</v>
      </c>
      <c r="S2196" s="185">
        <v>81</v>
      </c>
      <c r="T2196" s="186">
        <v>196</v>
      </c>
      <c r="U2196" s="186"/>
      <c r="V2196" s="196"/>
      <c r="W2196" s="157"/>
    </row>
    <row r="2197" spans="1:23" ht="13.8">
      <c r="A2197" s="158">
        <v>10.18</v>
      </c>
      <c r="B2197" s="153">
        <v>163</v>
      </c>
      <c r="C2197" s="27">
        <v>5105792</v>
      </c>
      <c r="D2197" s="27"/>
      <c r="E2197" s="27"/>
      <c r="F2197" s="27"/>
      <c r="G2197" s="27" t="str">
        <f t="shared" si="94"/>
        <v/>
      </c>
      <c r="H2197" s="27"/>
      <c r="I2197" s="27"/>
      <c r="J2197" s="154" t="s">
        <v>712</v>
      </c>
      <c r="K2197" s="27" t="s">
        <v>734</v>
      </c>
      <c r="L2197" s="27" t="str">
        <f t="shared" si="95"/>
        <v/>
      </c>
      <c r="M2197" s="155" t="s">
        <v>750</v>
      </c>
      <c r="N2197" s="140">
        <v>9.2144247535591403E-2</v>
      </c>
      <c r="O2197" s="140">
        <f t="shared" si="93"/>
        <v>92.144247535591404</v>
      </c>
      <c r="P2197" s="156" t="s">
        <v>346</v>
      </c>
      <c r="Q2197" s="156" t="s">
        <v>346</v>
      </c>
      <c r="R2197" s="185">
        <v>135</v>
      </c>
      <c r="S2197" s="185">
        <v>178</v>
      </c>
      <c r="T2197" s="186"/>
      <c r="U2197" s="186"/>
      <c r="V2197" s="196"/>
      <c r="W2197" s="157"/>
    </row>
    <row r="2198" spans="1:23" ht="13.8">
      <c r="A2198" s="158">
        <v>10.199999999999999</v>
      </c>
      <c r="B2198" s="153">
        <v>152</v>
      </c>
      <c r="C2198" s="27">
        <v>114817</v>
      </c>
      <c r="D2198" s="27"/>
      <c r="E2198" s="27"/>
      <c r="F2198" s="27"/>
      <c r="G2198" s="27" t="str">
        <f t="shared" si="94"/>
        <v/>
      </c>
      <c r="H2198" s="27"/>
      <c r="I2198" s="27"/>
      <c r="J2198" s="154" t="s">
        <v>633</v>
      </c>
      <c r="K2198" s="27" t="s">
        <v>165</v>
      </c>
      <c r="L2198" s="27" t="str">
        <f t="shared" si="95"/>
        <v/>
      </c>
      <c r="M2198" s="155" t="s">
        <v>659</v>
      </c>
      <c r="N2198" s="140">
        <v>2.0721028332713119E-3</v>
      </c>
      <c r="O2198" s="140">
        <f t="shared" si="93"/>
        <v>2.0721028332713121</v>
      </c>
      <c r="P2198" s="156" t="s">
        <v>346</v>
      </c>
      <c r="Q2198" s="156" t="s">
        <v>346</v>
      </c>
      <c r="R2198" s="185">
        <v>151</v>
      </c>
      <c r="S2198" s="185">
        <v>81</v>
      </c>
      <c r="T2198" s="186">
        <v>109</v>
      </c>
      <c r="U2198" s="186"/>
      <c r="V2198" s="196"/>
      <c r="W2198" s="157"/>
    </row>
    <row r="2199" spans="1:23" ht="13.8">
      <c r="A2199" s="158">
        <v>10.220000000000001</v>
      </c>
      <c r="B2199" s="153">
        <v>154</v>
      </c>
      <c r="C2199" s="27">
        <v>29617</v>
      </c>
      <c r="D2199" s="27"/>
      <c r="E2199" s="27"/>
      <c r="F2199" s="27"/>
      <c r="G2199" s="27" t="str">
        <f t="shared" si="94"/>
        <v/>
      </c>
      <c r="H2199" s="27"/>
      <c r="I2199" s="27"/>
      <c r="J2199" s="154" t="s">
        <v>441</v>
      </c>
      <c r="K2199" s="27" t="s">
        <v>193</v>
      </c>
      <c r="L2199" s="27" t="str">
        <f t="shared" si="95"/>
        <v/>
      </c>
      <c r="M2199" s="155" t="s">
        <v>461</v>
      </c>
      <c r="N2199" s="140">
        <v>5.3449811102011411E-4</v>
      </c>
      <c r="O2199" s="140">
        <f>N2199*10000</f>
        <v>5.3449811102011413</v>
      </c>
      <c r="P2199" s="27">
        <v>360</v>
      </c>
      <c r="Q2199" s="27">
        <v>360</v>
      </c>
      <c r="R2199" s="185">
        <v>128</v>
      </c>
      <c r="S2199" s="185">
        <v>115</v>
      </c>
      <c r="T2199" s="186"/>
      <c r="U2199" s="186"/>
      <c r="V2199" s="196"/>
      <c r="W2199" s="157"/>
    </row>
    <row r="2200" spans="1:23" ht="13.8">
      <c r="A2200" s="158">
        <v>10.38</v>
      </c>
      <c r="B2200" s="153">
        <v>121</v>
      </c>
      <c r="C2200" s="27">
        <v>60594</v>
      </c>
      <c r="D2200" s="27"/>
      <c r="E2200" s="27"/>
      <c r="F2200" s="27"/>
      <c r="G2200" s="27" t="str">
        <f t="shared" si="94"/>
        <v/>
      </c>
      <c r="H2200" s="27"/>
      <c r="I2200" s="27"/>
      <c r="J2200" s="154" t="s">
        <v>95</v>
      </c>
      <c r="K2200" s="27" t="s">
        <v>98</v>
      </c>
      <c r="L2200" s="27" t="str">
        <f t="shared" si="95"/>
        <v/>
      </c>
      <c r="M2200" s="155" t="s">
        <v>98</v>
      </c>
      <c r="N2200" s="140">
        <v>1.093540147184144E-3</v>
      </c>
      <c r="O2200" s="140">
        <f t="shared" si="93"/>
        <v>1.0935401471841439</v>
      </c>
      <c r="P2200" s="156" t="s">
        <v>346</v>
      </c>
      <c r="Q2200" s="156" t="s">
        <v>346</v>
      </c>
      <c r="R2200" s="185">
        <v>136</v>
      </c>
      <c r="S2200" s="185"/>
      <c r="T2200" s="186"/>
      <c r="U2200" s="186"/>
      <c r="V2200" s="196"/>
      <c r="W2200" s="157"/>
    </row>
    <row r="2201" spans="1:23" ht="13.8">
      <c r="A2201" s="158">
        <v>10.64</v>
      </c>
      <c r="B2201" s="153">
        <v>55</v>
      </c>
      <c r="C2201" s="27">
        <v>550480</v>
      </c>
      <c r="D2201" s="27"/>
      <c r="E2201" s="27"/>
      <c r="F2201" s="27"/>
      <c r="G2201" s="27" t="str">
        <f t="shared" ref="G2201:G2230" si="96">IF($F2201="Other","Please, specify ion type!!!","")</f>
        <v/>
      </c>
      <c r="H2201" s="27"/>
      <c r="I2201" s="27"/>
      <c r="J2201" s="154" t="s">
        <v>95</v>
      </c>
      <c r="K2201" s="27" t="s">
        <v>98</v>
      </c>
      <c r="L2201" s="27" t="str">
        <f t="shared" ref="L2201:L2230" si="97">IF($I2201="Unknown","n/a","")</f>
        <v/>
      </c>
      <c r="M2201" s="155" t="s">
        <v>98</v>
      </c>
      <c r="N2201" s="140">
        <v>9.9345146420755787E-3</v>
      </c>
      <c r="O2201" s="140">
        <f t="shared" si="93"/>
        <v>9.9345146420755785</v>
      </c>
      <c r="P2201" s="156" t="s">
        <v>346</v>
      </c>
      <c r="Q2201" s="156" t="s">
        <v>346</v>
      </c>
      <c r="R2201" s="185">
        <v>69</v>
      </c>
      <c r="S2201" s="185">
        <v>83</v>
      </c>
      <c r="T2201" s="186">
        <v>158</v>
      </c>
      <c r="U2201" s="186"/>
      <c r="V2201" s="196"/>
      <c r="W2201" s="157"/>
    </row>
    <row r="2202" spans="1:23" ht="13.8">
      <c r="A2202" s="158">
        <v>10.65</v>
      </c>
      <c r="B2202" s="153">
        <v>177</v>
      </c>
      <c r="C2202" s="27">
        <v>14488711</v>
      </c>
      <c r="D2202" s="27"/>
      <c r="E2202" s="27"/>
      <c r="F2202" s="27"/>
      <c r="G2202" s="27" t="str">
        <f t="shared" si="96"/>
        <v/>
      </c>
      <c r="H2202" s="27"/>
      <c r="I2202" s="27"/>
      <c r="J2202" s="154" t="s">
        <v>713</v>
      </c>
      <c r="K2202" s="27" t="s">
        <v>735</v>
      </c>
      <c r="L2202" s="27" t="str">
        <f t="shared" si="97"/>
        <v/>
      </c>
      <c r="M2202" s="155" t="s">
        <v>751</v>
      </c>
      <c r="N2202" s="140">
        <v>0.26147782221752197</v>
      </c>
      <c r="O2202" s="140">
        <f t="shared" si="93"/>
        <v>261.47782221752198</v>
      </c>
      <c r="P2202" s="156" t="s">
        <v>346</v>
      </c>
      <c r="Q2202" s="156" t="s">
        <v>346</v>
      </c>
      <c r="R2202" s="185">
        <v>192</v>
      </c>
      <c r="S2202" s="185">
        <v>149</v>
      </c>
      <c r="T2202" s="186">
        <v>121</v>
      </c>
      <c r="U2202" s="186"/>
      <c r="V2202" s="196"/>
      <c r="W2202" s="157"/>
    </row>
    <row r="2203" spans="1:23" ht="13.8">
      <c r="A2203" s="158">
        <v>10.73</v>
      </c>
      <c r="B2203" s="153">
        <v>221</v>
      </c>
      <c r="C2203" s="27">
        <v>709549</v>
      </c>
      <c r="D2203" s="27"/>
      <c r="E2203" s="27"/>
      <c r="F2203" s="27"/>
      <c r="G2203" s="27" t="str">
        <f t="shared" si="96"/>
        <v/>
      </c>
      <c r="H2203" s="27"/>
      <c r="I2203" s="27"/>
      <c r="J2203" s="154" t="s">
        <v>95</v>
      </c>
      <c r="K2203" s="27" t="s">
        <v>98</v>
      </c>
      <c r="L2203" s="27" t="str">
        <f t="shared" si="97"/>
        <v/>
      </c>
      <c r="M2203" s="155" t="s">
        <v>98</v>
      </c>
      <c r="N2203" s="140">
        <v>1.2805233486720836E-2</v>
      </c>
      <c r="O2203" s="140">
        <f t="shared" si="93"/>
        <v>12.805233486720837</v>
      </c>
      <c r="P2203" s="156" t="s">
        <v>346</v>
      </c>
      <c r="Q2203" s="156" t="s">
        <v>346</v>
      </c>
      <c r="R2203" s="185">
        <v>236</v>
      </c>
      <c r="S2203" s="185">
        <v>193</v>
      </c>
      <c r="T2203" s="186">
        <v>151</v>
      </c>
      <c r="U2203" s="186"/>
      <c r="V2203" s="196"/>
      <c r="W2203" s="157"/>
    </row>
    <row r="2204" spans="1:23" ht="13.8">
      <c r="A2204" s="158">
        <v>10.79</v>
      </c>
      <c r="B2204" s="153">
        <v>59</v>
      </c>
      <c r="C2204" s="27">
        <v>838759</v>
      </c>
      <c r="D2204" s="27"/>
      <c r="E2204" s="27"/>
      <c r="F2204" s="27"/>
      <c r="G2204" s="27" t="str">
        <f t="shared" si="96"/>
        <v/>
      </c>
      <c r="H2204" s="27"/>
      <c r="I2204" s="27"/>
      <c r="J2204" s="154" t="s">
        <v>635</v>
      </c>
      <c r="K2204" s="27" t="s">
        <v>652</v>
      </c>
      <c r="L2204" s="27" t="str">
        <f t="shared" si="97"/>
        <v/>
      </c>
      <c r="M2204" s="155" t="s">
        <v>661</v>
      </c>
      <c r="N2204" s="140">
        <v>1.5137086845430662E-2</v>
      </c>
      <c r="O2204" s="140">
        <f t="shared" si="93"/>
        <v>15.137086845430662</v>
      </c>
      <c r="P2204" s="156" t="s">
        <v>346</v>
      </c>
      <c r="Q2204" s="156" t="s">
        <v>346</v>
      </c>
      <c r="R2204" s="185">
        <v>88</v>
      </c>
      <c r="S2204" s="185">
        <v>103</v>
      </c>
      <c r="T2204" s="186">
        <v>222</v>
      </c>
      <c r="U2204" s="186"/>
      <c r="V2204" s="196"/>
      <c r="W2204" s="157"/>
    </row>
    <row r="2205" spans="1:23" ht="13.8">
      <c r="A2205" s="158">
        <v>10.83</v>
      </c>
      <c r="B2205" s="153">
        <v>163</v>
      </c>
      <c r="C2205" s="27">
        <v>210871</v>
      </c>
      <c r="D2205" s="27"/>
      <c r="E2205" s="27"/>
      <c r="F2205" s="27"/>
      <c r="G2205" s="27" t="str">
        <f t="shared" si="96"/>
        <v/>
      </c>
      <c r="H2205" s="27"/>
      <c r="I2205" s="27"/>
      <c r="J2205" s="154" t="s">
        <v>531</v>
      </c>
      <c r="K2205" s="27" t="s">
        <v>533</v>
      </c>
      <c r="L2205" s="27" t="str">
        <f t="shared" si="97"/>
        <v/>
      </c>
      <c r="M2205" s="155" t="s">
        <v>534</v>
      </c>
      <c r="N2205" s="140">
        <v>3.8055897345754966E-3</v>
      </c>
      <c r="O2205" s="140">
        <f t="shared" si="93"/>
        <v>3.8055897345754968</v>
      </c>
      <c r="P2205" s="156" t="s">
        <v>346</v>
      </c>
      <c r="Q2205" s="27">
        <v>1245679</v>
      </c>
      <c r="R2205" s="185">
        <v>145</v>
      </c>
      <c r="S2205" s="185">
        <v>91</v>
      </c>
      <c r="T2205" s="186">
        <v>105</v>
      </c>
      <c r="U2205" s="186"/>
      <c r="V2205" s="196"/>
      <c r="W2205" s="157"/>
    </row>
    <row r="2206" spans="1:23" ht="13.8">
      <c r="A2206" s="158">
        <v>10.91</v>
      </c>
      <c r="B2206" s="153">
        <v>58</v>
      </c>
      <c r="C2206" s="27">
        <v>248662</v>
      </c>
      <c r="D2206" s="27"/>
      <c r="E2206" s="27"/>
      <c r="F2206" s="27"/>
      <c r="G2206" s="27" t="str">
        <f t="shared" si="96"/>
        <v/>
      </c>
      <c r="H2206" s="27"/>
      <c r="I2206" s="27"/>
      <c r="J2206" s="154" t="s">
        <v>670</v>
      </c>
      <c r="K2206" s="27" t="s">
        <v>672</v>
      </c>
      <c r="L2206" s="27" t="str">
        <f t="shared" si="97"/>
        <v/>
      </c>
      <c r="M2206" s="155" t="s">
        <v>675</v>
      </c>
      <c r="N2206" s="140">
        <v>4.4876040545120581E-3</v>
      </c>
      <c r="O2206" s="140">
        <f t="shared" si="93"/>
        <v>4.4876040545120581</v>
      </c>
      <c r="P2206" s="156" t="s">
        <v>346</v>
      </c>
      <c r="Q2206" s="27">
        <v>27.603999999999999</v>
      </c>
      <c r="R2206" s="185">
        <v>213</v>
      </c>
      <c r="S2206" s="185">
        <v>84</v>
      </c>
      <c r="T2206" s="186"/>
      <c r="U2206" s="186"/>
      <c r="V2206" s="196"/>
      <c r="W2206" s="157"/>
    </row>
    <row r="2207" spans="1:23" ht="13.8">
      <c r="A2207" s="158">
        <v>11.01</v>
      </c>
      <c r="B2207" s="153">
        <v>191</v>
      </c>
      <c r="C2207" s="27">
        <v>1421425</v>
      </c>
      <c r="D2207" s="27"/>
      <c r="E2207" s="27"/>
      <c r="F2207" s="27"/>
      <c r="G2207" s="27" t="str">
        <f t="shared" si="96"/>
        <v/>
      </c>
      <c r="H2207" s="27"/>
      <c r="I2207" s="27"/>
      <c r="J2207" s="154" t="s">
        <v>443</v>
      </c>
      <c r="K2207" s="27" t="s">
        <v>732</v>
      </c>
      <c r="L2207" s="27" t="str">
        <f t="shared" si="97"/>
        <v/>
      </c>
      <c r="M2207" s="155" t="s">
        <v>98</v>
      </c>
      <c r="N2207" s="140">
        <v>2.5652462351243063E-2</v>
      </c>
      <c r="O2207" s="140">
        <f t="shared" si="93"/>
        <v>25.652462351243063</v>
      </c>
      <c r="P2207" s="156" t="s">
        <v>346</v>
      </c>
      <c r="Q2207" s="156" t="s">
        <v>346</v>
      </c>
      <c r="R2207" s="185">
        <v>91</v>
      </c>
      <c r="S2207" s="185">
        <v>206</v>
      </c>
      <c r="T2207" s="186"/>
      <c r="U2207" s="186"/>
      <c r="V2207" s="196"/>
      <c r="W2207" s="157"/>
    </row>
    <row r="2208" spans="1:23" ht="13.8">
      <c r="A2208" s="158">
        <v>11.02</v>
      </c>
      <c r="B2208" s="153">
        <v>221</v>
      </c>
      <c r="C2208" s="27">
        <v>1946317</v>
      </c>
      <c r="D2208" s="27"/>
      <c r="E2208" s="27"/>
      <c r="F2208" s="27"/>
      <c r="G2208" s="27" t="str">
        <f t="shared" si="96"/>
        <v/>
      </c>
      <c r="H2208" s="27"/>
      <c r="I2208" s="27"/>
      <c r="J2208" s="154" t="s">
        <v>714</v>
      </c>
      <c r="K2208" s="27" t="s">
        <v>166</v>
      </c>
      <c r="L2208" s="27" t="str">
        <f t="shared" si="97"/>
        <v/>
      </c>
      <c r="M2208" s="155" t="s">
        <v>752</v>
      </c>
      <c r="N2208" s="140">
        <v>3.5125190260537377E-2</v>
      </c>
      <c r="O2208" s="140">
        <f t="shared" si="93"/>
        <v>35.12519026053738</v>
      </c>
      <c r="P2208" s="27">
        <v>360</v>
      </c>
      <c r="Q2208" s="27">
        <v>356.09</v>
      </c>
      <c r="R2208" s="185">
        <v>236</v>
      </c>
      <c r="S2208" s="185">
        <v>151</v>
      </c>
      <c r="T2208" s="186">
        <v>193</v>
      </c>
      <c r="U2208" s="186"/>
      <c r="V2208" s="196"/>
      <c r="W2208" s="157"/>
    </row>
    <row r="2209" spans="1:23" ht="13.8">
      <c r="A2209" s="158">
        <v>11.26</v>
      </c>
      <c r="B2209" s="153">
        <v>121</v>
      </c>
      <c r="C2209" s="27">
        <v>211658</v>
      </c>
      <c r="D2209" s="27"/>
      <c r="E2209" s="27"/>
      <c r="F2209" s="27"/>
      <c r="G2209" s="27" t="str">
        <f t="shared" si="96"/>
        <v/>
      </c>
      <c r="H2209" s="27"/>
      <c r="I2209" s="27"/>
      <c r="J2209" s="154" t="s">
        <v>701</v>
      </c>
      <c r="K2209" s="27" t="s">
        <v>341</v>
      </c>
      <c r="L2209" s="27" t="str">
        <f t="shared" si="97"/>
        <v/>
      </c>
      <c r="M2209" s="155" t="s">
        <v>334</v>
      </c>
      <c r="N2209" s="140">
        <v>3.8197927265521598E-3</v>
      </c>
      <c r="O2209" s="140">
        <f t="shared" si="93"/>
        <v>3.8197927265521598</v>
      </c>
      <c r="P2209" s="156" t="s">
        <v>346</v>
      </c>
      <c r="Q2209" s="156" t="s">
        <v>346</v>
      </c>
      <c r="R2209" s="185">
        <v>149</v>
      </c>
      <c r="S2209" s="185">
        <v>194</v>
      </c>
      <c r="T2209" s="186"/>
      <c r="U2209" s="196"/>
      <c r="V2209" s="196"/>
      <c r="W2209" s="157"/>
    </row>
    <row r="2210" spans="1:23" ht="13.8">
      <c r="A2210" s="158">
        <v>11.35</v>
      </c>
      <c r="B2210" s="153">
        <v>55</v>
      </c>
      <c r="C2210" s="27">
        <v>498300</v>
      </c>
      <c r="D2210" s="27"/>
      <c r="E2210" s="27"/>
      <c r="F2210" s="27"/>
      <c r="G2210" s="27" t="str">
        <f t="shared" si="96"/>
        <v/>
      </c>
      <c r="H2210" s="27"/>
      <c r="I2210" s="27"/>
      <c r="J2210" s="154" t="s">
        <v>416</v>
      </c>
      <c r="K2210" s="27" t="s">
        <v>428</v>
      </c>
      <c r="L2210" s="27" t="str">
        <f t="shared" si="97"/>
        <v/>
      </c>
      <c r="M2210" s="155" t="s">
        <v>422</v>
      </c>
      <c r="N2210" s="140">
        <v>8.9928219847156318E-3</v>
      </c>
      <c r="O2210" s="140">
        <f t="shared" si="93"/>
        <v>8.992821984715631</v>
      </c>
      <c r="P2210" s="156" t="s">
        <v>346</v>
      </c>
      <c r="Q2210" s="156" t="s">
        <v>346</v>
      </c>
      <c r="R2210" s="185">
        <v>73</v>
      </c>
      <c r="S2210" s="185">
        <v>129</v>
      </c>
      <c r="T2210" s="186">
        <v>157</v>
      </c>
      <c r="U2210" s="196"/>
      <c r="V2210" s="196"/>
      <c r="W2210" s="157"/>
    </row>
    <row r="2211" spans="1:23" ht="13.8">
      <c r="A2211" s="158">
        <v>11.43</v>
      </c>
      <c r="B2211" s="153">
        <v>235</v>
      </c>
      <c r="C2211" s="27">
        <v>235979</v>
      </c>
      <c r="D2211" s="27"/>
      <c r="E2211" s="27"/>
      <c r="F2211" s="27"/>
      <c r="G2211" s="27" t="str">
        <f t="shared" si="96"/>
        <v/>
      </c>
      <c r="H2211" s="27"/>
      <c r="I2211" s="27"/>
      <c r="J2211" s="154" t="s">
        <v>95</v>
      </c>
      <c r="K2211" s="27" t="s">
        <v>98</v>
      </c>
      <c r="L2211" s="27" t="str">
        <f t="shared" si="97"/>
        <v/>
      </c>
      <c r="M2211" s="155" t="s">
        <v>98</v>
      </c>
      <c r="N2211" s="140">
        <v>4.2587139055412599E-3</v>
      </c>
      <c r="O2211" s="140">
        <f t="shared" si="93"/>
        <v>4.2587139055412599</v>
      </c>
      <c r="P2211" s="156" t="s">
        <v>346</v>
      </c>
      <c r="Q2211" s="156" t="s">
        <v>346</v>
      </c>
      <c r="R2211" s="185">
        <v>250</v>
      </c>
      <c r="S2211" s="185">
        <v>219</v>
      </c>
      <c r="T2211" s="186">
        <v>205</v>
      </c>
      <c r="U2211" s="196"/>
      <c r="V2211" s="196"/>
      <c r="W2211" s="157"/>
    </row>
    <row r="2212" spans="1:23" ht="13.8">
      <c r="A2212" s="158">
        <v>11.59</v>
      </c>
      <c r="B2212" s="153">
        <v>165</v>
      </c>
      <c r="C2212" s="27">
        <v>800531</v>
      </c>
      <c r="D2212" s="27"/>
      <c r="E2212" s="27"/>
      <c r="F2212" s="27"/>
      <c r="G2212" s="27" t="str">
        <f t="shared" si="96"/>
        <v/>
      </c>
      <c r="H2212" s="27"/>
      <c r="I2212" s="27"/>
      <c r="J2212" s="154" t="s">
        <v>715</v>
      </c>
      <c r="K2212" s="27" t="s">
        <v>736</v>
      </c>
      <c r="L2212" s="27" t="str">
        <f t="shared" si="97"/>
        <v/>
      </c>
      <c r="M2212" s="155" t="s">
        <v>753</v>
      </c>
      <c r="N2212" s="140">
        <v>1.4447185984841238E-2</v>
      </c>
      <c r="O2212" s="140">
        <f t="shared" si="93"/>
        <v>14.447185984841237</v>
      </c>
      <c r="P2212" s="156" t="s">
        <v>346</v>
      </c>
      <c r="Q2212" s="156" t="s">
        <v>346</v>
      </c>
      <c r="R2212" s="185">
        <v>180</v>
      </c>
      <c r="S2212" s="185">
        <v>137</v>
      </c>
      <c r="T2212" s="186"/>
      <c r="U2212" s="196"/>
      <c r="V2212" s="196"/>
      <c r="W2212" s="157"/>
    </row>
    <row r="2213" spans="1:23" ht="13.8">
      <c r="A2213" s="158">
        <v>11.81</v>
      </c>
      <c r="B2213" s="153">
        <v>55</v>
      </c>
      <c r="C2213" s="27">
        <v>213017</v>
      </c>
      <c r="D2213" s="27"/>
      <c r="E2213" s="27"/>
      <c r="F2213" s="27"/>
      <c r="G2213" s="27" t="str">
        <f t="shared" si="96"/>
        <v/>
      </c>
      <c r="H2213" s="27"/>
      <c r="I2213" s="27"/>
      <c r="J2213" s="154" t="s">
        <v>623</v>
      </c>
      <c r="K2213" s="27" t="s">
        <v>196</v>
      </c>
      <c r="L2213" s="27" t="str">
        <f t="shared" si="97"/>
        <v/>
      </c>
      <c r="M2213" s="155" t="s">
        <v>98</v>
      </c>
      <c r="N2213" s="140">
        <v>3.8443186046922938E-3</v>
      </c>
      <c r="O2213" s="140">
        <f t="shared" si="93"/>
        <v>3.8443186046922939</v>
      </c>
      <c r="P2213" s="156" t="s">
        <v>346</v>
      </c>
      <c r="Q2213" s="156" t="s">
        <v>346</v>
      </c>
      <c r="R2213" s="185">
        <v>83</v>
      </c>
      <c r="S2213" s="185">
        <v>111</v>
      </c>
      <c r="T2213" s="186">
        <v>224</v>
      </c>
      <c r="U2213" s="196"/>
      <c r="V2213" s="196"/>
      <c r="W2213" s="157"/>
    </row>
    <row r="2214" spans="1:23" ht="13.8">
      <c r="A2214" s="158">
        <v>11.92</v>
      </c>
      <c r="B2214" s="153">
        <v>149</v>
      </c>
      <c r="C2214" s="27">
        <v>3224784</v>
      </c>
      <c r="D2214" s="27"/>
      <c r="E2214" s="27"/>
      <c r="F2214" s="27"/>
      <c r="G2214" s="27" t="str">
        <f t="shared" si="96"/>
        <v/>
      </c>
      <c r="H2214" s="27"/>
      <c r="I2214" s="27"/>
      <c r="J2214" s="154" t="s">
        <v>558</v>
      </c>
      <c r="K2214" s="27" t="s">
        <v>114</v>
      </c>
      <c r="L2214" s="27" t="str">
        <f t="shared" si="97"/>
        <v/>
      </c>
      <c r="M2214" s="155" t="s">
        <v>139</v>
      </c>
      <c r="N2214" s="140">
        <v>5.8197689045071666E-2</v>
      </c>
      <c r="O2214" s="140">
        <f t="shared" si="93"/>
        <v>58.197689045071662</v>
      </c>
      <c r="P2214" s="27">
        <v>6240</v>
      </c>
      <c r="Q2214" s="27">
        <v>6240</v>
      </c>
      <c r="R2214" s="185">
        <v>177</v>
      </c>
      <c r="S2214" s="185">
        <v>222</v>
      </c>
      <c r="T2214" s="186"/>
      <c r="U2214" s="196"/>
      <c r="V2214" s="196"/>
      <c r="W2214" s="157"/>
    </row>
    <row r="2215" spans="1:23" ht="13.8">
      <c r="A2215" s="158">
        <v>11.92</v>
      </c>
      <c r="B2215" s="153">
        <v>147</v>
      </c>
      <c r="C2215" s="27">
        <v>5160542</v>
      </c>
      <c r="D2215" s="27"/>
      <c r="E2215" s="27"/>
      <c r="F2215" s="27"/>
      <c r="G2215" s="27" t="str">
        <f t="shared" si="96"/>
        <v/>
      </c>
      <c r="H2215" s="27"/>
      <c r="I2215" s="27"/>
      <c r="J2215" s="154" t="s">
        <v>95</v>
      </c>
      <c r="K2215" s="27" t="s">
        <v>98</v>
      </c>
      <c r="L2215" s="27" t="str">
        <f t="shared" si="97"/>
        <v/>
      </c>
      <c r="M2215" s="155" t="s">
        <v>98</v>
      </c>
      <c r="N2215" s="140">
        <v>9.3132320992671838E-2</v>
      </c>
      <c r="O2215" s="140">
        <f t="shared" si="93"/>
        <v>93.132320992671836</v>
      </c>
      <c r="P2215" s="156" t="s">
        <v>346</v>
      </c>
      <c r="Q2215" s="156" t="s">
        <v>346</v>
      </c>
      <c r="R2215" s="185">
        <v>119</v>
      </c>
      <c r="S2215" s="185">
        <v>162</v>
      </c>
      <c r="T2215" s="186">
        <v>180</v>
      </c>
      <c r="U2215" s="196"/>
      <c r="V2215" s="196"/>
      <c r="W2215" s="157"/>
    </row>
    <row r="2216" spans="1:23" ht="13.8">
      <c r="A2216" s="158">
        <v>12.49</v>
      </c>
      <c r="B2216" s="153">
        <v>73</v>
      </c>
      <c r="C2216" s="27">
        <v>125676</v>
      </c>
      <c r="D2216" s="27"/>
      <c r="E2216" s="27"/>
      <c r="F2216" s="27"/>
      <c r="G2216" s="27" t="str">
        <f t="shared" si="96"/>
        <v/>
      </c>
      <c r="H2216" s="27"/>
      <c r="I2216" s="27"/>
      <c r="J2216" s="154" t="s">
        <v>444</v>
      </c>
      <c r="K2216" s="27" t="s">
        <v>98</v>
      </c>
      <c r="L2216" s="27" t="str">
        <f t="shared" si="97"/>
        <v/>
      </c>
      <c r="M2216" s="155" t="s">
        <v>98</v>
      </c>
      <c r="N2216" s="140">
        <v>2.2680752473432106E-3</v>
      </c>
      <c r="O2216" s="140">
        <f t="shared" si="93"/>
        <v>2.2680752473432104</v>
      </c>
      <c r="P2216" s="156" t="s">
        <v>346</v>
      </c>
      <c r="Q2216" s="156" t="s">
        <v>346</v>
      </c>
      <c r="R2216" s="185">
        <v>221</v>
      </c>
      <c r="S2216" s="185">
        <v>207</v>
      </c>
      <c r="T2216" s="186">
        <v>147</v>
      </c>
      <c r="U2216" s="196"/>
      <c r="V2216" s="196"/>
      <c r="W2216" s="157"/>
    </row>
    <row r="2217" spans="1:23" ht="13.8">
      <c r="A2217" s="158">
        <v>12.54</v>
      </c>
      <c r="B2217" s="153">
        <v>161</v>
      </c>
      <c r="C2217" s="27">
        <v>949274</v>
      </c>
      <c r="D2217" s="27"/>
      <c r="E2217" s="27"/>
      <c r="F2217" s="27"/>
      <c r="G2217" s="27" t="str">
        <f t="shared" si="96"/>
        <v/>
      </c>
      <c r="H2217" s="27"/>
      <c r="I2217" s="27"/>
      <c r="J2217" s="154" t="s">
        <v>716</v>
      </c>
      <c r="K2217" s="27" t="s">
        <v>737</v>
      </c>
      <c r="L2217" s="27" t="str">
        <f t="shared" si="97"/>
        <v/>
      </c>
      <c r="M2217" s="155" t="s">
        <v>754</v>
      </c>
      <c r="N2217" s="140">
        <v>1.7129999999999999E-2</v>
      </c>
      <c r="O2217" s="140">
        <f t="shared" si="93"/>
        <v>17.13</v>
      </c>
      <c r="P2217" s="156" t="s">
        <v>346</v>
      </c>
      <c r="Q2217" s="156" t="s">
        <v>346</v>
      </c>
      <c r="R2217" s="185">
        <v>163</v>
      </c>
      <c r="S2217" s="185">
        <v>206</v>
      </c>
      <c r="T2217" s="186">
        <v>178</v>
      </c>
      <c r="U2217" s="196"/>
      <c r="V2217" s="196"/>
      <c r="W2217" s="157"/>
    </row>
    <row r="2218" spans="1:23" ht="13.8">
      <c r="A2218" s="158">
        <v>12.6</v>
      </c>
      <c r="B2218" s="153">
        <v>83</v>
      </c>
      <c r="C2218" s="27">
        <v>485953</v>
      </c>
      <c r="D2218" s="27"/>
      <c r="E2218" s="27"/>
      <c r="F2218" s="27"/>
      <c r="G2218" s="27" t="str">
        <f t="shared" si="96"/>
        <v/>
      </c>
      <c r="H2218" s="27"/>
      <c r="I2218" s="27"/>
      <c r="J2218" s="154" t="s">
        <v>526</v>
      </c>
      <c r="K2218" s="27" t="s">
        <v>167</v>
      </c>
      <c r="L2218" s="27" t="str">
        <f t="shared" si="97"/>
        <v/>
      </c>
      <c r="M2218" s="155" t="s">
        <v>179</v>
      </c>
      <c r="N2218" s="140">
        <v>8.7699956290156842E-3</v>
      </c>
      <c r="O2218" s="140">
        <f t="shared" si="93"/>
        <v>8.7699956290156837</v>
      </c>
      <c r="P2218" s="27">
        <v>10392</v>
      </c>
      <c r="Q2218" s="27">
        <v>10392</v>
      </c>
      <c r="R2218" s="185">
        <v>153</v>
      </c>
      <c r="S2218" s="185">
        <v>55</v>
      </c>
      <c r="T2218" s="186">
        <v>226</v>
      </c>
      <c r="U2218" s="196"/>
      <c r="V2218" s="196"/>
      <c r="W2218" s="157"/>
    </row>
    <row r="2219" spans="1:23" ht="13.8">
      <c r="A2219" s="158">
        <v>12.83</v>
      </c>
      <c r="B2219" s="153">
        <v>55</v>
      </c>
      <c r="C2219" s="27">
        <v>242384</v>
      </c>
      <c r="D2219" s="27"/>
      <c r="E2219" s="27"/>
      <c r="F2219" s="27"/>
      <c r="G2219" s="27" t="str">
        <f t="shared" si="96"/>
        <v/>
      </c>
      <c r="H2219" s="27"/>
      <c r="I2219" s="27"/>
      <c r="J2219" s="154" t="s">
        <v>637</v>
      </c>
      <c r="K2219" s="27" t="s">
        <v>194</v>
      </c>
      <c r="L2219" s="27" t="str">
        <f t="shared" si="97"/>
        <v/>
      </c>
      <c r="M2219" s="155" t="s">
        <v>662</v>
      </c>
      <c r="N2219" s="140">
        <v>4.374304964766834E-3</v>
      </c>
      <c r="O2219" s="140">
        <f t="shared" si="93"/>
        <v>4.3743049647668339</v>
      </c>
      <c r="P2219" s="156" t="s">
        <v>346</v>
      </c>
      <c r="Q2219" s="156" t="s">
        <v>346</v>
      </c>
      <c r="R2219" s="185">
        <v>83</v>
      </c>
      <c r="S2219" s="185">
        <v>111</v>
      </c>
      <c r="T2219" s="186">
        <v>196</v>
      </c>
      <c r="U2219" s="196"/>
      <c r="V2219" s="196"/>
      <c r="W2219" s="157"/>
    </row>
    <row r="2220" spans="1:23" ht="13.8">
      <c r="A2220" s="158">
        <v>13.1</v>
      </c>
      <c r="B2220" s="153">
        <v>57</v>
      </c>
      <c r="C2220" s="27">
        <v>538357</v>
      </c>
      <c r="D2220" s="27"/>
      <c r="E2220" s="27"/>
      <c r="F2220" s="27"/>
      <c r="G2220" s="27" t="str">
        <f t="shared" si="96"/>
        <v/>
      </c>
      <c r="H2220" s="27"/>
      <c r="I2220" s="27"/>
      <c r="J2220" s="154" t="s">
        <v>596</v>
      </c>
      <c r="K2220" s="27" t="s">
        <v>484</v>
      </c>
      <c r="L2220" s="27" t="str">
        <f t="shared" si="97"/>
        <v/>
      </c>
      <c r="M2220" s="155" t="s">
        <v>598</v>
      </c>
      <c r="N2220" s="140">
        <v>9.7157308152228655E-3</v>
      </c>
      <c r="O2220" s="140">
        <f t="shared" ref="O2220:O2278" si="98">N2220*1000</f>
        <v>9.7157308152228659</v>
      </c>
      <c r="P2220" s="156" t="s">
        <v>346</v>
      </c>
      <c r="Q2220" s="156" t="s">
        <v>346</v>
      </c>
      <c r="R2220" s="185">
        <v>71</v>
      </c>
      <c r="S2220" s="185">
        <v>85</v>
      </c>
      <c r="T2220" s="186">
        <v>212</v>
      </c>
      <c r="U2220" s="196"/>
      <c r="V2220" s="196"/>
      <c r="W2220" s="157"/>
    </row>
    <row r="2221" spans="1:23" ht="13.8">
      <c r="A2221" s="158">
        <v>13.15</v>
      </c>
      <c r="B2221" s="153">
        <v>58</v>
      </c>
      <c r="C2221" s="27">
        <v>66380</v>
      </c>
      <c r="D2221" s="27"/>
      <c r="E2221" s="27"/>
      <c r="F2221" s="27"/>
      <c r="G2221" s="27" t="str">
        <f t="shared" si="96"/>
        <v/>
      </c>
      <c r="H2221" s="27"/>
      <c r="I2221" s="27"/>
      <c r="J2221" s="154" t="s">
        <v>95</v>
      </c>
      <c r="K2221" s="27" t="s">
        <v>98</v>
      </c>
      <c r="L2221" s="27" t="str">
        <f t="shared" si="97"/>
        <v/>
      </c>
      <c r="M2221" s="155" t="s">
        <v>98</v>
      </c>
      <c r="N2221" s="140">
        <v>1.1979601110684802E-3</v>
      </c>
      <c r="O2221" s="140">
        <f t="shared" si="98"/>
        <v>1.1979601110684803</v>
      </c>
      <c r="P2221" s="156" t="s">
        <v>346</v>
      </c>
      <c r="Q2221" s="156" t="s">
        <v>346</v>
      </c>
      <c r="R2221" s="185">
        <v>191</v>
      </c>
      <c r="S2221" s="185">
        <v>159</v>
      </c>
      <c r="T2221" s="186">
        <v>119</v>
      </c>
      <c r="U2221" s="196"/>
      <c r="V2221" s="196"/>
      <c r="W2221" s="157"/>
    </row>
    <row r="2222" spans="1:23" ht="13.8">
      <c r="A2222" s="158">
        <v>13.23</v>
      </c>
      <c r="B2222" s="153">
        <v>197</v>
      </c>
      <c r="C2222" s="27">
        <v>77061</v>
      </c>
      <c r="D2222" s="27"/>
      <c r="E2222" s="27"/>
      <c r="F2222" s="27"/>
      <c r="G2222" s="27" t="str">
        <f t="shared" si="96"/>
        <v/>
      </c>
      <c r="H2222" s="27"/>
      <c r="I2222" s="27"/>
      <c r="J2222" s="154" t="s">
        <v>638</v>
      </c>
      <c r="K2222" s="27" t="s">
        <v>409</v>
      </c>
      <c r="L2222" s="27" t="str">
        <f t="shared" si="97"/>
        <v/>
      </c>
      <c r="M2222" s="155" t="s">
        <v>98</v>
      </c>
      <c r="N2222" s="140">
        <v>1.3907201584671309E-3</v>
      </c>
      <c r="O2222" s="140">
        <f t="shared" si="98"/>
        <v>1.3907201584671309</v>
      </c>
      <c r="P2222" s="156" t="s">
        <v>346</v>
      </c>
      <c r="Q2222" s="156" t="s">
        <v>346</v>
      </c>
      <c r="R2222" s="185">
        <v>212</v>
      </c>
      <c r="S2222" s="185">
        <v>155</v>
      </c>
      <c r="T2222" s="186">
        <v>165</v>
      </c>
      <c r="U2222" s="196"/>
      <c r="V2222" s="196"/>
      <c r="W2222" s="157"/>
    </row>
    <row r="2223" spans="1:23" ht="13.8">
      <c r="A2223" s="158">
        <v>13.34</v>
      </c>
      <c r="B2223" s="153">
        <v>175</v>
      </c>
      <c r="C2223" s="27">
        <v>13164185</v>
      </c>
      <c r="D2223" s="27"/>
      <c r="E2223" s="27"/>
      <c r="F2223" s="27"/>
      <c r="G2223" s="27" t="str">
        <f t="shared" si="96"/>
        <v/>
      </c>
      <c r="H2223" s="27"/>
      <c r="I2223" s="27"/>
      <c r="J2223" s="154" t="s">
        <v>717</v>
      </c>
      <c r="K2223" s="27" t="s">
        <v>738</v>
      </c>
      <c r="L2223" s="27" t="str">
        <f t="shared" si="97"/>
        <v/>
      </c>
      <c r="M2223" s="155" t="s">
        <v>98</v>
      </c>
      <c r="N2223" s="140">
        <v>0.23757409648577915</v>
      </c>
      <c r="O2223" s="140">
        <f t="shared" si="98"/>
        <v>237.57409648577917</v>
      </c>
      <c r="P2223" s="156" t="s">
        <v>346</v>
      </c>
      <c r="Q2223" s="156" t="s">
        <v>346</v>
      </c>
      <c r="R2223" s="185">
        <v>193</v>
      </c>
      <c r="S2223" s="185">
        <v>208</v>
      </c>
      <c r="T2223" s="186">
        <v>91</v>
      </c>
      <c r="U2223" s="196"/>
      <c r="V2223" s="196"/>
      <c r="W2223" s="157"/>
    </row>
    <row r="2224" spans="1:23" ht="13.8">
      <c r="A2224" s="158">
        <v>13.73</v>
      </c>
      <c r="B2224" s="153">
        <v>197</v>
      </c>
      <c r="C2224" s="27">
        <v>130848</v>
      </c>
      <c r="D2224" s="27"/>
      <c r="E2224" s="27"/>
      <c r="F2224" s="27"/>
      <c r="G2224" s="27" t="str">
        <f t="shared" si="96"/>
        <v/>
      </c>
      <c r="H2224" s="27"/>
      <c r="I2224" s="27"/>
      <c r="J2224" s="154" t="s">
        <v>638</v>
      </c>
      <c r="K2224" s="27" t="s">
        <v>409</v>
      </c>
      <c r="L2224" s="27" t="str">
        <f t="shared" si="97"/>
        <v/>
      </c>
      <c r="M2224" s="155" t="s">
        <v>98</v>
      </c>
      <c r="N2224" s="140">
        <v>2.3614143509052199E-3</v>
      </c>
      <c r="O2224" s="140">
        <f t="shared" si="98"/>
        <v>2.3614143509052199</v>
      </c>
      <c r="P2224" s="156" t="s">
        <v>346</v>
      </c>
      <c r="Q2224" s="156" t="s">
        <v>346</v>
      </c>
      <c r="R2224" s="185">
        <v>212</v>
      </c>
      <c r="S2224" s="185">
        <v>155</v>
      </c>
      <c r="T2224" s="186">
        <v>165</v>
      </c>
      <c r="U2224" s="196"/>
      <c r="V2224" s="196"/>
      <c r="W2224" s="157"/>
    </row>
    <row r="2225" spans="1:23" ht="13.8">
      <c r="A2225" s="158">
        <v>13.76</v>
      </c>
      <c r="B2225" s="153">
        <v>55</v>
      </c>
      <c r="C2225" s="27">
        <v>2923557</v>
      </c>
      <c r="D2225" s="27"/>
      <c r="E2225" s="27"/>
      <c r="F2225" s="27"/>
      <c r="G2225" s="27" t="str">
        <f t="shared" si="96"/>
        <v/>
      </c>
      <c r="H2225" s="27"/>
      <c r="I2225" s="27"/>
      <c r="J2225" s="154" t="s">
        <v>682</v>
      </c>
      <c r="K2225" s="27" t="s">
        <v>690</v>
      </c>
      <c r="L2225" s="27" t="str">
        <f t="shared" si="97"/>
        <v/>
      </c>
      <c r="M2225" s="155" t="s">
        <v>694</v>
      </c>
      <c r="N2225" s="140">
        <v>5.2761444236743484E-2</v>
      </c>
      <c r="O2225" s="140">
        <f t="shared" si="98"/>
        <v>52.761444236743486</v>
      </c>
      <c r="P2225" s="156" t="s">
        <v>346</v>
      </c>
      <c r="Q2225" s="27">
        <v>69.405000000000001</v>
      </c>
      <c r="R2225" s="185">
        <v>73</v>
      </c>
      <c r="S2225" s="185">
        <v>129</v>
      </c>
      <c r="T2225" s="186">
        <v>185</v>
      </c>
      <c r="U2225" s="196"/>
      <c r="V2225" s="196"/>
      <c r="W2225" s="157"/>
    </row>
    <row r="2226" spans="1:23" ht="13.8">
      <c r="A2226" s="158">
        <v>13.84</v>
      </c>
      <c r="B2226" s="153">
        <v>197</v>
      </c>
      <c r="C2226" s="27">
        <v>137953</v>
      </c>
      <c r="D2226" s="27"/>
      <c r="E2226" s="27"/>
      <c r="F2226" s="27"/>
      <c r="G2226" s="27" t="str">
        <f t="shared" si="96"/>
        <v/>
      </c>
      <c r="H2226" s="27"/>
      <c r="I2226" s="27"/>
      <c r="J2226" s="154" t="s">
        <v>638</v>
      </c>
      <c r="K2226" s="27" t="s">
        <v>409</v>
      </c>
      <c r="L2226" s="27" t="str">
        <f t="shared" si="97"/>
        <v/>
      </c>
      <c r="M2226" s="155" t="s">
        <v>98</v>
      </c>
      <c r="N2226" s="140">
        <v>2.4896383127783975E-3</v>
      </c>
      <c r="O2226" s="140">
        <f t="shared" si="98"/>
        <v>2.4896383127783976</v>
      </c>
      <c r="P2226" s="156" t="s">
        <v>346</v>
      </c>
      <c r="Q2226" s="156" t="s">
        <v>346</v>
      </c>
      <c r="R2226" s="185">
        <v>212</v>
      </c>
      <c r="S2226" s="185">
        <v>155</v>
      </c>
      <c r="T2226" s="186">
        <v>165</v>
      </c>
      <c r="U2226" s="196"/>
      <c r="V2226" s="196"/>
      <c r="W2226" s="157"/>
    </row>
    <row r="2227" spans="1:23" ht="13.8">
      <c r="A2227" s="158">
        <v>13.84</v>
      </c>
      <c r="B2227" s="153">
        <v>73</v>
      </c>
      <c r="C2227" s="27">
        <v>205246</v>
      </c>
      <c r="D2227" s="27"/>
      <c r="E2227" s="27"/>
      <c r="F2227" s="27"/>
      <c r="G2227" s="27" t="str">
        <f t="shared" si="96"/>
        <v/>
      </c>
      <c r="H2227" s="27"/>
      <c r="I2227" s="27"/>
      <c r="J2227" s="154" t="s">
        <v>444</v>
      </c>
      <c r="K2227" s="27" t="s">
        <v>98</v>
      </c>
      <c r="L2227" s="27" t="str">
        <f t="shared" si="97"/>
        <v/>
      </c>
      <c r="M2227" s="155" t="s">
        <v>98</v>
      </c>
      <c r="N2227" s="140">
        <v>3.7040753383001095E-3</v>
      </c>
      <c r="O2227" s="140">
        <f t="shared" si="98"/>
        <v>3.7040753383001097</v>
      </c>
      <c r="P2227" s="156" t="s">
        <v>346</v>
      </c>
      <c r="Q2227" s="156" t="s">
        <v>346</v>
      </c>
      <c r="R2227" s="185">
        <v>207</v>
      </c>
      <c r="S2227" s="185">
        <v>281</v>
      </c>
      <c r="T2227" s="186">
        <v>429</v>
      </c>
      <c r="U2227" s="196"/>
      <c r="V2227" s="196"/>
      <c r="W2227" s="157"/>
    </row>
    <row r="2228" spans="1:23" ht="13.8">
      <c r="A2228" s="158">
        <v>13.93</v>
      </c>
      <c r="B2228" s="153">
        <v>197</v>
      </c>
      <c r="C2228" s="27">
        <v>121431</v>
      </c>
      <c r="D2228" s="27"/>
      <c r="E2228" s="27"/>
      <c r="F2228" s="27"/>
      <c r="G2228" s="27" t="str">
        <f t="shared" si="96"/>
        <v/>
      </c>
      <c r="H2228" s="27"/>
      <c r="I2228" s="27"/>
      <c r="J2228" s="154" t="s">
        <v>638</v>
      </c>
      <c r="K2228" s="27" t="s">
        <v>409</v>
      </c>
      <c r="L2228" s="27" t="str">
        <f t="shared" si="97"/>
        <v/>
      </c>
      <c r="M2228" s="155" t="s">
        <v>98</v>
      </c>
      <c r="N2228" s="140">
        <v>2.191465716287385E-3</v>
      </c>
      <c r="O2228" s="140">
        <f t="shared" si="98"/>
        <v>2.191465716287385</v>
      </c>
      <c r="P2228" s="156" t="s">
        <v>346</v>
      </c>
      <c r="Q2228" s="156" t="s">
        <v>346</v>
      </c>
      <c r="R2228" s="185">
        <v>212</v>
      </c>
      <c r="S2228" s="185">
        <v>155</v>
      </c>
      <c r="T2228" s="186">
        <v>165</v>
      </c>
      <c r="U2228" s="196"/>
      <c r="V2228" s="196"/>
      <c r="W2228" s="157"/>
    </row>
    <row r="2229" spans="1:23" ht="13.8">
      <c r="A2229" s="158">
        <v>14.3</v>
      </c>
      <c r="B2229" s="153">
        <v>251</v>
      </c>
      <c r="C2229" s="27">
        <v>1513649</v>
      </c>
      <c r="D2229" s="27"/>
      <c r="E2229" s="27"/>
      <c r="F2229" s="27"/>
      <c r="G2229" s="27" t="str">
        <f t="shared" si="96"/>
        <v/>
      </c>
      <c r="H2229" s="27"/>
      <c r="I2229" s="27"/>
      <c r="J2229" s="154" t="s">
        <v>718</v>
      </c>
      <c r="K2229" s="27" t="s">
        <v>739</v>
      </c>
      <c r="L2229" s="27" t="str">
        <f t="shared" si="97"/>
        <v/>
      </c>
      <c r="M2229" s="155" t="s">
        <v>98</v>
      </c>
      <c r="N2229" s="140">
        <v>2.7316829228061071E-2</v>
      </c>
      <c r="O2229" s="140">
        <f t="shared" si="98"/>
        <v>27.316829228061071</v>
      </c>
      <c r="P2229" s="156" t="s">
        <v>346</v>
      </c>
      <c r="Q2229" s="156" t="s">
        <v>346</v>
      </c>
      <c r="R2229" s="185">
        <v>235</v>
      </c>
      <c r="S2229" s="185">
        <v>266</v>
      </c>
      <c r="T2229" s="186"/>
      <c r="U2229" s="196"/>
      <c r="V2229" s="196"/>
      <c r="W2229" s="157"/>
    </row>
    <row r="2230" spans="1:23" ht="13.8">
      <c r="A2230" s="158">
        <v>14.34</v>
      </c>
      <c r="B2230" s="153">
        <v>249</v>
      </c>
      <c r="C2230" s="27">
        <v>1874593</v>
      </c>
      <c r="D2230" s="27"/>
      <c r="E2230" s="27"/>
      <c r="F2230" s="27"/>
      <c r="G2230" s="27" t="str">
        <f t="shared" si="96"/>
        <v/>
      </c>
      <c r="H2230" s="27"/>
      <c r="I2230" s="27"/>
      <c r="J2230" s="154" t="s">
        <v>719</v>
      </c>
      <c r="K2230" s="27" t="s">
        <v>740</v>
      </c>
      <c r="L2230" s="27" t="str">
        <f t="shared" si="97"/>
        <v/>
      </c>
      <c r="M2230" s="155" t="s">
        <v>755</v>
      </c>
      <c r="N2230" s="140">
        <v>3.3830786961256333E-2</v>
      </c>
      <c r="O2230" s="140">
        <f t="shared" si="98"/>
        <v>33.830786961256337</v>
      </c>
      <c r="P2230" s="156" t="s">
        <v>346</v>
      </c>
      <c r="Q2230" s="156" t="s">
        <v>346</v>
      </c>
      <c r="R2230" s="185">
        <v>264</v>
      </c>
      <c r="S2230" s="185">
        <v>221</v>
      </c>
      <c r="T2230" s="186">
        <v>135</v>
      </c>
      <c r="U2230" s="196"/>
      <c r="V2230" s="196"/>
      <c r="W2230" s="157"/>
    </row>
    <row r="2231" spans="1:23" ht="13.8">
      <c r="A2231" s="158">
        <v>14.51</v>
      </c>
      <c r="B2231" s="153">
        <v>57</v>
      </c>
      <c r="C2231" s="27">
        <v>170615</v>
      </c>
      <c r="D2231" s="27"/>
      <c r="E2231" s="27"/>
      <c r="F2231" s="27"/>
      <c r="G2231" s="27" t="str">
        <f t="shared" ref="G2231:G2258" si="99">IF($F2231="Other","Please, specify ion type!!!","")</f>
        <v/>
      </c>
      <c r="H2231" s="27"/>
      <c r="I2231" s="27"/>
      <c r="J2231" s="154" t="s">
        <v>639</v>
      </c>
      <c r="K2231" s="27" t="s">
        <v>305</v>
      </c>
      <c r="L2231" s="27" t="str">
        <f t="shared" ref="L2231:L2258" si="100">IF($I2231="Unknown","n/a","")</f>
        <v/>
      </c>
      <c r="M2231" s="155" t="s">
        <v>663</v>
      </c>
      <c r="N2231" s="140">
        <v>3.0790895503155884E-3</v>
      </c>
      <c r="O2231" s="140">
        <f t="shared" si="98"/>
        <v>3.0790895503155884</v>
      </c>
      <c r="P2231" s="156" t="s">
        <v>346</v>
      </c>
      <c r="Q2231" s="27">
        <v>0.35159000000000001</v>
      </c>
      <c r="R2231" s="185">
        <v>71</v>
      </c>
      <c r="S2231" s="185">
        <v>85</v>
      </c>
      <c r="T2231" s="186">
        <v>197</v>
      </c>
      <c r="U2231" s="196"/>
      <c r="V2231" s="196"/>
      <c r="W2231" s="157"/>
    </row>
    <row r="2232" spans="1:23" ht="13.8">
      <c r="A2232" s="158">
        <v>14.86</v>
      </c>
      <c r="B2232" s="153">
        <v>177</v>
      </c>
      <c r="C2232" s="27">
        <v>1265376</v>
      </c>
      <c r="D2232" s="27"/>
      <c r="E2232" s="27"/>
      <c r="F2232" s="27"/>
      <c r="G2232" s="27" t="str">
        <f t="shared" si="99"/>
        <v/>
      </c>
      <c r="H2232" s="27"/>
      <c r="I2232" s="27"/>
      <c r="J2232" s="154" t="s">
        <v>95</v>
      </c>
      <c r="K2232" s="27" t="s">
        <v>98</v>
      </c>
      <c r="L2232" s="27" t="str">
        <f t="shared" si="100"/>
        <v/>
      </c>
      <c r="M2232" s="155" t="s">
        <v>98</v>
      </c>
      <c r="N2232" s="140">
        <v>2.2836245458020325E-2</v>
      </c>
      <c r="O2232" s="140">
        <f t="shared" si="98"/>
        <v>22.836245458020326</v>
      </c>
      <c r="P2232" s="156" t="s">
        <v>346</v>
      </c>
      <c r="Q2232" s="156" t="s">
        <v>346</v>
      </c>
      <c r="R2232" s="185">
        <v>163</v>
      </c>
      <c r="S2232" s="185">
        <v>222</v>
      </c>
      <c r="T2232" s="186"/>
      <c r="U2232" s="196"/>
      <c r="V2232" s="196"/>
      <c r="W2232" s="157"/>
    </row>
    <row r="2233" spans="1:23" ht="13.8">
      <c r="A2233" s="158">
        <v>15.04</v>
      </c>
      <c r="B2233" s="153">
        <v>55</v>
      </c>
      <c r="C2233" s="27">
        <v>409392</v>
      </c>
      <c r="D2233" s="27"/>
      <c r="E2233" s="27"/>
      <c r="F2233" s="27"/>
      <c r="G2233" s="27" t="str">
        <f t="shared" si="99"/>
        <v/>
      </c>
      <c r="H2233" s="27"/>
      <c r="I2233" s="27"/>
      <c r="J2233" s="154" t="s">
        <v>95</v>
      </c>
      <c r="K2233" s="27" t="s">
        <v>98</v>
      </c>
      <c r="L2233" s="27" t="str">
        <f t="shared" si="100"/>
        <v/>
      </c>
      <c r="M2233" s="155" t="s">
        <v>98</v>
      </c>
      <c r="N2233" s="140">
        <v>7.3882989724396988E-3</v>
      </c>
      <c r="O2233" s="140">
        <f t="shared" si="98"/>
        <v>7.3882989724396992</v>
      </c>
      <c r="P2233" s="156" t="s">
        <v>346</v>
      </c>
      <c r="Q2233" s="156" t="s">
        <v>346</v>
      </c>
      <c r="R2233" s="185">
        <v>69</v>
      </c>
      <c r="S2233" s="185">
        <v>109</v>
      </c>
      <c r="T2233" s="186">
        <v>250</v>
      </c>
      <c r="U2233" s="196"/>
      <c r="V2233" s="196"/>
      <c r="W2233" s="157"/>
    </row>
    <row r="2234" spans="1:23" ht="13.8">
      <c r="A2234" s="158">
        <v>15.09</v>
      </c>
      <c r="B2234" s="153">
        <v>188</v>
      </c>
      <c r="C2234" s="27">
        <v>5541086</v>
      </c>
      <c r="D2234" s="27"/>
      <c r="E2234" s="27"/>
      <c r="F2234" s="27"/>
      <c r="G2234" s="27" t="str">
        <f t="shared" si="99"/>
        <v/>
      </c>
      <c r="H2234" s="27"/>
      <c r="I2234" s="27"/>
      <c r="J2234" s="154" t="s">
        <v>89</v>
      </c>
      <c r="K2234" s="27" t="s">
        <v>115</v>
      </c>
      <c r="L2234" s="27" t="str">
        <f t="shared" si="100"/>
        <v/>
      </c>
      <c r="M2234" s="155" t="s">
        <v>140</v>
      </c>
      <c r="N2234" s="140">
        <v>0.1</v>
      </c>
      <c r="O2234" s="140">
        <f t="shared" si="98"/>
        <v>100</v>
      </c>
      <c r="P2234" s="156" t="s">
        <v>346</v>
      </c>
      <c r="Q2234" s="156" t="s">
        <v>346</v>
      </c>
      <c r="R2234" s="185">
        <v>160</v>
      </c>
      <c r="S2234" s="185">
        <v>184</v>
      </c>
      <c r="T2234" s="186"/>
      <c r="U2234" s="196"/>
      <c r="V2234" s="196"/>
      <c r="W2234" s="157"/>
    </row>
    <row r="2235" spans="1:23" ht="13.8">
      <c r="A2235" s="158">
        <v>15.46</v>
      </c>
      <c r="B2235" s="153">
        <v>149</v>
      </c>
      <c r="C2235" s="27">
        <v>3901754</v>
      </c>
      <c r="D2235" s="27"/>
      <c r="E2235" s="27"/>
      <c r="F2235" s="27"/>
      <c r="G2235" s="27" t="str">
        <f t="shared" si="99"/>
        <v/>
      </c>
      <c r="H2235" s="27"/>
      <c r="I2235" s="27"/>
      <c r="J2235" s="154" t="s">
        <v>527</v>
      </c>
      <c r="K2235" s="27" t="s">
        <v>98</v>
      </c>
      <c r="L2235" s="27" t="str">
        <f t="shared" si="100"/>
        <v/>
      </c>
      <c r="M2235" s="155" t="s">
        <v>98</v>
      </c>
      <c r="N2235" s="140">
        <v>7.0414969195569249E-2</v>
      </c>
      <c r="O2235" s="140">
        <f t="shared" si="98"/>
        <v>70.414969195569256</v>
      </c>
      <c r="P2235" s="156" t="s">
        <v>346</v>
      </c>
      <c r="Q2235" s="156" t="s">
        <v>346</v>
      </c>
      <c r="R2235" s="185">
        <v>104</v>
      </c>
      <c r="S2235" s="185">
        <v>223</v>
      </c>
      <c r="T2235" s="186">
        <v>167</v>
      </c>
      <c r="U2235" s="196"/>
      <c r="V2235" s="196"/>
      <c r="W2235" s="157"/>
    </row>
    <row r="2236" spans="1:23" ht="13.8">
      <c r="A2236" s="158">
        <v>15.55</v>
      </c>
      <c r="B2236" s="153">
        <v>194</v>
      </c>
      <c r="C2236" s="27">
        <v>1341584</v>
      </c>
      <c r="D2236" s="27"/>
      <c r="E2236" s="27"/>
      <c r="F2236" s="27"/>
      <c r="G2236" s="27" t="str">
        <f t="shared" si="99"/>
        <v/>
      </c>
      <c r="H2236" s="27"/>
      <c r="I2236" s="27"/>
      <c r="J2236" s="154" t="s">
        <v>640</v>
      </c>
      <c r="K2236" s="27" t="s">
        <v>407</v>
      </c>
      <c r="L2236" s="27" t="str">
        <f t="shared" si="100"/>
        <v/>
      </c>
      <c r="M2236" s="155" t="s">
        <v>403</v>
      </c>
      <c r="N2236" s="140">
        <v>2.4211571522261163E-2</v>
      </c>
      <c r="O2236" s="140">
        <f t="shared" si="98"/>
        <v>24.211571522261163</v>
      </c>
      <c r="P2236" s="27">
        <v>87000</v>
      </c>
      <c r="Q2236" s="27">
        <v>100</v>
      </c>
      <c r="R2236" s="185">
        <v>107</v>
      </c>
      <c r="S2236" s="185">
        <v>67</v>
      </c>
      <c r="T2236" s="186">
        <v>82</v>
      </c>
      <c r="U2236" s="196"/>
      <c r="V2236" s="196"/>
      <c r="W2236" s="157"/>
    </row>
    <row r="2237" spans="1:23" ht="13.8">
      <c r="A2237" s="158">
        <v>15.55</v>
      </c>
      <c r="B2237" s="153">
        <v>243</v>
      </c>
      <c r="C2237" s="27">
        <v>394373</v>
      </c>
      <c r="D2237" s="27"/>
      <c r="E2237" s="27"/>
      <c r="F2237" s="27"/>
      <c r="G2237" s="27" t="str">
        <f t="shared" si="99"/>
        <v/>
      </c>
      <c r="H2237" s="27"/>
      <c r="I2237" s="27"/>
      <c r="J2237" s="154" t="s">
        <v>641</v>
      </c>
      <c r="K2237" s="27" t="s">
        <v>653</v>
      </c>
      <c r="L2237" s="27" t="str">
        <f t="shared" si="100"/>
        <v/>
      </c>
      <c r="M2237" s="155" t="s">
        <v>98</v>
      </c>
      <c r="N2237" s="140">
        <v>7.1172510226334695E-3</v>
      </c>
      <c r="O2237" s="140">
        <f t="shared" si="98"/>
        <v>7.1172510226334698</v>
      </c>
      <c r="P2237" s="156" t="s">
        <v>346</v>
      </c>
      <c r="Q2237" s="156" t="s">
        <v>346</v>
      </c>
      <c r="R2237" s="185">
        <v>258</v>
      </c>
      <c r="S2237" s="185">
        <v>213</v>
      </c>
      <c r="T2237" s="186">
        <v>187</v>
      </c>
      <c r="U2237" s="196"/>
      <c r="V2237" s="196"/>
      <c r="W2237" s="157"/>
    </row>
    <row r="2238" spans="1:23" ht="13.8">
      <c r="A2238" s="158">
        <v>15.6</v>
      </c>
      <c r="B2238" s="153">
        <v>55</v>
      </c>
      <c r="C2238" s="27">
        <v>2863280</v>
      </c>
      <c r="D2238" s="27"/>
      <c r="E2238" s="27"/>
      <c r="F2238" s="27"/>
      <c r="G2238" s="27" t="str">
        <f t="shared" si="99"/>
        <v/>
      </c>
      <c r="H2238" s="27"/>
      <c r="I2238" s="27"/>
      <c r="J2238" s="154" t="s">
        <v>642</v>
      </c>
      <c r="K2238" s="27" t="s">
        <v>509</v>
      </c>
      <c r="L2238" s="27" t="str">
        <f t="shared" si="100"/>
        <v/>
      </c>
      <c r="M2238" s="155" t="s">
        <v>98</v>
      </c>
      <c r="N2238" s="140">
        <v>5.1673624989758332E-2</v>
      </c>
      <c r="O2238" s="140">
        <f t="shared" si="98"/>
        <v>51.673624989758331</v>
      </c>
      <c r="P2238" s="156" t="s">
        <v>346</v>
      </c>
      <c r="Q2238" s="156" t="s">
        <v>346</v>
      </c>
      <c r="R2238" s="185">
        <v>69</v>
      </c>
      <c r="S2238" s="185">
        <v>97</v>
      </c>
      <c r="T2238" s="186">
        <v>224</v>
      </c>
      <c r="U2238" s="196"/>
      <c r="V2238" s="196"/>
      <c r="W2238" s="157"/>
    </row>
    <row r="2239" spans="1:23" ht="13.8">
      <c r="A2239" s="158">
        <v>15.93</v>
      </c>
      <c r="B2239" s="153">
        <v>207</v>
      </c>
      <c r="C2239" s="27">
        <v>91461</v>
      </c>
      <c r="D2239" s="27"/>
      <c r="E2239" s="27"/>
      <c r="F2239" s="27"/>
      <c r="G2239" s="27" t="str">
        <f t="shared" si="99"/>
        <v/>
      </c>
      <c r="H2239" s="27"/>
      <c r="I2239" s="27"/>
      <c r="J2239" s="154" t="s">
        <v>444</v>
      </c>
      <c r="K2239" s="27" t="s">
        <v>98</v>
      </c>
      <c r="L2239" s="27" t="str">
        <f t="shared" si="100"/>
        <v/>
      </c>
      <c r="M2239" s="155" t="s">
        <v>98</v>
      </c>
      <c r="N2239" s="140">
        <v>1.6505970129321219E-3</v>
      </c>
      <c r="O2239" s="140">
        <f t="shared" si="98"/>
        <v>1.6505970129321219</v>
      </c>
      <c r="P2239" s="156" t="s">
        <v>346</v>
      </c>
      <c r="Q2239" s="156" t="s">
        <v>346</v>
      </c>
      <c r="R2239" s="185">
        <v>73</v>
      </c>
      <c r="S2239" s="185">
        <v>281</v>
      </c>
      <c r="T2239" s="186">
        <v>503</v>
      </c>
      <c r="U2239" s="196"/>
      <c r="V2239" s="196"/>
      <c r="W2239" s="157"/>
    </row>
    <row r="2240" spans="1:23" ht="13.8">
      <c r="A2240" s="158">
        <v>16.18</v>
      </c>
      <c r="B2240" s="153">
        <v>177</v>
      </c>
      <c r="C2240" s="27">
        <v>594251</v>
      </c>
      <c r="D2240" s="27"/>
      <c r="E2240" s="27"/>
      <c r="F2240" s="27"/>
      <c r="G2240" s="27" t="str">
        <f t="shared" si="99"/>
        <v/>
      </c>
      <c r="H2240" s="27"/>
      <c r="I2240" s="27"/>
      <c r="J2240" s="154" t="s">
        <v>95</v>
      </c>
      <c r="K2240" s="27" t="s">
        <v>98</v>
      </c>
      <c r="L2240" s="27" t="str">
        <f t="shared" si="100"/>
        <v/>
      </c>
      <c r="M2240" s="155" t="s">
        <v>98</v>
      </c>
      <c r="N2240" s="140">
        <v>1.072445004463024E-2</v>
      </c>
      <c r="O2240" s="140">
        <f t="shared" si="98"/>
        <v>10.72445004463024</v>
      </c>
      <c r="P2240" s="156" t="s">
        <v>346</v>
      </c>
      <c r="Q2240" s="156" t="s">
        <v>346</v>
      </c>
      <c r="R2240" s="185">
        <v>163</v>
      </c>
      <c r="S2240" s="185">
        <v>192</v>
      </c>
      <c r="T2240" s="186">
        <v>210</v>
      </c>
      <c r="U2240" s="196"/>
      <c r="V2240" s="196"/>
      <c r="W2240" s="157"/>
    </row>
    <row r="2241" spans="1:23" ht="13.8">
      <c r="A2241" s="158">
        <v>16.23</v>
      </c>
      <c r="B2241" s="153">
        <v>74</v>
      </c>
      <c r="C2241" s="27">
        <v>261825</v>
      </c>
      <c r="D2241" s="27"/>
      <c r="E2241" s="27"/>
      <c r="F2241" s="27"/>
      <c r="G2241" s="27" t="str">
        <f t="shared" si="99"/>
        <v/>
      </c>
      <c r="H2241" s="27"/>
      <c r="I2241" s="27"/>
      <c r="J2241" s="154" t="s">
        <v>447</v>
      </c>
      <c r="K2241" s="27" t="s">
        <v>455</v>
      </c>
      <c r="L2241" s="27" t="str">
        <f t="shared" si="100"/>
        <v/>
      </c>
      <c r="M2241" s="155" t="s">
        <v>463</v>
      </c>
      <c r="N2241" s="140">
        <v>4.7251567652983554E-3</v>
      </c>
      <c r="O2241" s="140">
        <f t="shared" si="98"/>
        <v>4.7251567652983555</v>
      </c>
      <c r="P2241" s="156" t="s">
        <v>346</v>
      </c>
      <c r="Q2241" s="27">
        <v>11.611000000000001</v>
      </c>
      <c r="R2241" s="185">
        <v>87</v>
      </c>
      <c r="S2241" s="185">
        <v>143</v>
      </c>
      <c r="T2241" s="186">
        <v>227</v>
      </c>
      <c r="U2241" s="196"/>
      <c r="V2241" s="196"/>
      <c r="W2241" s="157"/>
    </row>
    <row r="2242" spans="1:23" ht="13.8">
      <c r="A2242" s="158">
        <v>16.670000000000002</v>
      </c>
      <c r="B2242" s="153">
        <v>243</v>
      </c>
      <c r="C2242" s="27">
        <v>1937946</v>
      </c>
      <c r="D2242" s="27"/>
      <c r="E2242" s="27"/>
      <c r="F2242" s="27"/>
      <c r="G2242" s="27" t="str">
        <f t="shared" si="99"/>
        <v/>
      </c>
      <c r="H2242" s="27"/>
      <c r="I2242" s="27"/>
      <c r="J2242" s="154" t="s">
        <v>95</v>
      </c>
      <c r="K2242" s="27" t="s">
        <v>98</v>
      </c>
      <c r="L2242" s="27" t="str">
        <f t="shared" si="100"/>
        <v/>
      </c>
      <c r="M2242" s="155" t="s">
        <v>98</v>
      </c>
      <c r="N2242" s="140">
        <v>3.497411879187582E-2</v>
      </c>
      <c r="O2242" s="140">
        <f t="shared" si="98"/>
        <v>34.974118791875817</v>
      </c>
      <c r="P2242" s="156" t="s">
        <v>346</v>
      </c>
      <c r="Q2242" s="156" t="s">
        <v>346</v>
      </c>
      <c r="R2242" s="185">
        <v>258</v>
      </c>
      <c r="S2242" s="185">
        <v>173</v>
      </c>
      <c r="T2242" s="186"/>
      <c r="U2242" s="196"/>
      <c r="V2242" s="196"/>
      <c r="W2242" s="157"/>
    </row>
    <row r="2243" spans="1:23" ht="13.8">
      <c r="A2243" s="158">
        <v>16.7</v>
      </c>
      <c r="B2243" s="153">
        <v>55</v>
      </c>
      <c r="C2243" s="27">
        <v>16594875</v>
      </c>
      <c r="D2243" s="27"/>
      <c r="E2243" s="27"/>
      <c r="F2243" s="27"/>
      <c r="G2243" s="27" t="str">
        <f t="shared" si="99"/>
        <v/>
      </c>
      <c r="H2243" s="27"/>
      <c r="I2243" s="27"/>
      <c r="J2243" s="154" t="s">
        <v>95</v>
      </c>
      <c r="K2243" s="27" t="s">
        <v>98</v>
      </c>
      <c r="L2243" s="27" t="str">
        <f t="shared" si="100"/>
        <v/>
      </c>
      <c r="M2243" s="155" t="s">
        <v>98</v>
      </c>
      <c r="N2243" s="140">
        <v>0.29948777189164727</v>
      </c>
      <c r="O2243" s="140">
        <f t="shared" si="98"/>
        <v>299.48777189164724</v>
      </c>
      <c r="P2243" s="156" t="s">
        <v>346</v>
      </c>
      <c r="Q2243" s="156" t="s">
        <v>346</v>
      </c>
      <c r="R2243" s="185">
        <v>69</v>
      </c>
      <c r="S2243" s="185">
        <v>97</v>
      </c>
      <c r="T2243" s="186"/>
      <c r="U2243" s="196"/>
      <c r="V2243" s="196"/>
      <c r="W2243" s="157"/>
    </row>
    <row r="2244" spans="1:23" ht="13.8">
      <c r="A2244" s="158">
        <v>16.73</v>
      </c>
      <c r="B2244" s="153">
        <v>73</v>
      </c>
      <c r="C2244" s="27">
        <v>16955700</v>
      </c>
      <c r="D2244" s="27"/>
      <c r="E2244" s="27"/>
      <c r="F2244" s="27"/>
      <c r="G2244" s="27" t="str">
        <f t="shared" si="99"/>
        <v/>
      </c>
      <c r="H2244" s="27"/>
      <c r="I2244" s="27"/>
      <c r="J2244" s="154" t="s">
        <v>720</v>
      </c>
      <c r="K2244" s="27" t="s">
        <v>741</v>
      </c>
      <c r="L2244" s="27" t="str">
        <f t="shared" si="100"/>
        <v/>
      </c>
      <c r="M2244" s="155" t="s">
        <v>756</v>
      </c>
      <c r="N2244" s="140">
        <v>0.30599958203139244</v>
      </c>
      <c r="O2244" s="140">
        <f t="shared" si="98"/>
        <v>305.99958203139244</v>
      </c>
      <c r="P2244" s="156" t="s">
        <v>346</v>
      </c>
      <c r="Q2244" s="27">
        <v>9.6222999999999992</v>
      </c>
      <c r="R2244" s="185">
        <v>129</v>
      </c>
      <c r="S2244" s="185">
        <v>213</v>
      </c>
      <c r="T2244" s="186">
        <v>256</v>
      </c>
      <c r="U2244" s="196"/>
      <c r="V2244" s="196"/>
      <c r="W2244" s="157"/>
    </row>
    <row r="2245" spans="1:23" ht="13.8">
      <c r="A2245" s="158">
        <v>16.88</v>
      </c>
      <c r="B2245" s="153">
        <v>149</v>
      </c>
      <c r="C2245" s="27">
        <v>53067351</v>
      </c>
      <c r="D2245" s="27"/>
      <c r="E2245" s="27"/>
      <c r="F2245" s="27"/>
      <c r="G2245" s="27" t="str">
        <f t="shared" si="99"/>
        <v/>
      </c>
      <c r="H2245" s="27"/>
      <c r="I2245" s="27"/>
      <c r="J2245" s="154" t="s">
        <v>481</v>
      </c>
      <c r="K2245" s="27" t="s">
        <v>117</v>
      </c>
      <c r="L2245" s="27" t="str">
        <f t="shared" si="100"/>
        <v/>
      </c>
      <c r="M2245" s="155" t="s">
        <v>142</v>
      </c>
      <c r="N2245" s="140">
        <v>0.95770668421316696</v>
      </c>
      <c r="O2245" s="140">
        <f t="shared" si="98"/>
        <v>957.70668421316691</v>
      </c>
      <c r="P2245" s="27">
        <v>600</v>
      </c>
      <c r="Q2245" s="27">
        <v>600</v>
      </c>
      <c r="R2245" s="185">
        <v>104</v>
      </c>
      <c r="S2245" s="185">
        <v>223</v>
      </c>
      <c r="T2245" s="186">
        <v>205</v>
      </c>
      <c r="U2245" s="196"/>
      <c r="V2245" s="196"/>
      <c r="W2245" s="157"/>
    </row>
    <row r="2246" spans="1:23" ht="13.8">
      <c r="A2246" s="158">
        <v>18.13</v>
      </c>
      <c r="B2246" s="153">
        <v>207</v>
      </c>
      <c r="C2246" s="27">
        <v>130776</v>
      </c>
      <c r="D2246" s="27"/>
      <c r="E2246" s="27"/>
      <c r="F2246" s="27"/>
      <c r="G2246" s="27" t="str">
        <f t="shared" si="99"/>
        <v/>
      </c>
      <c r="H2246" s="27"/>
      <c r="I2246" s="27"/>
      <c r="J2246" s="154" t="s">
        <v>444</v>
      </c>
      <c r="K2246" s="27" t="s">
        <v>98</v>
      </c>
      <c r="L2246" s="27" t="str">
        <f t="shared" si="100"/>
        <v/>
      </c>
      <c r="M2246" s="155" t="s">
        <v>98</v>
      </c>
      <c r="N2246" s="140">
        <v>2.3601149666328952E-3</v>
      </c>
      <c r="O2246" s="140">
        <f t="shared" si="98"/>
        <v>2.3601149666328953</v>
      </c>
      <c r="P2246" s="156" t="s">
        <v>346</v>
      </c>
      <c r="Q2246" s="156" t="s">
        <v>346</v>
      </c>
      <c r="R2246" s="185">
        <v>73</v>
      </c>
      <c r="S2246" s="185">
        <v>281</v>
      </c>
      <c r="T2246" s="186">
        <v>355</v>
      </c>
      <c r="U2246" s="196"/>
      <c r="V2246" s="196"/>
      <c r="W2246" s="157"/>
    </row>
    <row r="2247" spans="1:23" ht="13.8">
      <c r="A2247" s="158">
        <v>18.760000000000002</v>
      </c>
      <c r="B2247" s="153">
        <v>55</v>
      </c>
      <c r="C2247" s="27">
        <v>5467612</v>
      </c>
      <c r="D2247" s="27"/>
      <c r="E2247" s="27"/>
      <c r="F2247" s="27"/>
      <c r="G2247" s="27" t="str">
        <f t="shared" si="99"/>
        <v/>
      </c>
      <c r="H2247" s="27"/>
      <c r="I2247" s="27"/>
      <c r="J2247" s="154" t="s">
        <v>448</v>
      </c>
      <c r="K2247" s="27" t="s">
        <v>456</v>
      </c>
      <c r="L2247" s="27" t="str">
        <f t="shared" si="100"/>
        <v/>
      </c>
      <c r="M2247" s="155" t="s">
        <v>464</v>
      </c>
      <c r="N2247" s="140">
        <v>9.8674014444099956E-2</v>
      </c>
      <c r="O2247" s="140">
        <f t="shared" si="98"/>
        <v>98.674014444099953</v>
      </c>
      <c r="P2247" s="156" t="s">
        <v>346</v>
      </c>
      <c r="Q2247" s="156" t="s">
        <v>346</v>
      </c>
      <c r="R2247" s="185">
        <v>69</v>
      </c>
      <c r="S2247" s="185">
        <v>83</v>
      </c>
      <c r="T2247" s="186">
        <v>252</v>
      </c>
      <c r="U2247" s="196"/>
      <c r="V2247" s="196"/>
      <c r="W2247" s="157"/>
    </row>
    <row r="2248" spans="1:23" ht="13.8">
      <c r="A2248" s="158">
        <v>19.18</v>
      </c>
      <c r="B2248" s="153">
        <v>55</v>
      </c>
      <c r="C2248" s="27">
        <v>751747</v>
      </c>
      <c r="D2248" s="27"/>
      <c r="E2248" s="27"/>
      <c r="F2248" s="27"/>
      <c r="G2248" s="27" t="str">
        <f t="shared" si="99"/>
        <v/>
      </c>
      <c r="H2248" s="27"/>
      <c r="I2248" s="27"/>
      <c r="J2248" s="154" t="s">
        <v>721</v>
      </c>
      <c r="K2248" s="27" t="s">
        <v>742</v>
      </c>
      <c r="L2248" s="27" t="str">
        <f t="shared" si="100"/>
        <v/>
      </c>
      <c r="M2248" s="155" t="s">
        <v>98</v>
      </c>
      <c r="N2248" s="140">
        <v>1.3566780952325953E-2</v>
      </c>
      <c r="O2248" s="140">
        <f t="shared" si="98"/>
        <v>13.566780952325953</v>
      </c>
      <c r="P2248" s="156" t="s">
        <v>346</v>
      </c>
      <c r="Q2248" s="156" t="s">
        <v>346</v>
      </c>
      <c r="R2248" s="185">
        <v>69</v>
      </c>
      <c r="S2248" s="185">
        <v>123</v>
      </c>
      <c r="T2248" s="186">
        <v>278</v>
      </c>
      <c r="U2248" s="196"/>
      <c r="V2248" s="196"/>
      <c r="W2248" s="157"/>
    </row>
    <row r="2249" spans="1:23" ht="13.8">
      <c r="A2249" s="158">
        <v>19.55</v>
      </c>
      <c r="B2249" s="153">
        <v>55</v>
      </c>
      <c r="C2249" s="27">
        <v>3200868</v>
      </c>
      <c r="D2249" s="27"/>
      <c r="E2249" s="27"/>
      <c r="F2249" s="27"/>
      <c r="G2249" s="27" t="str">
        <f t="shared" si="99"/>
        <v/>
      </c>
      <c r="H2249" s="27"/>
      <c r="I2249" s="27"/>
      <c r="J2249" s="154" t="s">
        <v>722</v>
      </c>
      <c r="K2249" s="27" t="s">
        <v>743</v>
      </c>
      <c r="L2249" s="27" t="str">
        <f t="shared" si="100"/>
        <v/>
      </c>
      <c r="M2249" s="155" t="s">
        <v>98</v>
      </c>
      <c r="N2249" s="140">
        <v>5.7766076902614399E-2</v>
      </c>
      <c r="O2249" s="140">
        <f t="shared" si="98"/>
        <v>57.766076902614401</v>
      </c>
      <c r="P2249" s="156" t="s">
        <v>346</v>
      </c>
      <c r="Q2249" s="156" t="s">
        <v>346</v>
      </c>
      <c r="R2249" s="185">
        <v>69</v>
      </c>
      <c r="S2249" s="185">
        <v>83</v>
      </c>
      <c r="T2249" s="186">
        <v>264</v>
      </c>
      <c r="U2249" s="196"/>
      <c r="V2249" s="196"/>
      <c r="W2249" s="157"/>
    </row>
    <row r="2250" spans="1:23" ht="13.8">
      <c r="A2250" s="158">
        <v>19.86</v>
      </c>
      <c r="B2250" s="153">
        <v>55</v>
      </c>
      <c r="C2250" s="27">
        <v>2687906</v>
      </c>
      <c r="D2250" s="27"/>
      <c r="E2250" s="27"/>
      <c r="F2250" s="27"/>
      <c r="G2250" s="27" t="str">
        <f t="shared" si="99"/>
        <v/>
      </c>
      <c r="H2250" s="27"/>
      <c r="I2250" s="27"/>
      <c r="J2250" s="154" t="s">
        <v>723</v>
      </c>
      <c r="K2250" s="27" t="s">
        <v>744</v>
      </c>
      <c r="L2250" s="27" t="str">
        <f t="shared" si="100"/>
        <v/>
      </c>
      <c r="M2250" s="155" t="s">
        <v>757</v>
      </c>
      <c r="N2250" s="140">
        <v>4.8508649748442823E-2</v>
      </c>
      <c r="O2250" s="140">
        <f t="shared" si="98"/>
        <v>48.508649748442821</v>
      </c>
      <c r="P2250" s="156" t="s">
        <v>346</v>
      </c>
      <c r="Q2250" s="156" t="s">
        <v>346</v>
      </c>
      <c r="R2250" s="185">
        <v>69</v>
      </c>
      <c r="S2250" s="185">
        <v>83</v>
      </c>
      <c r="T2250" s="186">
        <v>284</v>
      </c>
      <c r="U2250" s="196"/>
      <c r="V2250" s="196"/>
      <c r="W2250" s="157"/>
    </row>
    <row r="2251" spans="1:23" ht="13.8">
      <c r="A2251" s="158">
        <v>20.13</v>
      </c>
      <c r="B2251" s="153">
        <v>178</v>
      </c>
      <c r="C2251" s="27">
        <v>690736</v>
      </c>
      <c r="D2251" s="27"/>
      <c r="E2251" s="27"/>
      <c r="F2251" s="27"/>
      <c r="G2251" s="27" t="str">
        <f t="shared" si="99"/>
        <v/>
      </c>
      <c r="H2251" s="27"/>
      <c r="I2251" s="27"/>
      <c r="J2251" s="154" t="s">
        <v>724</v>
      </c>
      <c r="K2251" s="27" t="s">
        <v>745</v>
      </c>
      <c r="L2251" s="27" t="str">
        <f t="shared" si="100"/>
        <v/>
      </c>
      <c r="M2251" s="155" t="s">
        <v>758</v>
      </c>
      <c r="N2251" s="140">
        <v>1.2465715204564593E-2</v>
      </c>
      <c r="O2251" s="140">
        <f t="shared" si="98"/>
        <v>12.465715204564594</v>
      </c>
      <c r="P2251" s="27">
        <v>197.56</v>
      </c>
      <c r="Q2251" s="27">
        <v>197.56</v>
      </c>
      <c r="R2251" s="185">
        <v>161</v>
      </c>
      <c r="S2251" s="185">
        <v>190</v>
      </c>
      <c r="T2251" s="186">
        <v>133</v>
      </c>
      <c r="U2251" s="196"/>
      <c r="V2251" s="196"/>
      <c r="W2251" s="157"/>
    </row>
    <row r="2252" spans="1:23" ht="13.8">
      <c r="A2252" s="158">
        <v>20.3</v>
      </c>
      <c r="B2252" s="153">
        <v>207</v>
      </c>
      <c r="C2252" s="27">
        <v>234279</v>
      </c>
      <c r="D2252" s="27"/>
      <c r="E2252" s="27"/>
      <c r="F2252" s="27"/>
      <c r="G2252" s="27" t="str">
        <f t="shared" si="99"/>
        <v/>
      </c>
      <c r="H2252" s="27"/>
      <c r="I2252" s="27"/>
      <c r="J2252" s="154" t="s">
        <v>444</v>
      </c>
      <c r="K2252" s="27" t="s">
        <v>98</v>
      </c>
      <c r="L2252" s="27" t="str">
        <f t="shared" si="100"/>
        <v/>
      </c>
      <c r="M2252" s="155" t="s">
        <v>98</v>
      </c>
      <c r="N2252" s="140">
        <v>4.2280339991113657E-3</v>
      </c>
      <c r="O2252" s="140">
        <f t="shared" si="98"/>
        <v>4.228033999111366</v>
      </c>
      <c r="P2252" s="156" t="s">
        <v>346</v>
      </c>
      <c r="Q2252" s="156" t="s">
        <v>346</v>
      </c>
      <c r="R2252" s="185">
        <v>73</v>
      </c>
      <c r="S2252" s="185">
        <v>147</v>
      </c>
      <c r="T2252" s="186">
        <v>281</v>
      </c>
      <c r="U2252" s="196"/>
      <c r="V2252" s="196"/>
      <c r="W2252" s="157"/>
    </row>
    <row r="2253" spans="1:23" ht="13.8">
      <c r="A2253" s="158">
        <v>22.08</v>
      </c>
      <c r="B2253" s="153">
        <v>55</v>
      </c>
      <c r="C2253" s="27">
        <v>1050541</v>
      </c>
      <c r="D2253" s="27"/>
      <c r="E2253" s="27"/>
      <c r="F2253" s="27"/>
      <c r="G2253" s="27" t="str">
        <f t="shared" si="99"/>
        <v/>
      </c>
      <c r="H2253" s="27"/>
      <c r="I2253" s="27"/>
      <c r="J2253" s="154" t="s">
        <v>95</v>
      </c>
      <c r="K2253" s="27" t="s">
        <v>98</v>
      </c>
      <c r="L2253" s="27" t="str">
        <f t="shared" si="100"/>
        <v/>
      </c>
      <c r="M2253" s="155" t="s">
        <v>98</v>
      </c>
      <c r="N2253" s="140">
        <v>1.8959117400451826E-2</v>
      </c>
      <c r="O2253" s="140">
        <f t="shared" si="98"/>
        <v>18.959117400451827</v>
      </c>
      <c r="P2253" s="156" t="s">
        <v>346</v>
      </c>
      <c r="Q2253" s="156" t="s">
        <v>346</v>
      </c>
      <c r="R2253" s="185">
        <v>83</v>
      </c>
      <c r="S2253" s="185">
        <v>220</v>
      </c>
      <c r="T2253" s="186">
        <v>292</v>
      </c>
      <c r="U2253" s="196"/>
      <c r="V2253" s="196"/>
      <c r="W2253" s="157"/>
    </row>
    <row r="2254" spans="1:23" ht="13.8">
      <c r="A2254" s="158">
        <v>22.39</v>
      </c>
      <c r="B2254" s="153">
        <v>207</v>
      </c>
      <c r="C2254" s="27">
        <v>515069</v>
      </c>
      <c r="D2254" s="27"/>
      <c r="E2254" s="27"/>
      <c r="F2254" s="27"/>
      <c r="G2254" s="27" t="str">
        <f t="shared" si="99"/>
        <v/>
      </c>
      <c r="H2254" s="27"/>
      <c r="I2254" s="27"/>
      <c r="J2254" s="154" t="s">
        <v>444</v>
      </c>
      <c r="K2254" s="27" t="s">
        <v>98</v>
      </c>
      <c r="L2254" s="27" t="str">
        <f t="shared" si="100"/>
        <v/>
      </c>
      <c r="M2254" s="155" t="s">
        <v>98</v>
      </c>
      <c r="N2254" s="140">
        <v>9.2954521911408697E-3</v>
      </c>
      <c r="O2254" s="140">
        <f t="shared" si="98"/>
        <v>9.2954521911408694</v>
      </c>
      <c r="P2254" s="156" t="s">
        <v>346</v>
      </c>
      <c r="Q2254" s="156" t="s">
        <v>346</v>
      </c>
      <c r="R2254" s="185">
        <v>73</v>
      </c>
      <c r="S2254" s="185">
        <v>281</v>
      </c>
      <c r="T2254" s="186">
        <v>355</v>
      </c>
      <c r="U2254" s="196"/>
      <c r="V2254" s="196"/>
      <c r="W2254" s="157"/>
    </row>
    <row r="2255" spans="1:23" ht="13.8">
      <c r="A2255" s="158">
        <v>23.5</v>
      </c>
      <c r="B2255" s="153">
        <v>243</v>
      </c>
      <c r="C2255" s="27">
        <v>1424602</v>
      </c>
      <c r="D2255" s="27"/>
      <c r="E2255" s="27"/>
      <c r="F2255" s="27"/>
      <c r="G2255" s="27" t="str">
        <f t="shared" si="99"/>
        <v/>
      </c>
      <c r="H2255" s="27"/>
      <c r="I2255" s="27"/>
      <c r="J2255" s="154" t="s">
        <v>450</v>
      </c>
      <c r="K2255" s="27" t="s">
        <v>120</v>
      </c>
      <c r="L2255" s="27" t="str">
        <f t="shared" si="100"/>
        <v/>
      </c>
      <c r="M2255" s="155" t="s">
        <v>145</v>
      </c>
      <c r="N2255" s="140">
        <v>0.1</v>
      </c>
      <c r="O2255" s="140">
        <f t="shared" si="98"/>
        <v>100</v>
      </c>
      <c r="P2255" s="156" t="s">
        <v>346</v>
      </c>
      <c r="Q2255" s="156" t="s">
        <v>346</v>
      </c>
      <c r="R2255" s="185">
        <v>245</v>
      </c>
      <c r="S2255" s="185">
        <v>186</v>
      </c>
      <c r="T2255" s="186">
        <v>256</v>
      </c>
      <c r="U2255" s="196"/>
      <c r="V2255" s="196"/>
      <c r="W2255" s="157"/>
    </row>
    <row r="2256" spans="1:23" ht="13.8">
      <c r="A2256" s="158">
        <v>24.06</v>
      </c>
      <c r="B2256" s="153">
        <v>78</v>
      </c>
      <c r="C2256" s="27">
        <v>950571</v>
      </c>
      <c r="D2256" s="27"/>
      <c r="E2256" s="27"/>
      <c r="F2256" s="27"/>
      <c r="G2256" s="27" t="str">
        <f t="shared" si="99"/>
        <v/>
      </c>
      <c r="H2256" s="27"/>
      <c r="I2256" s="27"/>
      <c r="J2256" s="154" t="s">
        <v>702</v>
      </c>
      <c r="K2256" s="27" t="s">
        <v>168</v>
      </c>
      <c r="L2256" s="27" t="str">
        <f t="shared" si="100"/>
        <v/>
      </c>
      <c r="M2256" s="155" t="s">
        <v>180</v>
      </c>
      <c r="N2256" s="140">
        <v>1.7154958432336189E-2</v>
      </c>
      <c r="O2256" s="140">
        <f t="shared" si="98"/>
        <v>17.154958432336191</v>
      </c>
      <c r="P2256" s="27">
        <v>30</v>
      </c>
      <c r="Q2256" s="27">
        <v>360</v>
      </c>
      <c r="R2256" s="185">
        <v>94</v>
      </c>
      <c r="S2256" s="185">
        <v>154</v>
      </c>
      <c r="T2256" s="186">
        <v>326</v>
      </c>
      <c r="U2256" s="196"/>
      <c r="V2256" s="196"/>
      <c r="W2256" s="157"/>
    </row>
    <row r="2257" spans="1:23" ht="13.8">
      <c r="A2257" s="158">
        <v>24.4</v>
      </c>
      <c r="B2257" s="153">
        <v>207</v>
      </c>
      <c r="C2257" s="27">
        <v>529663</v>
      </c>
      <c r="D2257" s="27"/>
      <c r="E2257" s="27"/>
      <c r="F2257" s="27"/>
      <c r="G2257" s="27" t="str">
        <f t="shared" si="99"/>
        <v/>
      </c>
      <c r="H2257" s="27"/>
      <c r="I2257" s="27"/>
      <c r="J2257" s="154" t="s">
        <v>444</v>
      </c>
      <c r="K2257" s="27" t="s">
        <v>98</v>
      </c>
      <c r="L2257" s="27" t="str">
        <f t="shared" si="100"/>
        <v/>
      </c>
      <c r="M2257" s="155" t="s">
        <v>98</v>
      </c>
      <c r="N2257" s="140">
        <v>9.558830164339626E-3</v>
      </c>
      <c r="O2257" s="140">
        <f t="shared" si="98"/>
        <v>9.5588301643396267</v>
      </c>
      <c r="P2257" s="156" t="s">
        <v>346</v>
      </c>
      <c r="Q2257" s="156" t="s">
        <v>346</v>
      </c>
      <c r="R2257" s="185">
        <v>73</v>
      </c>
      <c r="S2257" s="185">
        <v>281</v>
      </c>
      <c r="T2257" s="186">
        <v>355</v>
      </c>
      <c r="U2257" s="196"/>
      <c r="V2257" s="196"/>
      <c r="W2257" s="157"/>
    </row>
    <row r="2258" spans="1:23" ht="13.8">
      <c r="A2258" s="158">
        <v>24.57</v>
      </c>
      <c r="B2258" s="153">
        <v>297</v>
      </c>
      <c r="C2258" s="27">
        <v>342646</v>
      </c>
      <c r="D2258" s="27"/>
      <c r="E2258" s="27"/>
      <c r="F2258" s="27"/>
      <c r="G2258" s="27" t="str">
        <f t="shared" si="99"/>
        <v/>
      </c>
      <c r="H2258" s="27"/>
      <c r="I2258" s="27"/>
      <c r="J2258" s="154" t="s">
        <v>95</v>
      </c>
      <c r="K2258" s="27" t="s">
        <v>98</v>
      </c>
      <c r="L2258" s="27" t="str">
        <f t="shared" si="100"/>
        <v/>
      </c>
      <c r="M2258" s="155" t="s">
        <v>98</v>
      </c>
      <c r="N2258" s="140">
        <v>6.1837336579869005E-3</v>
      </c>
      <c r="O2258" s="140">
        <f t="shared" si="98"/>
        <v>6.1837336579869007</v>
      </c>
      <c r="P2258" s="156" t="s">
        <v>346</v>
      </c>
      <c r="Q2258" s="156" t="s">
        <v>346</v>
      </c>
      <c r="R2258" s="185">
        <v>235</v>
      </c>
      <c r="S2258" s="185">
        <v>107</v>
      </c>
      <c r="T2258" s="186">
        <v>241</v>
      </c>
      <c r="U2258" s="196"/>
      <c r="V2258" s="196"/>
      <c r="W2258" s="157"/>
    </row>
    <row r="2259" spans="1:23" ht="13.8">
      <c r="A2259" s="158">
        <v>24.65</v>
      </c>
      <c r="B2259" s="153">
        <v>55</v>
      </c>
      <c r="C2259" s="27">
        <v>1523966</v>
      </c>
      <c r="D2259" s="27"/>
      <c r="E2259" s="27"/>
      <c r="F2259" s="27"/>
      <c r="G2259" s="27" t="str">
        <f t="shared" ref="G2259:G2266" si="101">IF($F2259="Other","Please, specify ion type!!!","")</f>
        <v/>
      </c>
      <c r="H2259" s="27"/>
      <c r="I2259" s="27"/>
      <c r="J2259" s="154" t="s">
        <v>597</v>
      </c>
      <c r="K2259" s="27" t="s">
        <v>692</v>
      </c>
      <c r="L2259" s="27" t="str">
        <f t="shared" ref="L2259:L2266" si="102">IF($I2259="Unknown","n/a","")</f>
        <v/>
      </c>
      <c r="M2259" s="155" t="s">
        <v>697</v>
      </c>
      <c r="N2259" s="140">
        <v>2.7503020166082966E-2</v>
      </c>
      <c r="O2259" s="140">
        <f t="shared" si="98"/>
        <v>27.503020166082965</v>
      </c>
      <c r="P2259" s="156" t="s">
        <v>346</v>
      </c>
      <c r="Q2259" s="156" t="s">
        <v>346</v>
      </c>
      <c r="R2259" s="185">
        <v>97</v>
      </c>
      <c r="S2259" s="185">
        <v>145</v>
      </c>
      <c r="T2259" s="186">
        <v>224</v>
      </c>
      <c r="U2259" s="196"/>
      <c r="V2259" s="196"/>
      <c r="W2259" s="157"/>
    </row>
    <row r="2260" spans="1:23" ht="13.8">
      <c r="A2260" s="158">
        <v>25.3</v>
      </c>
      <c r="B2260" s="153">
        <v>149</v>
      </c>
      <c r="C2260" s="27">
        <v>55969474</v>
      </c>
      <c r="D2260" s="27"/>
      <c r="E2260" s="27"/>
      <c r="F2260" s="27"/>
      <c r="G2260" s="27" t="str">
        <f t="shared" si="101"/>
        <v/>
      </c>
      <c r="H2260" s="27"/>
      <c r="I2260" s="27"/>
      <c r="J2260" s="154" t="s">
        <v>94</v>
      </c>
      <c r="K2260" s="27" t="s">
        <v>121</v>
      </c>
      <c r="L2260" s="27" t="str">
        <f t="shared" si="102"/>
        <v/>
      </c>
      <c r="M2260" s="155" t="s">
        <v>146</v>
      </c>
      <c r="N2260" s="140">
        <v>1.0100813089708407</v>
      </c>
      <c r="O2260" s="140">
        <f t="shared" si="98"/>
        <v>1010.0813089708407</v>
      </c>
      <c r="P2260" s="156" t="s">
        <v>346</v>
      </c>
      <c r="Q2260" s="27">
        <v>1300</v>
      </c>
      <c r="R2260" s="185">
        <v>55</v>
      </c>
      <c r="S2260" s="185">
        <v>167</v>
      </c>
      <c r="T2260" s="186">
        <v>279</v>
      </c>
      <c r="U2260" s="196"/>
      <c r="V2260" s="196"/>
      <c r="W2260" s="157"/>
    </row>
    <row r="2261" spans="1:23" ht="13.8">
      <c r="A2261" s="158">
        <v>25.64</v>
      </c>
      <c r="B2261" s="153">
        <v>207</v>
      </c>
      <c r="C2261" s="27">
        <v>165572</v>
      </c>
      <c r="D2261" s="27"/>
      <c r="E2261" s="27"/>
      <c r="F2261" s="27"/>
      <c r="G2261" s="27" t="str">
        <f t="shared" si="101"/>
        <v/>
      </c>
      <c r="H2261" s="27"/>
      <c r="I2261" s="27"/>
      <c r="J2261" s="154" t="s">
        <v>444</v>
      </c>
      <c r="K2261" s="27" t="s">
        <v>98</v>
      </c>
      <c r="L2261" s="27" t="str">
        <f t="shared" si="102"/>
        <v/>
      </c>
      <c r="M2261" s="155" t="s">
        <v>98</v>
      </c>
      <c r="N2261" s="140">
        <v>2.9880785102414944E-3</v>
      </c>
      <c r="O2261" s="140">
        <f t="shared" si="98"/>
        <v>2.9880785102414942</v>
      </c>
      <c r="P2261" s="156" t="s">
        <v>346</v>
      </c>
      <c r="Q2261" s="156" t="s">
        <v>346</v>
      </c>
      <c r="R2261" s="185">
        <v>73</v>
      </c>
      <c r="S2261" s="185">
        <v>281</v>
      </c>
      <c r="T2261" s="186">
        <v>341</v>
      </c>
      <c r="U2261" s="196"/>
      <c r="V2261" s="196"/>
      <c r="W2261" s="157"/>
    </row>
    <row r="2262" spans="1:23" ht="13.8">
      <c r="A2262" s="158">
        <v>25.88</v>
      </c>
      <c r="B2262" s="153">
        <v>57</v>
      </c>
      <c r="C2262" s="27">
        <v>2168128</v>
      </c>
      <c r="D2262" s="27"/>
      <c r="E2262" s="27"/>
      <c r="F2262" s="27"/>
      <c r="G2262" s="27" t="str">
        <f t="shared" si="101"/>
        <v/>
      </c>
      <c r="H2262" s="27"/>
      <c r="I2262" s="27"/>
      <c r="J2262" s="154" t="s">
        <v>329</v>
      </c>
      <c r="K2262" s="27" t="s">
        <v>343</v>
      </c>
      <c r="L2262" s="27" t="str">
        <f t="shared" si="102"/>
        <v/>
      </c>
      <c r="M2262" s="155" t="s">
        <v>336</v>
      </c>
      <c r="N2262" s="140">
        <v>3.9128214216491139E-2</v>
      </c>
      <c r="O2262" s="140">
        <f t="shared" si="98"/>
        <v>39.128214216491138</v>
      </c>
      <c r="P2262" s="156" t="s">
        <v>346</v>
      </c>
      <c r="Q2262" s="27">
        <v>2.1544000000000001E-4</v>
      </c>
      <c r="R2262" s="185">
        <v>71</v>
      </c>
      <c r="S2262" s="185">
        <v>85</v>
      </c>
      <c r="T2262" s="186">
        <v>366</v>
      </c>
      <c r="U2262" s="196"/>
      <c r="V2262" s="196"/>
      <c r="W2262" s="157"/>
    </row>
    <row r="2263" spans="1:23" ht="13.8">
      <c r="A2263" s="158">
        <v>26.91</v>
      </c>
      <c r="B2263" s="153">
        <v>57</v>
      </c>
      <c r="C2263" s="27">
        <v>3152184</v>
      </c>
      <c r="D2263" s="27"/>
      <c r="E2263" s="27"/>
      <c r="F2263" s="27"/>
      <c r="G2263" s="27" t="str">
        <f t="shared" si="101"/>
        <v/>
      </c>
      <c r="H2263" s="27"/>
      <c r="I2263" s="27"/>
      <c r="J2263" s="154" t="s">
        <v>330</v>
      </c>
      <c r="K2263" s="27" t="s">
        <v>344</v>
      </c>
      <c r="L2263" s="27" t="str">
        <f t="shared" si="102"/>
        <v/>
      </c>
      <c r="M2263" s="155" t="s">
        <v>337</v>
      </c>
      <c r="N2263" s="140">
        <v>5.6887476570477338E-2</v>
      </c>
      <c r="O2263" s="140">
        <f t="shared" si="98"/>
        <v>56.88747657047734</v>
      </c>
      <c r="P2263" s="156" t="s">
        <v>346</v>
      </c>
      <c r="Q2263" s="27">
        <v>8.6225999999999997E-5</v>
      </c>
      <c r="R2263" s="185">
        <v>71</v>
      </c>
      <c r="S2263" s="185">
        <v>85</v>
      </c>
      <c r="T2263" s="186">
        <v>380</v>
      </c>
      <c r="U2263" s="196"/>
      <c r="V2263" s="196"/>
      <c r="W2263" s="157"/>
    </row>
    <row r="2264" spans="1:23" ht="13.8">
      <c r="A2264" s="158">
        <v>26.92</v>
      </c>
      <c r="B2264" s="153">
        <v>207</v>
      </c>
      <c r="C2264" s="27">
        <v>232084</v>
      </c>
      <c r="D2264" s="27"/>
      <c r="E2264" s="27"/>
      <c r="F2264" s="27"/>
      <c r="G2264" s="27" t="str">
        <f t="shared" si="101"/>
        <v/>
      </c>
      <c r="H2264" s="27"/>
      <c r="I2264" s="27"/>
      <c r="J2264" s="154" t="s">
        <v>444</v>
      </c>
      <c r="K2264" s="27" t="s">
        <v>98</v>
      </c>
      <c r="L2264" s="27" t="str">
        <f t="shared" si="102"/>
        <v/>
      </c>
      <c r="M2264" s="155" t="s">
        <v>98</v>
      </c>
      <c r="N2264" s="140">
        <v>4.188420825809237E-3</v>
      </c>
      <c r="O2264" s="140">
        <f t="shared" si="98"/>
        <v>4.1884208258092368</v>
      </c>
      <c r="P2264" s="156" t="s">
        <v>346</v>
      </c>
      <c r="Q2264" s="156" t="s">
        <v>346</v>
      </c>
      <c r="R2264" s="185">
        <v>73</v>
      </c>
      <c r="S2264" s="185">
        <v>281</v>
      </c>
      <c r="T2264" s="186">
        <v>355</v>
      </c>
      <c r="U2264" s="196"/>
      <c r="V2264" s="196"/>
      <c r="W2264" s="157"/>
    </row>
    <row r="2265" spans="1:23" ht="13.8">
      <c r="A2265" s="9">
        <v>28.07</v>
      </c>
      <c r="B2265" s="10">
        <v>57</v>
      </c>
      <c r="C2265" s="135">
        <v>895300</v>
      </c>
      <c r="D2265" s="135"/>
      <c r="E2265" s="135"/>
      <c r="F2265" s="135"/>
      <c r="G2265" s="135" t="str">
        <f t="shared" si="101"/>
        <v/>
      </c>
      <c r="H2265" s="135"/>
      <c r="I2265" s="135"/>
      <c r="J2265" s="138" t="s">
        <v>532</v>
      </c>
      <c r="K2265" s="135" t="s">
        <v>253</v>
      </c>
      <c r="L2265" s="135" t="str">
        <f t="shared" si="102"/>
        <v/>
      </c>
      <c r="M2265" s="20" t="s">
        <v>254</v>
      </c>
      <c r="N2265" s="14">
        <v>1.615748248628518E-2</v>
      </c>
      <c r="O2265" s="140">
        <f t="shared" si="98"/>
        <v>16.157482486285179</v>
      </c>
      <c r="P2265" s="130" t="s">
        <v>346</v>
      </c>
      <c r="Q2265" s="130" t="s">
        <v>346</v>
      </c>
      <c r="R2265" s="185">
        <v>71</v>
      </c>
      <c r="S2265" s="185">
        <v>85</v>
      </c>
      <c r="T2265" s="186">
        <v>394</v>
      </c>
      <c r="U2265" s="196"/>
      <c r="V2265" s="196"/>
      <c r="W2265" s="136"/>
    </row>
    <row r="2266" spans="1:23" ht="14.4" thickBot="1">
      <c r="A2266" s="9">
        <v>29.42</v>
      </c>
      <c r="B2266" s="10">
        <v>57</v>
      </c>
      <c r="C2266" s="135">
        <v>1193972</v>
      </c>
      <c r="D2266" s="135"/>
      <c r="E2266" s="135"/>
      <c r="F2266" s="135"/>
      <c r="G2266" s="135" t="str">
        <f t="shared" si="101"/>
        <v/>
      </c>
      <c r="H2266" s="135"/>
      <c r="I2266" s="135"/>
      <c r="J2266" s="138" t="s">
        <v>158</v>
      </c>
      <c r="K2266" s="135" t="s">
        <v>169</v>
      </c>
      <c r="L2266" s="135" t="str">
        <f t="shared" si="102"/>
        <v/>
      </c>
      <c r="M2266" s="20" t="s">
        <v>181</v>
      </c>
      <c r="N2266" s="14">
        <v>2.1547617199949614E-2</v>
      </c>
      <c r="O2266" s="140">
        <f t="shared" si="98"/>
        <v>21.547617199949613</v>
      </c>
      <c r="P2266" s="130" t="s">
        <v>346</v>
      </c>
      <c r="Q2266" s="130" t="s">
        <v>346</v>
      </c>
      <c r="R2266" s="187">
        <v>71</v>
      </c>
      <c r="S2266" s="187">
        <v>85</v>
      </c>
      <c r="T2266" s="188">
        <v>408</v>
      </c>
      <c r="U2266" s="197"/>
      <c r="V2266" s="197"/>
      <c r="W2266" s="136"/>
    </row>
    <row r="2267" spans="1:23">
      <c r="A2267" s="220" t="s">
        <v>759</v>
      </c>
      <c r="B2267" s="220"/>
      <c r="C2267" s="220"/>
      <c r="D2267" s="220"/>
      <c r="E2267" s="220"/>
      <c r="F2267" s="220"/>
      <c r="G2267" s="220"/>
      <c r="H2267" s="220"/>
      <c r="I2267" s="220"/>
      <c r="J2267" s="220"/>
      <c r="K2267" s="220"/>
      <c r="L2267" s="220"/>
      <c r="M2267" s="220"/>
      <c r="N2267" s="220"/>
      <c r="O2267" s="220"/>
      <c r="P2267" s="220"/>
      <c r="Q2267" s="220"/>
      <c r="R2267" s="220"/>
      <c r="S2267" s="220"/>
      <c r="T2267" s="220"/>
      <c r="U2267" s="220"/>
      <c r="V2267" s="220"/>
      <c r="W2267" s="220"/>
    </row>
    <row r="2268" spans="1:23" ht="13.8">
      <c r="A2268" s="9">
        <v>5.7</v>
      </c>
      <c r="B2268" s="10">
        <v>91</v>
      </c>
      <c r="C2268" s="11">
        <v>27453</v>
      </c>
      <c r="D2268" s="135"/>
      <c r="E2268" s="135"/>
      <c r="F2268" s="135"/>
      <c r="G2268" s="135" t="str">
        <f t="shared" ref="G2268:G2293" si="103">IF($F2268="Other","Please, specify ion type!!!","")</f>
        <v/>
      </c>
      <c r="H2268" s="135"/>
      <c r="I2268" s="135"/>
      <c r="J2268" s="138" t="s">
        <v>95</v>
      </c>
      <c r="K2268" s="135" t="s">
        <v>98</v>
      </c>
      <c r="L2268" s="135" t="str">
        <f t="shared" ref="L2268:L2293" si="104">IF($I2268="Unknown","n/a","")</f>
        <v/>
      </c>
      <c r="M2268" s="20" t="s">
        <v>98</v>
      </c>
      <c r="N2268" s="14">
        <v>1.0084491086394258E-3</v>
      </c>
      <c r="O2268" s="140">
        <f t="shared" si="98"/>
        <v>1.0084491086394258</v>
      </c>
      <c r="P2268" s="130" t="s">
        <v>346</v>
      </c>
      <c r="Q2268" s="130" t="s">
        <v>346</v>
      </c>
      <c r="R2268" s="185">
        <v>92</v>
      </c>
      <c r="S2268" s="185">
        <v>65</v>
      </c>
      <c r="T2268" s="186"/>
      <c r="U2268" s="186"/>
      <c r="V2268" s="186"/>
      <c r="W2268" s="136"/>
    </row>
    <row r="2269" spans="1:23" ht="13.8">
      <c r="A2269" s="9">
        <v>6.15</v>
      </c>
      <c r="B2269" s="10">
        <v>91</v>
      </c>
      <c r="C2269" s="11">
        <v>862497</v>
      </c>
      <c r="D2269" s="135"/>
      <c r="E2269" s="135"/>
      <c r="F2269" s="135"/>
      <c r="G2269" s="135" t="str">
        <f t="shared" si="103"/>
        <v/>
      </c>
      <c r="H2269" s="135"/>
      <c r="I2269" s="135"/>
      <c r="J2269" s="138" t="s">
        <v>215</v>
      </c>
      <c r="K2269" s="135" t="s">
        <v>229</v>
      </c>
      <c r="L2269" s="135" t="str">
        <f t="shared" si="104"/>
        <v/>
      </c>
      <c r="M2269" s="20" t="s">
        <v>238</v>
      </c>
      <c r="N2269" s="14">
        <v>3.1682669684703998E-2</v>
      </c>
      <c r="O2269" s="140">
        <f t="shared" si="98"/>
        <v>31.682669684703999</v>
      </c>
      <c r="P2269" s="135">
        <v>4300</v>
      </c>
      <c r="Q2269" s="130" t="s">
        <v>346</v>
      </c>
      <c r="R2269" s="185">
        <v>65</v>
      </c>
      <c r="S2269" s="185"/>
      <c r="T2269" s="186"/>
      <c r="U2269" s="186"/>
      <c r="V2269" s="186"/>
      <c r="W2269" s="136"/>
    </row>
    <row r="2270" spans="1:23" ht="13.8">
      <c r="A2270" s="9">
        <v>6</v>
      </c>
      <c r="B2270" s="10">
        <v>57</v>
      </c>
      <c r="C2270" s="11">
        <v>116476</v>
      </c>
      <c r="D2270" s="135"/>
      <c r="E2270" s="135"/>
      <c r="F2270" s="135"/>
      <c r="G2270" s="135" t="str">
        <f t="shared" si="103"/>
        <v/>
      </c>
      <c r="H2270" s="135"/>
      <c r="I2270" s="135"/>
      <c r="J2270" s="138" t="s">
        <v>703</v>
      </c>
      <c r="K2270" s="135" t="s">
        <v>726</v>
      </c>
      <c r="L2270" s="135" t="str">
        <f t="shared" si="104"/>
        <v/>
      </c>
      <c r="M2270" s="20" t="s">
        <v>746</v>
      </c>
      <c r="N2270" s="14">
        <v>4.2785895303932451E-3</v>
      </c>
      <c r="O2270" s="140">
        <f t="shared" si="98"/>
        <v>4.2785895303932451</v>
      </c>
      <c r="P2270" s="130" t="s">
        <v>346</v>
      </c>
      <c r="Q2270" s="130" t="s">
        <v>346</v>
      </c>
      <c r="R2270" s="185">
        <v>85</v>
      </c>
      <c r="S2270" s="185">
        <v>71</v>
      </c>
      <c r="T2270" s="186">
        <v>114</v>
      </c>
      <c r="U2270" s="186"/>
      <c r="V2270" s="186"/>
      <c r="W2270" s="136"/>
    </row>
    <row r="2271" spans="1:23" ht="13.8">
      <c r="A2271" s="9">
        <v>6.76</v>
      </c>
      <c r="B2271" s="10">
        <v>91</v>
      </c>
      <c r="C2271" s="11">
        <v>144592</v>
      </c>
      <c r="D2271" s="135"/>
      <c r="E2271" s="135"/>
      <c r="F2271" s="135"/>
      <c r="G2271" s="135" t="str">
        <f t="shared" si="103"/>
        <v/>
      </c>
      <c r="H2271" s="135"/>
      <c r="I2271" s="135"/>
      <c r="J2271" s="138" t="s">
        <v>536</v>
      </c>
      <c r="K2271" s="135" t="s">
        <v>562</v>
      </c>
      <c r="L2271" s="135" t="str">
        <f t="shared" si="104"/>
        <v/>
      </c>
      <c r="M2271" s="20" t="s">
        <v>98</v>
      </c>
      <c r="N2271" s="14">
        <v>5.3113930541795742E-3</v>
      </c>
      <c r="O2271" s="140">
        <f t="shared" si="98"/>
        <v>5.3113930541795744</v>
      </c>
      <c r="P2271" s="130" t="s">
        <v>346</v>
      </c>
      <c r="Q2271" s="130" t="s">
        <v>346</v>
      </c>
      <c r="R2271" s="185">
        <v>106</v>
      </c>
      <c r="S2271" s="185"/>
      <c r="T2271" s="186"/>
      <c r="U2271" s="186"/>
      <c r="V2271" s="186"/>
      <c r="W2271" s="136"/>
    </row>
    <row r="2272" spans="1:23" ht="13.8">
      <c r="A2272" s="9">
        <v>6.92</v>
      </c>
      <c r="B2272" s="10">
        <v>91</v>
      </c>
      <c r="C2272" s="11">
        <v>105288</v>
      </c>
      <c r="D2272" s="135"/>
      <c r="E2272" s="135"/>
      <c r="F2272" s="135"/>
      <c r="G2272" s="135" t="str">
        <f t="shared" si="103"/>
        <v/>
      </c>
      <c r="H2272" s="135"/>
      <c r="I2272" s="135"/>
      <c r="J2272" s="138" t="s">
        <v>536</v>
      </c>
      <c r="K2272" s="135" t="s">
        <v>562</v>
      </c>
      <c r="L2272" s="135" t="str">
        <f t="shared" si="104"/>
        <v/>
      </c>
      <c r="M2272" s="20" t="s">
        <v>98</v>
      </c>
      <c r="N2272" s="14">
        <v>3.8676133664964796E-3</v>
      </c>
      <c r="O2272" s="140">
        <f t="shared" si="98"/>
        <v>3.8676133664964798</v>
      </c>
      <c r="P2272" s="130" t="s">
        <v>346</v>
      </c>
      <c r="Q2272" s="130" t="s">
        <v>346</v>
      </c>
      <c r="R2272" s="185">
        <v>106</v>
      </c>
      <c r="S2272" s="185"/>
      <c r="T2272" s="186"/>
      <c r="U2272" s="186"/>
      <c r="V2272" s="186"/>
      <c r="W2272" s="136"/>
    </row>
    <row r="2273" spans="1:23" ht="13.8">
      <c r="A2273" s="9">
        <v>7.32</v>
      </c>
      <c r="B2273" s="10">
        <v>103</v>
      </c>
      <c r="C2273" s="11">
        <v>63650</v>
      </c>
      <c r="D2273" s="135"/>
      <c r="E2273" s="135"/>
      <c r="F2273" s="135"/>
      <c r="G2273" s="135" t="str">
        <f t="shared" si="103"/>
        <v/>
      </c>
      <c r="H2273" s="135"/>
      <c r="I2273" s="135"/>
      <c r="J2273" s="138" t="s">
        <v>628</v>
      </c>
      <c r="K2273" s="135" t="s">
        <v>647</v>
      </c>
      <c r="L2273" s="135" t="str">
        <f t="shared" si="104"/>
        <v/>
      </c>
      <c r="M2273" s="20" t="s">
        <v>656</v>
      </c>
      <c r="N2273" s="14">
        <v>2.3380973214184044E-3</v>
      </c>
      <c r="O2273" s="140">
        <f t="shared" si="98"/>
        <v>2.3380973214184042</v>
      </c>
      <c r="P2273" s="130" t="s">
        <v>346</v>
      </c>
      <c r="Q2273" s="130" t="s">
        <v>346</v>
      </c>
      <c r="R2273" s="185">
        <v>75</v>
      </c>
      <c r="S2273" s="185">
        <v>117</v>
      </c>
      <c r="T2273" s="186">
        <v>133</v>
      </c>
      <c r="U2273" s="186"/>
      <c r="V2273" s="186"/>
      <c r="W2273" s="136"/>
    </row>
    <row r="2274" spans="1:23" ht="13.8">
      <c r="A2274" s="9">
        <v>7.32</v>
      </c>
      <c r="B2274" s="10">
        <v>105</v>
      </c>
      <c r="C2274" s="11">
        <v>66078</v>
      </c>
      <c r="D2274" s="135"/>
      <c r="E2274" s="135"/>
      <c r="F2274" s="135"/>
      <c r="G2274" s="135" t="str">
        <f t="shared" si="103"/>
        <v/>
      </c>
      <c r="H2274" s="135"/>
      <c r="I2274" s="135"/>
      <c r="J2274" s="138" t="s">
        <v>538</v>
      </c>
      <c r="K2274" s="135" t="s">
        <v>98</v>
      </c>
      <c r="L2274" s="135" t="str">
        <f t="shared" si="104"/>
        <v/>
      </c>
      <c r="M2274" s="20" t="s">
        <v>98</v>
      </c>
      <c r="N2274" s="14">
        <v>2.4272866426502011E-3</v>
      </c>
      <c r="O2274" s="140">
        <f t="shared" si="98"/>
        <v>2.4272866426502011</v>
      </c>
      <c r="P2274" s="130" t="s">
        <v>346</v>
      </c>
      <c r="Q2274" s="130" t="s">
        <v>346</v>
      </c>
      <c r="R2274" s="185">
        <v>120</v>
      </c>
      <c r="S2274" s="185">
        <v>77</v>
      </c>
      <c r="T2274" s="186"/>
      <c r="U2274" s="186"/>
      <c r="V2274" s="186"/>
      <c r="W2274" s="136"/>
    </row>
    <row r="2275" spans="1:23" ht="13.8">
      <c r="A2275" s="9">
        <v>7.39</v>
      </c>
      <c r="B2275" s="10">
        <v>93</v>
      </c>
      <c r="C2275" s="11">
        <v>111396</v>
      </c>
      <c r="D2275" s="135"/>
      <c r="E2275" s="135"/>
      <c r="F2275" s="135"/>
      <c r="G2275" s="135" t="str">
        <f t="shared" si="103"/>
        <v/>
      </c>
      <c r="H2275" s="135"/>
      <c r="I2275" s="135"/>
      <c r="J2275" s="138" t="s">
        <v>324</v>
      </c>
      <c r="K2275" s="135" t="s">
        <v>338</v>
      </c>
      <c r="L2275" s="135" t="str">
        <f t="shared" si="104"/>
        <v/>
      </c>
      <c r="M2275" s="20" t="s">
        <v>331</v>
      </c>
      <c r="N2275" s="14">
        <v>4.091982548573834E-3</v>
      </c>
      <c r="O2275" s="140">
        <f t="shared" si="98"/>
        <v>4.0919825485738341</v>
      </c>
      <c r="P2275" s="135">
        <v>150</v>
      </c>
      <c r="Q2275" s="130" t="s">
        <v>346</v>
      </c>
      <c r="R2275" s="185">
        <v>66</v>
      </c>
      <c r="S2275" s="185"/>
      <c r="T2275" s="186"/>
      <c r="U2275" s="186"/>
      <c r="V2275" s="186"/>
      <c r="W2275" s="136"/>
    </row>
    <row r="2276" spans="1:23" ht="13.8">
      <c r="A2276" s="9">
        <v>7.41</v>
      </c>
      <c r="B2276" s="10">
        <v>55</v>
      </c>
      <c r="C2276" s="11">
        <v>230131</v>
      </c>
      <c r="D2276" s="135"/>
      <c r="E2276" s="135"/>
      <c r="F2276" s="135"/>
      <c r="G2276" s="135" t="str">
        <f t="shared" si="103"/>
        <v/>
      </c>
      <c r="H2276" s="135"/>
      <c r="I2276" s="135"/>
      <c r="J2276" s="138" t="s">
        <v>468</v>
      </c>
      <c r="K2276" s="135" t="s">
        <v>231</v>
      </c>
      <c r="L2276" s="135" t="str">
        <f t="shared" si="104"/>
        <v/>
      </c>
      <c r="M2276" s="20" t="s">
        <v>98</v>
      </c>
      <c r="N2276" s="14">
        <v>8.453553412024176E-3</v>
      </c>
      <c r="O2276" s="140">
        <f t="shared" si="98"/>
        <v>8.453553412024176</v>
      </c>
      <c r="P2276" s="130" t="s">
        <v>346</v>
      </c>
      <c r="Q2276" s="130" t="s">
        <v>346</v>
      </c>
      <c r="R2276" s="185">
        <v>70</v>
      </c>
      <c r="S2276" s="185">
        <v>83</v>
      </c>
      <c r="T2276" s="186">
        <v>140</v>
      </c>
      <c r="U2276" s="186"/>
      <c r="V2276" s="186"/>
      <c r="W2276" s="136"/>
    </row>
    <row r="2277" spans="1:23" ht="13.8">
      <c r="A2277" s="9">
        <v>7.72</v>
      </c>
      <c r="B2277" s="10">
        <v>60</v>
      </c>
      <c r="C2277" s="11">
        <v>31500</v>
      </c>
      <c r="D2277" s="135"/>
      <c r="E2277" s="135"/>
      <c r="F2277" s="135"/>
      <c r="G2277" s="135" t="str">
        <f t="shared" si="103"/>
        <v/>
      </c>
      <c r="H2277" s="135"/>
      <c r="I2277" s="135"/>
      <c r="J2277" s="138" t="s">
        <v>76</v>
      </c>
      <c r="K2277" s="135" t="s">
        <v>102</v>
      </c>
      <c r="L2277" s="135" t="str">
        <f t="shared" si="104"/>
        <v/>
      </c>
      <c r="M2277" s="20" t="s">
        <v>127</v>
      </c>
      <c r="N2277" s="14">
        <v>1.1571102219117004E-3</v>
      </c>
      <c r="O2277" s="140">
        <f t="shared" si="98"/>
        <v>1.1571102219117004</v>
      </c>
      <c r="P2277" s="130" t="s">
        <v>346</v>
      </c>
      <c r="Q2277" s="135">
        <v>12215</v>
      </c>
      <c r="R2277" s="185">
        <v>73</v>
      </c>
      <c r="S2277" s="185"/>
      <c r="T2277" s="186"/>
      <c r="U2277" s="186"/>
      <c r="V2277" s="186"/>
      <c r="W2277" s="136"/>
    </row>
    <row r="2278" spans="1:23" ht="13.8">
      <c r="A2278" s="9">
        <v>7.89</v>
      </c>
      <c r="B2278" s="10">
        <v>108</v>
      </c>
      <c r="C2278" s="11">
        <v>32330</v>
      </c>
      <c r="D2278" s="135"/>
      <c r="E2278" s="135"/>
      <c r="F2278" s="135"/>
      <c r="G2278" s="135" t="str">
        <f t="shared" si="103"/>
        <v/>
      </c>
      <c r="H2278" s="135"/>
      <c r="I2278" s="135"/>
      <c r="J2278" s="138" t="s">
        <v>530</v>
      </c>
      <c r="K2278" s="135" t="s">
        <v>103</v>
      </c>
      <c r="L2278" s="135" t="str">
        <f t="shared" si="104"/>
        <v/>
      </c>
      <c r="M2278" s="20" t="s">
        <v>98</v>
      </c>
      <c r="N2278" s="14">
        <v>1.1875991579176279E-3</v>
      </c>
      <c r="O2278" s="140">
        <f t="shared" si="98"/>
        <v>1.1875991579176279</v>
      </c>
      <c r="P2278" s="130" t="s">
        <v>346</v>
      </c>
      <c r="Q2278" s="130" t="s">
        <v>346</v>
      </c>
      <c r="R2278" s="185">
        <v>94</v>
      </c>
      <c r="S2278" s="185">
        <v>77</v>
      </c>
      <c r="T2278" s="186"/>
      <c r="U2278" s="186"/>
      <c r="V2278" s="186"/>
      <c r="W2278" s="136"/>
    </row>
    <row r="2279" spans="1:23" ht="13.8">
      <c r="A2279" s="9">
        <v>7.92</v>
      </c>
      <c r="B2279" s="10">
        <v>116</v>
      </c>
      <c r="C2279" s="11">
        <v>39973</v>
      </c>
      <c r="D2279" s="135"/>
      <c r="E2279" s="135"/>
      <c r="F2279" s="135"/>
      <c r="G2279" s="135" t="str">
        <f t="shared" si="103"/>
        <v/>
      </c>
      <c r="H2279" s="135"/>
      <c r="I2279" s="135"/>
      <c r="J2279" s="138" t="s">
        <v>220</v>
      </c>
      <c r="K2279" s="135" t="s">
        <v>648</v>
      </c>
      <c r="L2279" s="135" t="str">
        <f t="shared" si="104"/>
        <v/>
      </c>
      <c r="M2279" s="20" t="s">
        <v>243</v>
      </c>
      <c r="N2279" s="14">
        <v>1.4683545047770286E-3</v>
      </c>
      <c r="O2279" s="140">
        <f t="shared" ref="O2279:O2329" si="105">N2279*1000</f>
        <v>1.4683545047770286</v>
      </c>
      <c r="P2279" s="130" t="s">
        <v>346</v>
      </c>
      <c r="Q2279" s="130" t="s">
        <v>346</v>
      </c>
      <c r="R2279" s="185">
        <v>115</v>
      </c>
      <c r="S2279" s="185">
        <v>89</v>
      </c>
      <c r="T2279" s="186"/>
      <c r="U2279" s="186"/>
      <c r="V2279" s="186"/>
      <c r="W2279" s="136"/>
    </row>
    <row r="2280" spans="1:23" ht="13.8">
      <c r="A2280" s="9">
        <v>8</v>
      </c>
      <c r="B2280" s="10">
        <v>55</v>
      </c>
      <c r="C2280" s="11">
        <v>1698524</v>
      </c>
      <c r="D2280" s="135"/>
      <c r="E2280" s="135"/>
      <c r="F2280" s="135"/>
      <c r="G2280" s="135" t="str">
        <f t="shared" si="103"/>
        <v/>
      </c>
      <c r="H2280" s="135"/>
      <c r="I2280" s="135"/>
      <c r="J2280" s="138" t="s">
        <v>469</v>
      </c>
      <c r="K2280" s="135" t="s">
        <v>258</v>
      </c>
      <c r="L2280" s="135" t="str">
        <f t="shared" si="104"/>
        <v/>
      </c>
      <c r="M2280" s="20" t="s">
        <v>98</v>
      </c>
      <c r="N2280" s="14">
        <v>6.2392999446423784E-2</v>
      </c>
      <c r="O2280" s="140">
        <f t="shared" si="105"/>
        <v>62.392999446423786</v>
      </c>
      <c r="P2280" s="130" t="s">
        <v>346</v>
      </c>
      <c r="Q2280" s="130" t="s">
        <v>346</v>
      </c>
      <c r="R2280" s="185">
        <v>70</v>
      </c>
      <c r="S2280" s="185">
        <v>83</v>
      </c>
      <c r="T2280" s="186">
        <v>154</v>
      </c>
      <c r="U2280" s="186"/>
      <c r="V2280" s="186"/>
      <c r="W2280" s="136"/>
    </row>
    <row r="2281" spans="1:23" ht="13.8">
      <c r="A2281" s="9">
        <v>8.18</v>
      </c>
      <c r="B2281" s="10">
        <v>99</v>
      </c>
      <c r="C2281" s="11">
        <v>55890</v>
      </c>
      <c r="D2281" s="135"/>
      <c r="E2281" s="135"/>
      <c r="F2281" s="135"/>
      <c r="G2281" s="135" t="str">
        <f t="shared" si="103"/>
        <v/>
      </c>
      <c r="H2281" s="135"/>
      <c r="I2281" s="135"/>
      <c r="J2281" s="138" t="s">
        <v>95</v>
      </c>
      <c r="K2281" s="135" t="s">
        <v>98</v>
      </c>
      <c r="L2281" s="135" t="str">
        <f t="shared" si="104"/>
        <v/>
      </c>
      <c r="M2281" s="20" t="s">
        <v>98</v>
      </c>
      <c r="N2281" s="14">
        <v>2.0530441365919027E-3</v>
      </c>
      <c r="O2281" s="140">
        <f t="shared" si="105"/>
        <v>2.0530441365919025</v>
      </c>
      <c r="P2281" s="130" t="s">
        <v>346</v>
      </c>
      <c r="Q2281" s="130" t="s">
        <v>346</v>
      </c>
      <c r="R2281" s="185">
        <v>56</v>
      </c>
      <c r="S2281" s="185">
        <v>151</v>
      </c>
      <c r="T2281" s="186">
        <v>166</v>
      </c>
      <c r="U2281" s="186"/>
      <c r="V2281" s="186"/>
      <c r="W2281" s="136"/>
    </row>
    <row r="2282" spans="1:23" ht="13.8">
      <c r="A2282" s="9">
        <v>8.39</v>
      </c>
      <c r="B2282" s="10">
        <v>68</v>
      </c>
      <c r="C2282" s="11">
        <v>176435</v>
      </c>
      <c r="D2282" s="135"/>
      <c r="E2282" s="135"/>
      <c r="F2282" s="135"/>
      <c r="G2282" s="135" t="str">
        <f t="shared" si="103"/>
        <v/>
      </c>
      <c r="H2282" s="135"/>
      <c r="I2282" s="135"/>
      <c r="J2282" s="138" t="s">
        <v>630</v>
      </c>
      <c r="K2282" s="135" t="s">
        <v>161</v>
      </c>
      <c r="L2282" s="135" t="str">
        <f t="shared" si="104"/>
        <v/>
      </c>
      <c r="M2282" s="20" t="s">
        <v>657</v>
      </c>
      <c r="N2282" s="14">
        <v>6.481102920729869E-3</v>
      </c>
      <c r="O2282" s="140">
        <f t="shared" si="105"/>
        <v>6.4811029207298692</v>
      </c>
      <c r="P2282" s="130" t="s">
        <v>346</v>
      </c>
      <c r="Q2282" s="130" t="s">
        <v>346</v>
      </c>
      <c r="R2282" s="185">
        <v>96</v>
      </c>
      <c r="S2282" s="185">
        <v>152</v>
      </c>
      <c r="T2282" s="186"/>
      <c r="U2282" s="186"/>
      <c r="V2282" s="186"/>
      <c r="W2282" s="136"/>
    </row>
    <row r="2283" spans="1:23" ht="13.8">
      <c r="A2283" s="9">
        <v>8.56</v>
      </c>
      <c r="B2283" s="10">
        <v>55</v>
      </c>
      <c r="C2283" s="11">
        <v>296097</v>
      </c>
      <c r="D2283" s="135"/>
      <c r="E2283" s="135"/>
      <c r="F2283" s="135"/>
      <c r="G2283" s="135" t="str">
        <f t="shared" si="103"/>
        <v/>
      </c>
      <c r="H2283" s="135"/>
      <c r="I2283" s="135"/>
      <c r="J2283" s="138" t="s">
        <v>437</v>
      </c>
      <c r="K2283" s="135" t="s">
        <v>107</v>
      </c>
      <c r="L2283" s="135" t="str">
        <f t="shared" si="104"/>
        <v/>
      </c>
      <c r="M2283" s="20" t="s">
        <v>98</v>
      </c>
      <c r="N2283" s="14">
        <v>1.0876725884996469E-2</v>
      </c>
      <c r="O2283" s="140">
        <f t="shared" si="105"/>
        <v>10.876725884996469</v>
      </c>
      <c r="P2283" s="130" t="s">
        <v>346</v>
      </c>
      <c r="Q2283" s="130" t="s">
        <v>346</v>
      </c>
      <c r="R2283" s="185">
        <v>69</v>
      </c>
      <c r="S2283" s="185">
        <v>129</v>
      </c>
      <c r="T2283" s="186">
        <v>168</v>
      </c>
      <c r="U2283" s="186"/>
      <c r="V2283" s="186"/>
      <c r="W2283" s="136"/>
    </row>
    <row r="2284" spans="1:23" ht="13.8">
      <c r="A2284" s="9">
        <v>8.57</v>
      </c>
      <c r="B2284" s="10">
        <v>121</v>
      </c>
      <c r="C2284" s="11">
        <v>97498</v>
      </c>
      <c r="D2284" s="135"/>
      <c r="E2284" s="135"/>
      <c r="F2284" s="135"/>
      <c r="G2284" s="135" t="str">
        <f t="shared" si="103"/>
        <v/>
      </c>
      <c r="H2284" s="135"/>
      <c r="I2284" s="135"/>
      <c r="J2284" s="138" t="s">
        <v>668</v>
      </c>
      <c r="K2284" s="135" t="s">
        <v>453</v>
      </c>
      <c r="L2284" s="135" t="str">
        <f t="shared" si="104"/>
        <v/>
      </c>
      <c r="M2284" s="20" t="s">
        <v>98</v>
      </c>
      <c r="N2284" s="14">
        <v>3.5814581719348241E-3</v>
      </c>
      <c r="O2284" s="140">
        <f t="shared" si="105"/>
        <v>3.5814581719348242</v>
      </c>
      <c r="P2284" s="130" t="s">
        <v>346</v>
      </c>
      <c r="Q2284" s="130" t="s">
        <v>346</v>
      </c>
      <c r="R2284" s="185">
        <v>136</v>
      </c>
      <c r="S2284" s="185">
        <v>77</v>
      </c>
      <c r="T2284" s="186"/>
      <c r="U2284" s="186"/>
      <c r="V2284" s="186"/>
      <c r="W2284" s="136"/>
    </row>
    <row r="2285" spans="1:23" ht="13.8">
      <c r="A2285" s="9">
        <v>8.61</v>
      </c>
      <c r="B2285" s="10">
        <v>128</v>
      </c>
      <c r="C2285" s="11">
        <v>32283</v>
      </c>
      <c r="D2285" s="135"/>
      <c r="E2285" s="135"/>
      <c r="F2285" s="135"/>
      <c r="G2285" s="135" t="str">
        <f t="shared" si="103"/>
        <v/>
      </c>
      <c r="H2285" s="135"/>
      <c r="I2285" s="135"/>
      <c r="J2285" s="138" t="s">
        <v>365</v>
      </c>
      <c r="K2285" s="135" t="s">
        <v>377</v>
      </c>
      <c r="L2285" s="135" t="str">
        <f t="shared" si="104"/>
        <v/>
      </c>
      <c r="M2285" s="20" t="s">
        <v>372</v>
      </c>
      <c r="N2285" s="14">
        <v>1.1858726759992199E-3</v>
      </c>
      <c r="O2285" s="140">
        <f t="shared" si="105"/>
        <v>1.1858726759992197</v>
      </c>
      <c r="P2285" s="130" t="s">
        <v>346</v>
      </c>
      <c r="Q2285" s="135">
        <v>2000</v>
      </c>
      <c r="R2285" s="185">
        <v>102</v>
      </c>
      <c r="S2285" s="185">
        <v>64</v>
      </c>
      <c r="T2285" s="186"/>
      <c r="U2285" s="186"/>
      <c r="V2285" s="186"/>
      <c r="W2285" s="136"/>
    </row>
    <row r="2286" spans="1:23" ht="13.8">
      <c r="A2286" s="9">
        <v>8.68</v>
      </c>
      <c r="B2286" s="10">
        <v>128</v>
      </c>
      <c r="C2286" s="11">
        <v>27524</v>
      </c>
      <c r="D2286" s="135"/>
      <c r="E2286" s="135"/>
      <c r="F2286" s="135"/>
      <c r="G2286" s="135" t="str">
        <f t="shared" si="103"/>
        <v/>
      </c>
      <c r="H2286" s="135"/>
      <c r="I2286" s="135"/>
      <c r="J2286" s="138" t="s">
        <v>95</v>
      </c>
      <c r="K2286" s="135" t="s">
        <v>98</v>
      </c>
      <c r="L2286" s="135" t="str">
        <f t="shared" si="104"/>
        <v/>
      </c>
      <c r="M2286" s="20" t="s">
        <v>98</v>
      </c>
      <c r="N2286" s="14">
        <v>1.0110571983459567E-3</v>
      </c>
      <c r="O2286" s="140">
        <f t="shared" si="105"/>
        <v>1.0110571983459566</v>
      </c>
      <c r="P2286" s="130" t="s">
        <v>346</v>
      </c>
      <c r="Q2286" s="130" t="s">
        <v>346</v>
      </c>
      <c r="R2286" s="185">
        <v>102</v>
      </c>
      <c r="S2286" s="185"/>
      <c r="T2286" s="186"/>
      <c r="U2286" s="186"/>
      <c r="V2286" s="186"/>
      <c r="W2286" s="136"/>
    </row>
    <row r="2287" spans="1:23" ht="13.8">
      <c r="A2287" s="9">
        <v>8.7899999999999991</v>
      </c>
      <c r="B2287" s="10">
        <v>69</v>
      </c>
      <c r="C2287" s="11">
        <v>70310</v>
      </c>
      <c r="D2287" s="135"/>
      <c r="E2287" s="135"/>
      <c r="F2287" s="135"/>
      <c r="G2287" s="135" t="str">
        <f t="shared" si="103"/>
        <v/>
      </c>
      <c r="H2287" s="135"/>
      <c r="I2287" s="135"/>
      <c r="J2287" s="138" t="s">
        <v>95</v>
      </c>
      <c r="K2287" s="135" t="s">
        <v>98</v>
      </c>
      <c r="L2287" s="135" t="str">
        <f t="shared" si="104"/>
        <v/>
      </c>
      <c r="M2287" s="20" t="s">
        <v>98</v>
      </c>
      <c r="N2287" s="14">
        <v>2.5827434826225923E-3</v>
      </c>
      <c r="O2287" s="140">
        <f t="shared" si="105"/>
        <v>2.5827434826225923</v>
      </c>
      <c r="P2287" s="130" t="s">
        <v>346</v>
      </c>
      <c r="Q2287" s="130" t="s">
        <v>346</v>
      </c>
      <c r="R2287" s="185">
        <v>97</v>
      </c>
      <c r="S2287" s="185">
        <v>115</v>
      </c>
      <c r="T2287" s="186">
        <v>154</v>
      </c>
      <c r="U2287" s="186"/>
      <c r="V2287" s="186"/>
      <c r="W2287" s="136"/>
    </row>
    <row r="2288" spans="1:23" ht="13.8">
      <c r="A2288" s="9">
        <v>9.1199999999999992</v>
      </c>
      <c r="B2288" s="10">
        <v>88</v>
      </c>
      <c r="C2288" s="11">
        <v>73437</v>
      </c>
      <c r="D2288" s="135"/>
      <c r="E2288" s="135"/>
      <c r="F2288" s="135"/>
      <c r="G2288" s="135" t="str">
        <f t="shared" si="103"/>
        <v/>
      </c>
      <c r="H2288" s="135"/>
      <c r="I2288" s="135"/>
      <c r="J2288" s="138" t="s">
        <v>707</v>
      </c>
      <c r="K2288" s="135" t="s">
        <v>730</v>
      </c>
      <c r="L2288" s="135" t="str">
        <f t="shared" si="104"/>
        <v/>
      </c>
      <c r="M2288" s="20" t="s">
        <v>748</v>
      </c>
      <c r="N2288" s="14">
        <v>2.6976096306834778E-3</v>
      </c>
      <c r="O2288" s="140">
        <f t="shared" si="105"/>
        <v>2.6976096306834778</v>
      </c>
      <c r="P2288" s="130" t="s">
        <v>346</v>
      </c>
      <c r="Q2288" s="130" t="s">
        <v>346</v>
      </c>
      <c r="R2288" s="185">
        <v>105</v>
      </c>
      <c r="S2288" s="185">
        <v>141</v>
      </c>
      <c r="T2288" s="186">
        <v>176</v>
      </c>
      <c r="U2288" s="186"/>
      <c r="V2288" s="186"/>
      <c r="W2288" s="136"/>
    </row>
    <row r="2289" spans="1:23" ht="13.8">
      <c r="A2289" s="9">
        <v>9.17</v>
      </c>
      <c r="B2289" s="10">
        <v>55</v>
      </c>
      <c r="C2289" s="11">
        <v>35221</v>
      </c>
      <c r="D2289" s="135"/>
      <c r="E2289" s="135"/>
      <c r="F2289" s="135"/>
      <c r="G2289" s="135" t="str">
        <f t="shared" si="103"/>
        <v/>
      </c>
      <c r="H2289" s="135"/>
      <c r="I2289" s="135"/>
      <c r="J2289" s="138" t="s">
        <v>152</v>
      </c>
      <c r="K2289" s="135" t="s">
        <v>163</v>
      </c>
      <c r="L2289" s="135" t="str">
        <f t="shared" si="104"/>
        <v/>
      </c>
      <c r="M2289" s="20" t="s">
        <v>175</v>
      </c>
      <c r="N2289" s="14">
        <v>1.2937961627286351E-3</v>
      </c>
      <c r="O2289" s="140">
        <f t="shared" si="105"/>
        <v>1.2937961627286352</v>
      </c>
      <c r="P2289" s="130" t="s">
        <v>346</v>
      </c>
      <c r="Q2289" s="135">
        <v>1013.2</v>
      </c>
      <c r="R2289" s="185">
        <v>85</v>
      </c>
      <c r="S2289" s="185">
        <v>113</v>
      </c>
      <c r="T2289" s="186"/>
      <c r="U2289" s="186"/>
      <c r="V2289" s="186"/>
      <c r="W2289" s="136"/>
    </row>
    <row r="2290" spans="1:23" ht="13.8">
      <c r="A2290" s="9">
        <v>9.2799999999999994</v>
      </c>
      <c r="B2290" s="10">
        <v>135</v>
      </c>
      <c r="C2290" s="11">
        <v>137867</v>
      </c>
      <c r="D2290" s="135"/>
      <c r="E2290" s="135"/>
      <c r="F2290" s="135"/>
      <c r="G2290" s="135" t="str">
        <f t="shared" si="103"/>
        <v/>
      </c>
      <c r="H2290" s="135"/>
      <c r="I2290" s="135"/>
      <c r="J2290" s="138" t="s">
        <v>589</v>
      </c>
      <c r="K2290" s="135" t="s">
        <v>110</v>
      </c>
      <c r="L2290" s="135" t="str">
        <f t="shared" si="104"/>
        <v/>
      </c>
      <c r="M2290" s="20" t="s">
        <v>98</v>
      </c>
      <c r="N2290" s="14">
        <v>5.064359205215886E-3</v>
      </c>
      <c r="O2290" s="140">
        <f t="shared" si="105"/>
        <v>5.0643592052158857</v>
      </c>
      <c r="P2290" s="130" t="s">
        <v>346</v>
      </c>
      <c r="Q2290" s="130" t="s">
        <v>346</v>
      </c>
      <c r="R2290" s="185">
        <v>107</v>
      </c>
      <c r="S2290" s="185">
        <v>150</v>
      </c>
      <c r="T2290" s="186"/>
      <c r="U2290" s="186"/>
      <c r="V2290" s="186"/>
      <c r="W2290" s="136"/>
    </row>
    <row r="2291" spans="1:23" ht="13.8">
      <c r="A2291" s="9">
        <v>9.2899999999999991</v>
      </c>
      <c r="B2291" s="10">
        <v>58</v>
      </c>
      <c r="C2291" s="11">
        <v>1708025</v>
      </c>
      <c r="D2291" s="135"/>
      <c r="E2291" s="135"/>
      <c r="F2291" s="135"/>
      <c r="G2291" s="135" t="str">
        <f t="shared" si="103"/>
        <v/>
      </c>
      <c r="H2291" s="135"/>
      <c r="I2291" s="135"/>
      <c r="J2291" s="138" t="s">
        <v>669</v>
      </c>
      <c r="K2291" s="135" t="s">
        <v>162</v>
      </c>
      <c r="L2291" s="135" t="str">
        <f t="shared" si="104"/>
        <v/>
      </c>
      <c r="M2291" s="20" t="s">
        <v>674</v>
      </c>
      <c r="N2291" s="14">
        <v>6.2742005929547054E-2</v>
      </c>
      <c r="O2291" s="140">
        <f t="shared" si="105"/>
        <v>62.742005929547055</v>
      </c>
      <c r="P2291" s="130" t="s">
        <v>346</v>
      </c>
      <c r="Q2291" s="130" t="s">
        <v>346</v>
      </c>
      <c r="R2291" s="185">
        <v>185</v>
      </c>
      <c r="S2291" s="185">
        <v>156</v>
      </c>
      <c r="T2291" s="186"/>
      <c r="U2291" s="186"/>
      <c r="V2291" s="186"/>
      <c r="W2291" s="136"/>
    </row>
    <row r="2292" spans="1:23" ht="13.8">
      <c r="A2292" s="9">
        <v>9.5299999999999994</v>
      </c>
      <c r="B2292" s="10">
        <v>120</v>
      </c>
      <c r="C2292" s="11">
        <v>134981</v>
      </c>
      <c r="D2292" s="135"/>
      <c r="E2292" s="135"/>
      <c r="F2292" s="135"/>
      <c r="G2292" s="135" t="str">
        <f t="shared" si="103"/>
        <v/>
      </c>
      <c r="H2292" s="135"/>
      <c r="I2292" s="135"/>
      <c r="J2292" s="138" t="s">
        <v>632</v>
      </c>
      <c r="K2292" s="135" t="s">
        <v>651</v>
      </c>
      <c r="L2292" s="135" t="str">
        <f t="shared" si="104"/>
        <v/>
      </c>
      <c r="M2292" s="20" t="s">
        <v>98</v>
      </c>
      <c r="N2292" s="14">
        <v>4.958345868694071E-3</v>
      </c>
      <c r="O2292" s="140">
        <f t="shared" si="105"/>
        <v>4.9583458686940709</v>
      </c>
      <c r="P2292" s="130" t="s">
        <v>346</v>
      </c>
      <c r="Q2292" s="130" t="s">
        <v>346</v>
      </c>
      <c r="R2292" s="185">
        <v>135</v>
      </c>
      <c r="S2292" s="185">
        <v>92</v>
      </c>
      <c r="T2292" s="186"/>
      <c r="U2292" s="186"/>
      <c r="V2292" s="186"/>
      <c r="W2292" s="136"/>
    </row>
    <row r="2293" spans="1:23" ht="13.8">
      <c r="A2293" s="9">
        <v>9.75</v>
      </c>
      <c r="B2293" s="10">
        <v>149</v>
      </c>
      <c r="C2293" s="11">
        <v>302289</v>
      </c>
      <c r="D2293" s="135"/>
      <c r="E2293" s="135"/>
      <c r="F2293" s="135"/>
      <c r="G2293" s="135" t="str">
        <f t="shared" si="103"/>
        <v/>
      </c>
      <c r="H2293" s="135"/>
      <c r="I2293" s="135"/>
      <c r="J2293" s="138" t="s">
        <v>709</v>
      </c>
      <c r="K2293" s="135" t="s">
        <v>351</v>
      </c>
      <c r="L2293" s="135" t="str">
        <f t="shared" si="104"/>
        <v/>
      </c>
      <c r="M2293" s="20" t="s">
        <v>98</v>
      </c>
      <c r="N2293" s="14">
        <v>1.1104180694332255E-2</v>
      </c>
      <c r="O2293" s="140">
        <f t="shared" si="105"/>
        <v>11.104180694332255</v>
      </c>
      <c r="P2293" s="130" t="s">
        <v>346</v>
      </c>
      <c r="Q2293" s="130" t="s">
        <v>346</v>
      </c>
      <c r="R2293" s="185">
        <v>121</v>
      </c>
      <c r="S2293" s="185">
        <v>164</v>
      </c>
      <c r="T2293" s="186">
        <v>77</v>
      </c>
      <c r="U2293" s="186"/>
      <c r="V2293" s="186"/>
      <c r="W2293" s="136"/>
    </row>
    <row r="2294" spans="1:23" ht="13.8">
      <c r="A2294" s="9">
        <v>9.92</v>
      </c>
      <c r="B2294" s="10">
        <v>55</v>
      </c>
      <c r="C2294" s="11">
        <v>120705</v>
      </c>
      <c r="D2294" s="135"/>
      <c r="E2294" s="135"/>
      <c r="F2294" s="135"/>
      <c r="G2294" s="135" t="str">
        <f t="shared" ref="G2294:G2317" si="106">IF($F2294="Other","Please, specify ion type!!!","")</f>
        <v/>
      </c>
      <c r="H2294" s="135"/>
      <c r="I2294" s="135"/>
      <c r="J2294" s="138" t="s">
        <v>474</v>
      </c>
      <c r="K2294" s="135" t="s">
        <v>194</v>
      </c>
      <c r="L2294" s="135" t="str">
        <f t="shared" ref="L2294:L2317" si="107">IF($I2294="Unknown","n/a","")</f>
        <v/>
      </c>
      <c r="M2294" s="20" t="s">
        <v>98</v>
      </c>
      <c r="N2294" s="14">
        <v>4.4339361693921204E-3</v>
      </c>
      <c r="O2294" s="140">
        <f t="shared" si="105"/>
        <v>4.43393616939212</v>
      </c>
      <c r="P2294" s="130" t="s">
        <v>346</v>
      </c>
      <c r="Q2294" s="130" t="s">
        <v>346</v>
      </c>
      <c r="R2294" s="185">
        <v>69</v>
      </c>
      <c r="S2294" s="185">
        <v>97</v>
      </c>
      <c r="T2294" s="186">
        <v>196</v>
      </c>
      <c r="U2294" s="186"/>
      <c r="V2294" s="186"/>
      <c r="W2294" s="136"/>
    </row>
    <row r="2295" spans="1:23" ht="13.8">
      <c r="A2295" s="9">
        <v>10.039999999999999</v>
      </c>
      <c r="B2295" s="10">
        <v>109</v>
      </c>
      <c r="C2295" s="11">
        <v>180623</v>
      </c>
      <c r="D2295" s="135"/>
      <c r="E2295" s="135"/>
      <c r="F2295" s="135"/>
      <c r="G2295" s="135" t="str">
        <f t="shared" si="106"/>
        <v/>
      </c>
      <c r="H2295" s="135"/>
      <c r="I2295" s="135"/>
      <c r="J2295" s="138" t="s">
        <v>95</v>
      </c>
      <c r="K2295" s="135" t="s">
        <v>98</v>
      </c>
      <c r="L2295" s="135" t="str">
        <f t="shared" si="107"/>
        <v/>
      </c>
      <c r="M2295" s="20" t="s">
        <v>98</v>
      </c>
      <c r="N2295" s="14">
        <v>6.6349434797573674E-3</v>
      </c>
      <c r="O2295" s="140">
        <f t="shared" si="105"/>
        <v>6.6349434797573679</v>
      </c>
      <c r="P2295" s="130" t="s">
        <v>346</v>
      </c>
      <c r="Q2295" s="130" t="s">
        <v>346</v>
      </c>
      <c r="R2295" s="185">
        <v>151</v>
      </c>
      <c r="S2295" s="185">
        <v>175</v>
      </c>
      <c r="T2295" s="186">
        <v>190</v>
      </c>
      <c r="U2295" s="186"/>
      <c r="V2295" s="186"/>
      <c r="W2295" s="136"/>
    </row>
    <row r="2296" spans="1:23" ht="13.8">
      <c r="A2296" s="9">
        <v>10.11</v>
      </c>
      <c r="B2296" s="10">
        <v>55</v>
      </c>
      <c r="C2296" s="11">
        <v>36244</v>
      </c>
      <c r="D2296" s="135"/>
      <c r="E2296" s="135"/>
      <c r="F2296" s="135"/>
      <c r="G2296" s="135" t="str">
        <f t="shared" si="106"/>
        <v/>
      </c>
      <c r="H2296" s="135"/>
      <c r="I2296" s="135"/>
      <c r="J2296" s="138" t="s">
        <v>711</v>
      </c>
      <c r="K2296" s="135" t="s">
        <v>733</v>
      </c>
      <c r="L2296" s="135" t="str">
        <f t="shared" si="107"/>
        <v/>
      </c>
      <c r="M2296" s="20" t="s">
        <v>98</v>
      </c>
      <c r="N2296" s="14">
        <v>1.3313746946973864E-3</v>
      </c>
      <c r="O2296" s="140">
        <f t="shared" si="105"/>
        <v>1.3313746946973863</v>
      </c>
      <c r="P2296" s="130" t="s">
        <v>346</v>
      </c>
      <c r="Q2296" s="130" t="s">
        <v>346</v>
      </c>
      <c r="R2296" s="185">
        <v>69</v>
      </c>
      <c r="S2296" s="185">
        <v>81</v>
      </c>
      <c r="T2296" s="186">
        <v>196</v>
      </c>
      <c r="U2296" s="186"/>
      <c r="V2296" s="186"/>
      <c r="W2296" s="136"/>
    </row>
    <row r="2297" spans="1:23" ht="13.8">
      <c r="A2297" s="9">
        <v>10.18</v>
      </c>
      <c r="B2297" s="10">
        <v>163</v>
      </c>
      <c r="C2297" s="11">
        <v>185898</v>
      </c>
      <c r="D2297" s="135"/>
      <c r="E2297" s="135"/>
      <c r="F2297" s="135"/>
      <c r="G2297" s="135" t="str">
        <f t="shared" si="106"/>
        <v/>
      </c>
      <c r="H2297" s="135"/>
      <c r="I2297" s="135"/>
      <c r="J2297" s="138" t="s">
        <v>712</v>
      </c>
      <c r="K2297" s="135" t="s">
        <v>734</v>
      </c>
      <c r="L2297" s="135" t="str">
        <f t="shared" si="107"/>
        <v/>
      </c>
      <c r="M2297" s="20" t="s">
        <v>750</v>
      </c>
      <c r="N2297" s="14">
        <v>6.8287135248552792E-3</v>
      </c>
      <c r="O2297" s="140">
        <f t="shared" si="105"/>
        <v>6.8287135248552788</v>
      </c>
      <c r="P2297" s="130" t="s">
        <v>346</v>
      </c>
      <c r="Q2297" s="130" t="s">
        <v>346</v>
      </c>
      <c r="R2297" s="185">
        <v>135</v>
      </c>
      <c r="S2297" s="185">
        <v>178</v>
      </c>
      <c r="T2297" s="186"/>
      <c r="U2297" s="186"/>
      <c r="V2297" s="186"/>
      <c r="W2297" s="136"/>
    </row>
    <row r="2298" spans="1:23" ht="13.8">
      <c r="A2298" s="9">
        <v>10.38</v>
      </c>
      <c r="B2298" s="10">
        <v>121</v>
      </c>
      <c r="C2298" s="11">
        <v>91371</v>
      </c>
      <c r="D2298" s="135"/>
      <c r="E2298" s="135"/>
      <c r="F2298" s="135"/>
      <c r="G2298" s="135" t="str">
        <f t="shared" si="106"/>
        <v/>
      </c>
      <c r="H2298" s="135"/>
      <c r="I2298" s="135"/>
      <c r="J2298" s="138" t="s">
        <v>95</v>
      </c>
      <c r="K2298" s="135" t="s">
        <v>98</v>
      </c>
      <c r="L2298" s="135" t="str">
        <f t="shared" si="107"/>
        <v/>
      </c>
      <c r="M2298" s="20" t="s">
        <v>98</v>
      </c>
      <c r="N2298" s="14">
        <v>3.3563910503585392E-3</v>
      </c>
      <c r="O2298" s="140">
        <f t="shared" si="105"/>
        <v>3.356391050358539</v>
      </c>
      <c r="P2298" s="130" t="s">
        <v>346</v>
      </c>
      <c r="Q2298" s="130" t="s">
        <v>346</v>
      </c>
      <c r="R2298" s="185">
        <v>136</v>
      </c>
      <c r="S2298" s="185"/>
      <c r="T2298" s="186"/>
      <c r="U2298" s="186"/>
      <c r="V2298" s="186"/>
      <c r="W2298" s="136"/>
    </row>
    <row r="2299" spans="1:23" ht="13.8">
      <c r="A2299" s="9">
        <v>10.47</v>
      </c>
      <c r="B2299" s="10">
        <v>193</v>
      </c>
      <c r="C2299" s="11">
        <v>74145</v>
      </c>
      <c r="D2299" s="135"/>
      <c r="E2299" s="135"/>
      <c r="F2299" s="135"/>
      <c r="G2299" s="135" t="str">
        <f t="shared" si="106"/>
        <v/>
      </c>
      <c r="H2299" s="135"/>
      <c r="I2299" s="135"/>
      <c r="J2299" s="138" t="s">
        <v>95</v>
      </c>
      <c r="K2299" s="135" t="s">
        <v>98</v>
      </c>
      <c r="L2299" s="135" t="str">
        <f t="shared" si="107"/>
        <v/>
      </c>
      <c r="M2299" s="20" t="s">
        <v>98</v>
      </c>
      <c r="N2299" s="14">
        <v>2.7236170604331123E-3</v>
      </c>
      <c r="O2299" s="140">
        <f t="shared" si="105"/>
        <v>2.7236170604331122</v>
      </c>
      <c r="P2299" s="130" t="s">
        <v>346</v>
      </c>
      <c r="Q2299" s="130" t="s">
        <v>346</v>
      </c>
      <c r="R2299" s="185">
        <v>208</v>
      </c>
      <c r="S2299" s="185">
        <v>207</v>
      </c>
      <c r="T2299" s="186"/>
      <c r="U2299" s="186"/>
      <c r="V2299" s="186"/>
      <c r="W2299" s="136"/>
    </row>
    <row r="2300" spans="1:23" ht="13.8">
      <c r="A2300" s="9">
        <v>10.65</v>
      </c>
      <c r="B2300" s="10">
        <v>177</v>
      </c>
      <c r="C2300" s="11">
        <v>56024</v>
      </c>
      <c r="D2300" s="135"/>
      <c r="E2300" s="135"/>
      <c r="F2300" s="135"/>
      <c r="G2300" s="135" t="str">
        <f t="shared" si="106"/>
        <v/>
      </c>
      <c r="H2300" s="135"/>
      <c r="I2300" s="135"/>
      <c r="J2300" s="138" t="s">
        <v>713</v>
      </c>
      <c r="K2300" s="135" t="s">
        <v>735</v>
      </c>
      <c r="L2300" s="135" t="str">
        <f t="shared" si="107"/>
        <v/>
      </c>
      <c r="M2300" s="20" t="s">
        <v>751</v>
      </c>
      <c r="N2300" s="14">
        <v>2.057966446742257E-3</v>
      </c>
      <c r="O2300" s="140">
        <f t="shared" si="105"/>
        <v>2.0579664467422569</v>
      </c>
      <c r="P2300" s="130" t="s">
        <v>346</v>
      </c>
      <c r="Q2300" s="130" t="s">
        <v>346</v>
      </c>
      <c r="R2300" s="185">
        <v>192</v>
      </c>
      <c r="S2300" s="185">
        <v>149</v>
      </c>
      <c r="T2300" s="186">
        <v>121</v>
      </c>
      <c r="U2300" s="186"/>
      <c r="V2300" s="186"/>
      <c r="W2300" s="136"/>
    </row>
    <row r="2301" spans="1:23" ht="13.8">
      <c r="A2301" s="9">
        <v>10.79</v>
      </c>
      <c r="B2301" s="10">
        <v>177</v>
      </c>
      <c r="C2301" s="11">
        <v>96547</v>
      </c>
      <c r="D2301" s="135"/>
      <c r="E2301" s="135"/>
      <c r="F2301" s="135"/>
      <c r="G2301" s="135" t="str">
        <f t="shared" si="106"/>
        <v/>
      </c>
      <c r="H2301" s="135"/>
      <c r="I2301" s="135"/>
      <c r="J2301" s="138" t="s">
        <v>760</v>
      </c>
      <c r="K2301" s="135" t="s">
        <v>763</v>
      </c>
      <c r="L2301" s="135" t="str">
        <f t="shared" si="107"/>
        <v/>
      </c>
      <c r="M2301" s="20" t="s">
        <v>765</v>
      </c>
      <c r="N2301" s="14">
        <v>3.5465244633304423E-3</v>
      </c>
      <c r="O2301" s="140">
        <f t="shared" si="105"/>
        <v>3.5465244633304422</v>
      </c>
      <c r="P2301" s="135">
        <v>454.40000000000003</v>
      </c>
      <c r="Q2301" s="135">
        <v>454.4</v>
      </c>
      <c r="R2301" s="185">
        <v>207</v>
      </c>
      <c r="S2301" s="185">
        <v>222</v>
      </c>
      <c r="T2301" s="186">
        <v>135</v>
      </c>
      <c r="U2301" s="186"/>
      <c r="V2301" s="186"/>
      <c r="W2301" s="136"/>
    </row>
    <row r="2302" spans="1:23" ht="13.8">
      <c r="A2302" s="9">
        <v>10.91</v>
      </c>
      <c r="B2302" s="10">
        <v>58</v>
      </c>
      <c r="C2302" s="11">
        <v>41767</v>
      </c>
      <c r="D2302" s="135"/>
      <c r="E2302" s="135"/>
      <c r="F2302" s="135"/>
      <c r="G2302" s="135" t="str">
        <f t="shared" si="106"/>
        <v/>
      </c>
      <c r="H2302" s="135"/>
      <c r="I2302" s="135"/>
      <c r="J2302" s="138" t="s">
        <v>670</v>
      </c>
      <c r="K2302" s="135" t="s">
        <v>672</v>
      </c>
      <c r="L2302" s="135" t="str">
        <f t="shared" si="107"/>
        <v/>
      </c>
      <c r="M2302" s="20" t="s">
        <v>675</v>
      </c>
      <c r="N2302" s="14">
        <v>1.5342546869392378E-3</v>
      </c>
      <c r="O2302" s="140">
        <f t="shared" si="105"/>
        <v>1.5342546869392377</v>
      </c>
      <c r="P2302" s="130" t="s">
        <v>346</v>
      </c>
      <c r="Q2302" s="135">
        <v>27.603999999999999</v>
      </c>
      <c r="R2302" s="185">
        <v>213</v>
      </c>
      <c r="S2302" s="185">
        <v>84</v>
      </c>
      <c r="T2302" s="186"/>
      <c r="U2302" s="186"/>
      <c r="V2302" s="186"/>
      <c r="W2302" s="136"/>
    </row>
    <row r="2303" spans="1:23" ht="13.8">
      <c r="A2303" s="9">
        <v>11.01</v>
      </c>
      <c r="B2303" s="10">
        <v>191</v>
      </c>
      <c r="C2303" s="11">
        <v>493659</v>
      </c>
      <c r="D2303" s="135"/>
      <c r="E2303" s="135"/>
      <c r="F2303" s="135"/>
      <c r="G2303" s="135" t="str">
        <f t="shared" si="106"/>
        <v/>
      </c>
      <c r="H2303" s="135"/>
      <c r="I2303" s="135"/>
      <c r="J2303" s="138" t="s">
        <v>443</v>
      </c>
      <c r="K2303" s="135" t="s">
        <v>732</v>
      </c>
      <c r="L2303" s="135" t="str">
        <f t="shared" si="107"/>
        <v/>
      </c>
      <c r="M2303" s="20" t="s">
        <v>98</v>
      </c>
      <c r="N2303" s="14">
        <v>1.8133900794879625E-2</v>
      </c>
      <c r="O2303" s="140">
        <f t="shared" si="105"/>
        <v>18.133900794879626</v>
      </c>
      <c r="P2303" s="130" t="s">
        <v>346</v>
      </c>
      <c r="Q2303" s="130" t="s">
        <v>346</v>
      </c>
      <c r="R2303" s="185">
        <v>91</v>
      </c>
      <c r="S2303" s="185">
        <v>206</v>
      </c>
      <c r="T2303" s="186"/>
      <c r="U2303" s="186"/>
      <c r="V2303" s="186"/>
      <c r="W2303" s="136"/>
    </row>
    <row r="2304" spans="1:23" ht="13.8">
      <c r="A2304" s="9">
        <v>11.26</v>
      </c>
      <c r="B2304" s="10">
        <v>121</v>
      </c>
      <c r="C2304" s="11">
        <v>117309</v>
      </c>
      <c r="D2304" s="135"/>
      <c r="E2304" s="135"/>
      <c r="F2304" s="135"/>
      <c r="G2304" s="135" t="str">
        <f t="shared" si="106"/>
        <v/>
      </c>
      <c r="H2304" s="135"/>
      <c r="I2304" s="135"/>
      <c r="J2304" s="138" t="s">
        <v>701</v>
      </c>
      <c r="K2304" s="135" t="s">
        <v>341</v>
      </c>
      <c r="L2304" s="135" t="str">
        <f t="shared" si="107"/>
        <v/>
      </c>
      <c r="M2304" s="20" t="s">
        <v>334</v>
      </c>
      <c r="N2304" s="14">
        <v>4.3091886673726877E-3</v>
      </c>
      <c r="O2304" s="140">
        <f t="shared" si="105"/>
        <v>4.3091886673726876</v>
      </c>
      <c r="P2304" s="130" t="s">
        <v>346</v>
      </c>
      <c r="Q2304" s="130" t="s">
        <v>346</v>
      </c>
      <c r="R2304" s="185">
        <v>149</v>
      </c>
      <c r="S2304" s="185">
        <v>194</v>
      </c>
      <c r="T2304" s="186"/>
      <c r="U2304" s="186"/>
      <c r="V2304" s="186"/>
      <c r="W2304" s="136"/>
    </row>
    <row r="2305" spans="1:23" ht="13.8">
      <c r="A2305" s="9">
        <v>11.81</v>
      </c>
      <c r="B2305" s="10">
        <v>55</v>
      </c>
      <c r="C2305" s="11">
        <v>110870</v>
      </c>
      <c r="D2305" s="135"/>
      <c r="E2305" s="135"/>
      <c r="F2305" s="135"/>
      <c r="G2305" s="135" t="str">
        <f t="shared" si="106"/>
        <v/>
      </c>
      <c r="H2305" s="135"/>
      <c r="I2305" s="135"/>
      <c r="J2305" s="138" t="s">
        <v>761</v>
      </c>
      <c r="K2305" s="135" t="s">
        <v>196</v>
      </c>
      <c r="L2305" s="135" t="str">
        <f t="shared" si="107"/>
        <v/>
      </c>
      <c r="M2305" s="20" t="s">
        <v>98</v>
      </c>
      <c r="N2305" s="14">
        <v>4.0726606445508004E-3</v>
      </c>
      <c r="O2305" s="140">
        <f t="shared" si="105"/>
        <v>4.0726606445508002</v>
      </c>
      <c r="P2305" s="130" t="s">
        <v>346</v>
      </c>
      <c r="Q2305" s="130" t="s">
        <v>346</v>
      </c>
      <c r="R2305" s="185">
        <v>83</v>
      </c>
      <c r="S2305" s="185">
        <v>111</v>
      </c>
      <c r="T2305" s="186">
        <v>224</v>
      </c>
      <c r="U2305" s="186"/>
      <c r="V2305" s="186"/>
      <c r="W2305" s="136"/>
    </row>
    <row r="2306" spans="1:23" ht="13.8">
      <c r="A2306" s="9">
        <v>11.92</v>
      </c>
      <c r="B2306" s="10">
        <v>149</v>
      </c>
      <c r="C2306" s="11">
        <v>56100</v>
      </c>
      <c r="D2306" s="135"/>
      <c r="E2306" s="135"/>
      <c r="F2306" s="135"/>
      <c r="G2306" s="135" t="str">
        <f t="shared" si="106"/>
        <v/>
      </c>
      <c r="H2306" s="135"/>
      <c r="I2306" s="135"/>
      <c r="J2306" s="138" t="s">
        <v>558</v>
      </c>
      <c r="K2306" s="135" t="s">
        <v>114</v>
      </c>
      <c r="L2306" s="135" t="str">
        <f t="shared" si="107"/>
        <v/>
      </c>
      <c r="M2306" s="20" t="s">
        <v>139</v>
      </c>
      <c r="N2306" s="14">
        <v>2.0607582047379807E-3</v>
      </c>
      <c r="O2306" s="140">
        <f t="shared" si="105"/>
        <v>2.0607582047379807</v>
      </c>
      <c r="P2306" s="135">
        <v>6240</v>
      </c>
      <c r="Q2306" s="135">
        <v>6240</v>
      </c>
      <c r="R2306" s="185">
        <v>177</v>
      </c>
      <c r="S2306" s="185">
        <v>222</v>
      </c>
      <c r="T2306" s="186"/>
      <c r="U2306" s="186"/>
      <c r="V2306" s="186"/>
      <c r="W2306" s="136"/>
    </row>
    <row r="2307" spans="1:23" ht="13.8">
      <c r="A2307" s="9">
        <v>12.6</v>
      </c>
      <c r="B2307" s="10">
        <v>83</v>
      </c>
      <c r="C2307" s="135">
        <v>169597</v>
      </c>
      <c r="D2307" s="135"/>
      <c r="E2307" s="135"/>
      <c r="F2307" s="135"/>
      <c r="G2307" s="135" t="str">
        <f t="shared" si="106"/>
        <v/>
      </c>
      <c r="H2307" s="135"/>
      <c r="I2307" s="135"/>
      <c r="J2307" s="138" t="s">
        <v>526</v>
      </c>
      <c r="K2307" s="135" t="s">
        <v>167</v>
      </c>
      <c r="L2307" s="135" t="str">
        <f t="shared" si="107"/>
        <v/>
      </c>
      <c r="M2307" s="20" t="s">
        <v>179</v>
      </c>
      <c r="N2307" s="14">
        <v>6.2299181684304338E-3</v>
      </c>
      <c r="O2307" s="140">
        <f t="shared" si="105"/>
        <v>6.2299181684304337</v>
      </c>
      <c r="P2307" s="135">
        <v>10392</v>
      </c>
      <c r="Q2307" s="135">
        <v>10392</v>
      </c>
      <c r="R2307" s="185">
        <v>153</v>
      </c>
      <c r="S2307" s="185">
        <v>55</v>
      </c>
      <c r="T2307" s="186">
        <v>226</v>
      </c>
      <c r="U2307" s="186"/>
      <c r="V2307" s="196"/>
      <c r="W2307" s="136"/>
    </row>
    <row r="2308" spans="1:23" ht="13.8">
      <c r="A2308" s="9">
        <v>13.1</v>
      </c>
      <c r="B2308" s="10">
        <v>57</v>
      </c>
      <c r="C2308" s="135">
        <v>464617</v>
      </c>
      <c r="D2308" s="135"/>
      <c r="E2308" s="135"/>
      <c r="F2308" s="135"/>
      <c r="G2308" s="135" t="str">
        <f t="shared" si="106"/>
        <v/>
      </c>
      <c r="H2308" s="135"/>
      <c r="I2308" s="135"/>
      <c r="J2308" s="138" t="s">
        <v>596</v>
      </c>
      <c r="K2308" s="135" t="s">
        <v>484</v>
      </c>
      <c r="L2308" s="135" t="str">
        <f t="shared" si="107"/>
        <v/>
      </c>
      <c r="M2308" s="20" t="s">
        <v>598</v>
      </c>
      <c r="N2308" s="14">
        <v>1.7067081903934873E-2</v>
      </c>
      <c r="O2308" s="140">
        <f t="shared" si="105"/>
        <v>17.067081903934874</v>
      </c>
      <c r="P2308" s="130" t="s">
        <v>346</v>
      </c>
      <c r="Q2308" s="130" t="s">
        <v>346</v>
      </c>
      <c r="R2308" s="185">
        <v>71</v>
      </c>
      <c r="S2308" s="185">
        <v>85</v>
      </c>
      <c r="T2308" s="186">
        <v>212</v>
      </c>
      <c r="U2308" s="186"/>
      <c r="V2308" s="196"/>
      <c r="W2308" s="136"/>
    </row>
    <row r="2309" spans="1:23" ht="13.8">
      <c r="A2309" s="9">
        <v>13.75</v>
      </c>
      <c r="B2309" s="10">
        <v>73</v>
      </c>
      <c r="C2309" s="135">
        <v>307465</v>
      </c>
      <c r="D2309" s="135"/>
      <c r="E2309" s="135"/>
      <c r="F2309" s="135"/>
      <c r="G2309" s="135" t="str">
        <f t="shared" si="106"/>
        <v/>
      </c>
      <c r="H2309" s="135"/>
      <c r="I2309" s="135"/>
      <c r="J2309" s="138" t="s">
        <v>682</v>
      </c>
      <c r="K2309" s="135" t="s">
        <v>690</v>
      </c>
      <c r="L2309" s="135" t="str">
        <f t="shared" si="107"/>
        <v/>
      </c>
      <c r="M2309" s="20" t="s">
        <v>694</v>
      </c>
      <c r="N2309" s="14">
        <v>1.1294314107304158E-2</v>
      </c>
      <c r="O2309" s="140">
        <f t="shared" si="105"/>
        <v>11.294314107304158</v>
      </c>
      <c r="P2309" s="130" t="s">
        <v>346</v>
      </c>
      <c r="Q2309" s="135">
        <v>69.405000000000001</v>
      </c>
      <c r="R2309" s="185">
        <v>129</v>
      </c>
      <c r="S2309" s="185">
        <v>185</v>
      </c>
      <c r="T2309" s="186">
        <v>228</v>
      </c>
      <c r="U2309" s="186"/>
      <c r="V2309" s="196"/>
      <c r="W2309" s="136"/>
    </row>
    <row r="2310" spans="1:23" ht="13.8">
      <c r="A2310" s="9">
        <v>13.76</v>
      </c>
      <c r="B2310" s="10">
        <v>55</v>
      </c>
      <c r="C2310" s="135">
        <v>270340</v>
      </c>
      <c r="D2310" s="135"/>
      <c r="E2310" s="135"/>
      <c r="F2310" s="135"/>
      <c r="G2310" s="135" t="str">
        <f t="shared" si="106"/>
        <v/>
      </c>
      <c r="H2310" s="135"/>
      <c r="I2310" s="135"/>
      <c r="J2310" s="138" t="s">
        <v>95</v>
      </c>
      <c r="K2310" s="135" t="s">
        <v>98</v>
      </c>
      <c r="L2310" s="135" t="str">
        <f t="shared" si="107"/>
        <v/>
      </c>
      <c r="M2310" s="20" t="s">
        <v>98</v>
      </c>
      <c r="N2310" s="14">
        <v>9.9305770600510834E-3</v>
      </c>
      <c r="O2310" s="140">
        <f t="shared" si="105"/>
        <v>9.9305770600510836</v>
      </c>
      <c r="P2310" s="130" t="s">
        <v>346</v>
      </c>
      <c r="Q2310" s="130" t="s">
        <v>346</v>
      </c>
      <c r="R2310" s="185">
        <v>67</v>
      </c>
      <c r="S2310" s="185">
        <v>79</v>
      </c>
      <c r="T2310" s="186">
        <v>207</v>
      </c>
      <c r="U2310" s="186"/>
      <c r="V2310" s="196"/>
      <c r="W2310" s="136"/>
    </row>
    <row r="2311" spans="1:23" ht="13.8">
      <c r="A2311" s="9">
        <v>13.93</v>
      </c>
      <c r="B2311" s="10">
        <v>197</v>
      </c>
      <c r="C2311" s="135">
        <v>36662</v>
      </c>
      <c r="D2311" s="135"/>
      <c r="E2311" s="135"/>
      <c r="F2311" s="135"/>
      <c r="G2311" s="135" t="str">
        <f t="shared" si="106"/>
        <v/>
      </c>
      <c r="H2311" s="135"/>
      <c r="I2311" s="135"/>
      <c r="J2311" s="138" t="s">
        <v>638</v>
      </c>
      <c r="K2311" s="135" t="s">
        <v>409</v>
      </c>
      <c r="L2311" s="135" t="str">
        <f t="shared" si="107"/>
        <v/>
      </c>
      <c r="M2311" s="20" t="s">
        <v>98</v>
      </c>
      <c r="N2311" s="14">
        <v>1.3467293636738654E-3</v>
      </c>
      <c r="O2311" s="140">
        <f t="shared" si="105"/>
        <v>1.3467293636738653</v>
      </c>
      <c r="P2311" s="130" t="s">
        <v>346</v>
      </c>
      <c r="Q2311" s="130" t="s">
        <v>346</v>
      </c>
      <c r="R2311" s="185">
        <v>212</v>
      </c>
      <c r="S2311" s="185">
        <v>155</v>
      </c>
      <c r="T2311" s="186">
        <v>165</v>
      </c>
      <c r="U2311" s="186"/>
      <c r="V2311" s="196"/>
      <c r="W2311" s="136"/>
    </row>
    <row r="2312" spans="1:23" ht="13.8">
      <c r="A2312" s="158">
        <v>14.51</v>
      </c>
      <c r="B2312" s="153">
        <v>57</v>
      </c>
      <c r="C2312" s="27">
        <v>147422</v>
      </c>
      <c r="D2312" s="27"/>
      <c r="E2312" s="27"/>
      <c r="F2312" s="27"/>
      <c r="G2312" s="27" t="str">
        <f t="shared" si="106"/>
        <v/>
      </c>
      <c r="H2312" s="27"/>
      <c r="I2312" s="27"/>
      <c r="J2312" s="154" t="s">
        <v>639</v>
      </c>
      <c r="K2312" s="27" t="s">
        <v>305</v>
      </c>
      <c r="L2312" s="27" t="str">
        <f t="shared" si="107"/>
        <v/>
      </c>
      <c r="M2312" s="155" t="s">
        <v>663</v>
      </c>
      <c r="N2312" s="140">
        <v>5.4153493058624351E-3</v>
      </c>
      <c r="O2312" s="140">
        <f t="shared" si="105"/>
        <v>5.4153493058624349</v>
      </c>
      <c r="P2312" s="131" t="s">
        <v>346</v>
      </c>
      <c r="Q2312" s="127">
        <v>0.35159000000000001</v>
      </c>
      <c r="R2312" s="185">
        <v>71</v>
      </c>
      <c r="S2312" s="185">
        <v>85</v>
      </c>
      <c r="T2312" s="186">
        <v>197</v>
      </c>
      <c r="U2312" s="186"/>
      <c r="V2312" s="196"/>
      <c r="W2312" s="129"/>
    </row>
    <row r="2313" spans="1:23" ht="13.8">
      <c r="A2313" s="9">
        <v>13.86</v>
      </c>
      <c r="B2313" s="10">
        <v>177</v>
      </c>
      <c r="C2313" s="135">
        <v>1317351</v>
      </c>
      <c r="D2313" s="135"/>
      <c r="E2313" s="135"/>
      <c r="F2313" s="135"/>
      <c r="G2313" s="135" t="str">
        <f t="shared" si="106"/>
        <v/>
      </c>
      <c r="H2313" s="135"/>
      <c r="I2313" s="135"/>
      <c r="J2313" s="138" t="s">
        <v>95</v>
      </c>
      <c r="K2313" s="135" t="s">
        <v>98</v>
      </c>
      <c r="L2313" s="135" t="str">
        <f t="shared" si="107"/>
        <v/>
      </c>
      <c r="M2313" s="20" t="s">
        <v>98</v>
      </c>
      <c r="N2313" s="14">
        <v>4.8391120887161916E-2</v>
      </c>
      <c r="O2313" s="140">
        <f t="shared" si="105"/>
        <v>48.391120887161918</v>
      </c>
      <c r="P2313" s="130" t="s">
        <v>346</v>
      </c>
      <c r="Q2313" s="130" t="s">
        <v>346</v>
      </c>
      <c r="R2313" s="185">
        <v>163</v>
      </c>
      <c r="S2313" s="185">
        <v>222</v>
      </c>
      <c r="T2313" s="186"/>
      <c r="U2313" s="186"/>
      <c r="V2313" s="196"/>
      <c r="W2313" s="136"/>
    </row>
    <row r="2314" spans="1:23" ht="13.8">
      <c r="A2314" s="9">
        <v>14.95</v>
      </c>
      <c r="B2314" s="10">
        <v>55</v>
      </c>
      <c r="C2314" s="135">
        <v>480663</v>
      </c>
      <c r="D2314" s="135"/>
      <c r="E2314" s="135"/>
      <c r="F2314" s="135"/>
      <c r="G2314" s="135" t="str">
        <f t="shared" si="106"/>
        <v/>
      </c>
      <c r="H2314" s="135"/>
      <c r="I2314" s="135"/>
      <c r="J2314" s="138" t="s">
        <v>762</v>
      </c>
      <c r="K2314" s="135" t="s">
        <v>764</v>
      </c>
      <c r="L2314" s="135" t="str">
        <f t="shared" si="107"/>
        <v/>
      </c>
      <c r="M2314" s="20" t="s">
        <v>98</v>
      </c>
      <c r="N2314" s="14">
        <v>1.7656510177610909E-2</v>
      </c>
      <c r="O2314" s="140">
        <f t="shared" si="105"/>
        <v>17.656510177610908</v>
      </c>
      <c r="P2314" s="130" t="s">
        <v>346</v>
      </c>
      <c r="Q2314" s="130" t="s">
        <v>346</v>
      </c>
      <c r="R2314" s="185">
        <v>95</v>
      </c>
      <c r="S2314" s="185">
        <v>123</v>
      </c>
      <c r="T2314" s="186"/>
      <c r="U2314" s="186"/>
      <c r="V2314" s="196"/>
      <c r="W2314" s="136"/>
    </row>
    <row r="2315" spans="1:23" ht="13.8">
      <c r="A2315" s="9">
        <v>15.09</v>
      </c>
      <c r="B2315" s="10">
        <v>188</v>
      </c>
      <c r="C2315" s="135">
        <v>2722299</v>
      </c>
      <c r="D2315" s="135"/>
      <c r="E2315" s="135"/>
      <c r="F2315" s="135"/>
      <c r="G2315" s="135" t="str">
        <f t="shared" si="106"/>
        <v/>
      </c>
      <c r="H2315" s="135"/>
      <c r="I2315" s="135"/>
      <c r="J2315" s="138" t="s">
        <v>89</v>
      </c>
      <c r="K2315" s="135" t="s">
        <v>195</v>
      </c>
      <c r="L2315" s="135" t="str">
        <f t="shared" si="107"/>
        <v/>
      </c>
      <c r="M2315" s="20" t="s">
        <v>140</v>
      </c>
      <c r="N2315" s="14">
        <v>0.1</v>
      </c>
      <c r="O2315" s="140">
        <f t="shared" si="105"/>
        <v>100</v>
      </c>
      <c r="P2315" s="130" t="s">
        <v>346</v>
      </c>
      <c r="Q2315" s="130" t="s">
        <v>346</v>
      </c>
      <c r="R2315" s="185">
        <v>160</v>
      </c>
      <c r="S2315" s="185">
        <v>184</v>
      </c>
      <c r="T2315" s="186"/>
      <c r="U2315" s="186"/>
      <c r="V2315" s="196"/>
      <c r="W2315" s="136"/>
    </row>
    <row r="2316" spans="1:23" ht="13.8">
      <c r="A2316" s="9">
        <v>15.46</v>
      </c>
      <c r="B2316" s="10">
        <v>149</v>
      </c>
      <c r="C2316" s="135">
        <v>494819</v>
      </c>
      <c r="D2316" s="135"/>
      <c r="E2316" s="135"/>
      <c r="F2316" s="135"/>
      <c r="G2316" s="135" t="str">
        <f t="shared" si="106"/>
        <v/>
      </c>
      <c r="H2316" s="135"/>
      <c r="I2316" s="135"/>
      <c r="J2316" s="138" t="s">
        <v>527</v>
      </c>
      <c r="K2316" s="135" t="s">
        <v>98</v>
      </c>
      <c r="L2316" s="135" t="str">
        <f t="shared" si="107"/>
        <v/>
      </c>
      <c r="M2316" s="20" t="s">
        <v>98</v>
      </c>
      <c r="N2316" s="14">
        <v>1.8176511837972243E-2</v>
      </c>
      <c r="O2316" s="140">
        <f t="shared" si="105"/>
        <v>18.176511837972242</v>
      </c>
      <c r="P2316" s="130" t="s">
        <v>346</v>
      </c>
      <c r="Q2316" s="130" t="s">
        <v>346</v>
      </c>
      <c r="R2316" s="185">
        <v>104</v>
      </c>
      <c r="S2316" s="185">
        <v>223</v>
      </c>
      <c r="T2316" s="186">
        <v>167</v>
      </c>
      <c r="U2316" s="186"/>
      <c r="V2316" s="196"/>
      <c r="W2316" s="136"/>
    </row>
    <row r="2317" spans="1:23" ht="13.8">
      <c r="A2317" s="158">
        <v>15.55</v>
      </c>
      <c r="B2317" s="153">
        <v>194</v>
      </c>
      <c r="C2317" s="27">
        <v>606012</v>
      </c>
      <c r="D2317" s="27"/>
      <c r="E2317" s="27"/>
      <c r="F2317" s="27"/>
      <c r="G2317" s="27" t="str">
        <f t="shared" si="106"/>
        <v/>
      </c>
      <c r="H2317" s="27"/>
      <c r="I2317" s="27"/>
      <c r="J2317" s="154" t="s">
        <v>640</v>
      </c>
      <c r="K2317" s="27" t="s">
        <v>407</v>
      </c>
      <c r="L2317" s="27" t="str">
        <f t="shared" si="107"/>
        <v/>
      </c>
      <c r="M2317" s="155" t="s">
        <v>403</v>
      </c>
      <c r="N2317" s="140">
        <v>2.2261037454004873E-2</v>
      </c>
      <c r="O2317" s="140">
        <f t="shared" si="105"/>
        <v>22.261037454004871</v>
      </c>
      <c r="P2317" s="135">
        <v>87000</v>
      </c>
      <c r="Q2317" s="135">
        <v>100</v>
      </c>
      <c r="R2317" s="185">
        <v>107</v>
      </c>
      <c r="S2317" s="185">
        <v>67</v>
      </c>
      <c r="T2317" s="186">
        <v>82</v>
      </c>
      <c r="U2317" s="186"/>
      <c r="V2317" s="196"/>
      <c r="W2317" s="136"/>
    </row>
    <row r="2318" spans="1:23" ht="13.8">
      <c r="A2318" s="158">
        <v>15.55</v>
      </c>
      <c r="B2318" s="153">
        <v>243</v>
      </c>
      <c r="C2318" s="27">
        <v>104197</v>
      </c>
      <c r="D2318" s="27"/>
      <c r="E2318" s="27"/>
      <c r="F2318" s="27"/>
      <c r="G2318" s="27" t="str">
        <f t="shared" ref="G2318:G2342" si="108">IF($F2318="Other","Please, specify ion type!!!","")</f>
        <v/>
      </c>
      <c r="H2318" s="27"/>
      <c r="I2318" s="27"/>
      <c r="J2318" s="154" t="s">
        <v>641</v>
      </c>
      <c r="K2318" s="27" t="s">
        <v>653</v>
      </c>
      <c r="L2318" s="27" t="str">
        <f t="shared" ref="L2318:L2342" si="109">IF($I2318="Unknown","n/a","")</f>
        <v/>
      </c>
      <c r="M2318" s="155" t="s">
        <v>98</v>
      </c>
      <c r="N2318" s="140">
        <v>3.8275369457947128E-3</v>
      </c>
      <c r="O2318" s="140">
        <f t="shared" si="105"/>
        <v>3.827536945794713</v>
      </c>
      <c r="P2318" s="130" t="s">
        <v>346</v>
      </c>
      <c r="Q2318" s="130" t="s">
        <v>346</v>
      </c>
      <c r="R2318" s="185">
        <v>258</v>
      </c>
      <c r="S2318" s="185">
        <v>213</v>
      </c>
      <c r="T2318" s="186">
        <v>187</v>
      </c>
      <c r="U2318" s="186"/>
      <c r="V2318" s="196"/>
      <c r="W2318" s="136"/>
    </row>
    <row r="2319" spans="1:23" ht="13.8">
      <c r="A2319" s="158">
        <v>15.93</v>
      </c>
      <c r="B2319" s="153">
        <v>207</v>
      </c>
      <c r="C2319" s="27">
        <v>29432</v>
      </c>
      <c r="D2319" s="27"/>
      <c r="E2319" s="27"/>
      <c r="F2319" s="27"/>
      <c r="G2319" s="27" t="str">
        <f t="shared" si="108"/>
        <v/>
      </c>
      <c r="H2319" s="27"/>
      <c r="I2319" s="27"/>
      <c r="J2319" s="154" t="s">
        <v>444</v>
      </c>
      <c r="K2319" s="27" t="s">
        <v>98</v>
      </c>
      <c r="L2319" s="27" t="str">
        <f t="shared" si="109"/>
        <v/>
      </c>
      <c r="M2319" s="155" t="s">
        <v>98</v>
      </c>
      <c r="N2319" s="140">
        <v>1.0811450175017513E-3</v>
      </c>
      <c r="O2319" s="140">
        <f t="shared" si="105"/>
        <v>1.0811450175017512</v>
      </c>
      <c r="P2319" s="130" t="s">
        <v>346</v>
      </c>
      <c r="Q2319" s="130" t="s">
        <v>346</v>
      </c>
      <c r="R2319" s="185">
        <v>73</v>
      </c>
      <c r="S2319" s="185">
        <v>281</v>
      </c>
      <c r="T2319" s="186">
        <v>503</v>
      </c>
      <c r="U2319" s="186"/>
      <c r="V2319" s="196"/>
      <c r="W2319" s="136"/>
    </row>
    <row r="2320" spans="1:23" ht="13.8">
      <c r="A2320" s="158">
        <v>16.23</v>
      </c>
      <c r="B2320" s="153">
        <v>74</v>
      </c>
      <c r="C2320" s="27">
        <v>32340</v>
      </c>
      <c r="D2320" s="27"/>
      <c r="E2320" s="27"/>
      <c r="F2320" s="27"/>
      <c r="G2320" s="27" t="str">
        <f t="shared" si="108"/>
        <v/>
      </c>
      <c r="H2320" s="27"/>
      <c r="I2320" s="27"/>
      <c r="J2320" s="154" t="s">
        <v>447</v>
      </c>
      <c r="K2320" s="27" t="s">
        <v>455</v>
      </c>
      <c r="L2320" s="27" t="str">
        <f t="shared" si="109"/>
        <v/>
      </c>
      <c r="M2320" s="155" t="s">
        <v>463</v>
      </c>
      <c r="N2320" s="140">
        <v>1.1879664944960124E-3</v>
      </c>
      <c r="O2320" s="140">
        <f t="shared" si="105"/>
        <v>1.1879664944960124</v>
      </c>
      <c r="P2320" s="130" t="s">
        <v>346</v>
      </c>
      <c r="Q2320" s="135">
        <v>11.611000000000001</v>
      </c>
      <c r="R2320" s="185">
        <v>87</v>
      </c>
      <c r="S2320" s="185">
        <v>143</v>
      </c>
      <c r="T2320" s="186">
        <v>227</v>
      </c>
      <c r="U2320" s="186"/>
      <c r="V2320" s="196"/>
      <c r="W2320" s="136"/>
    </row>
    <row r="2321" spans="1:23" ht="13.8">
      <c r="A2321" s="158">
        <v>16.600000000000001</v>
      </c>
      <c r="B2321" s="153">
        <v>71</v>
      </c>
      <c r="C2321" s="27">
        <v>870870</v>
      </c>
      <c r="D2321" s="27"/>
      <c r="E2321" s="27"/>
      <c r="F2321" s="27"/>
      <c r="G2321" s="27" t="str">
        <f t="shared" si="108"/>
        <v/>
      </c>
      <c r="H2321" s="27"/>
      <c r="I2321" s="27"/>
      <c r="J2321" s="154" t="s">
        <v>762</v>
      </c>
      <c r="K2321" s="27" t="s">
        <v>764</v>
      </c>
      <c r="L2321" s="27" t="str">
        <f t="shared" si="109"/>
        <v/>
      </c>
      <c r="M2321" s="155" t="s">
        <v>98</v>
      </c>
      <c r="N2321" s="140">
        <v>3.1990240601785479E-2</v>
      </c>
      <c r="O2321" s="140">
        <f t="shared" si="105"/>
        <v>31.99024060178548</v>
      </c>
      <c r="P2321" s="130" t="s">
        <v>346</v>
      </c>
      <c r="Q2321" s="130" t="s">
        <v>346</v>
      </c>
      <c r="R2321" s="185">
        <v>95</v>
      </c>
      <c r="S2321" s="185">
        <v>123</v>
      </c>
      <c r="T2321" s="186">
        <v>278</v>
      </c>
      <c r="U2321" s="186"/>
      <c r="V2321" s="196"/>
      <c r="W2321" s="136"/>
    </row>
    <row r="2322" spans="1:23" ht="13.8">
      <c r="A2322" s="158">
        <v>16.670000000000002</v>
      </c>
      <c r="B2322" s="153">
        <v>243</v>
      </c>
      <c r="C2322" s="27">
        <v>593601</v>
      </c>
      <c r="D2322" s="27"/>
      <c r="E2322" s="27"/>
      <c r="F2322" s="27"/>
      <c r="G2322" s="27" t="str">
        <f t="shared" si="108"/>
        <v/>
      </c>
      <c r="H2322" s="27"/>
      <c r="I2322" s="27"/>
      <c r="J2322" s="154" t="s">
        <v>95</v>
      </c>
      <c r="K2322" s="27" t="s">
        <v>98</v>
      </c>
      <c r="L2322" s="27" t="str">
        <f t="shared" si="109"/>
        <v/>
      </c>
      <c r="M2322" s="155" t="s">
        <v>98</v>
      </c>
      <c r="N2322" s="140">
        <v>2.1805136026571661E-2</v>
      </c>
      <c r="O2322" s="140">
        <f t="shared" si="105"/>
        <v>21.80513602657166</v>
      </c>
      <c r="P2322" s="130" t="s">
        <v>346</v>
      </c>
      <c r="Q2322" s="130" t="s">
        <v>346</v>
      </c>
      <c r="R2322" s="185">
        <v>258</v>
      </c>
      <c r="S2322" s="185">
        <v>173</v>
      </c>
      <c r="T2322" s="186"/>
      <c r="U2322" s="186"/>
      <c r="V2322" s="196"/>
      <c r="W2322" s="136"/>
    </row>
    <row r="2323" spans="1:23" ht="13.8">
      <c r="A2323" s="158">
        <v>16.7</v>
      </c>
      <c r="B2323" s="153">
        <v>55</v>
      </c>
      <c r="C2323" s="27">
        <v>2037313</v>
      </c>
      <c r="D2323" s="27"/>
      <c r="E2323" s="27"/>
      <c r="F2323" s="27"/>
      <c r="G2323" s="27" t="str">
        <f t="shared" si="108"/>
        <v/>
      </c>
      <c r="H2323" s="27"/>
      <c r="I2323" s="27"/>
      <c r="J2323" s="154" t="s">
        <v>95</v>
      </c>
      <c r="K2323" s="27" t="s">
        <v>98</v>
      </c>
      <c r="L2323" s="27" t="str">
        <f t="shared" si="109"/>
        <v/>
      </c>
      <c r="M2323" s="155" t="s">
        <v>98</v>
      </c>
      <c r="N2323" s="140">
        <v>7.4837958651860062E-2</v>
      </c>
      <c r="O2323" s="140">
        <f t="shared" si="105"/>
        <v>74.837958651860063</v>
      </c>
      <c r="P2323" s="130" t="s">
        <v>346</v>
      </c>
      <c r="Q2323" s="130" t="s">
        <v>346</v>
      </c>
      <c r="R2323" s="185">
        <v>69</v>
      </c>
      <c r="S2323" s="185"/>
      <c r="T2323" s="186"/>
      <c r="U2323" s="186"/>
      <c r="V2323" s="196"/>
      <c r="W2323" s="136"/>
    </row>
    <row r="2324" spans="1:23" ht="13.8">
      <c r="A2324" s="158">
        <v>16.73</v>
      </c>
      <c r="B2324" s="153">
        <v>73</v>
      </c>
      <c r="C2324" s="27">
        <v>875119</v>
      </c>
      <c r="D2324" s="27"/>
      <c r="E2324" s="27"/>
      <c r="F2324" s="27"/>
      <c r="G2324" s="27" t="str">
        <f t="shared" si="108"/>
        <v/>
      </c>
      <c r="H2324" s="27"/>
      <c r="I2324" s="27"/>
      <c r="J2324" s="154" t="s">
        <v>720</v>
      </c>
      <c r="K2324" s="27" t="s">
        <v>741</v>
      </c>
      <c r="L2324" s="27" t="str">
        <f t="shared" si="109"/>
        <v/>
      </c>
      <c r="M2324" s="155" t="s">
        <v>756</v>
      </c>
      <c r="N2324" s="140">
        <v>3.2146321913941123E-2</v>
      </c>
      <c r="O2324" s="140">
        <f t="shared" si="105"/>
        <v>32.146321913941122</v>
      </c>
      <c r="P2324" s="130" t="s">
        <v>346</v>
      </c>
      <c r="Q2324" s="135">
        <v>9.6222999999999992</v>
      </c>
      <c r="R2324" s="185">
        <v>129</v>
      </c>
      <c r="S2324" s="185">
        <v>213</v>
      </c>
      <c r="T2324" s="186">
        <v>256</v>
      </c>
      <c r="U2324" s="186"/>
      <c r="V2324" s="196"/>
      <c r="W2324" s="136"/>
    </row>
    <row r="2325" spans="1:23" ht="13.8">
      <c r="A2325" s="158">
        <v>16.88</v>
      </c>
      <c r="B2325" s="153">
        <v>149</v>
      </c>
      <c r="C2325" s="27">
        <v>7347114</v>
      </c>
      <c r="D2325" s="27"/>
      <c r="E2325" s="27"/>
      <c r="F2325" s="27"/>
      <c r="G2325" s="27" t="str">
        <f t="shared" si="108"/>
        <v/>
      </c>
      <c r="H2325" s="27"/>
      <c r="I2325" s="27"/>
      <c r="J2325" s="154" t="s">
        <v>481</v>
      </c>
      <c r="K2325" s="27" t="s">
        <v>117</v>
      </c>
      <c r="L2325" s="27" t="str">
        <f t="shared" si="109"/>
        <v/>
      </c>
      <c r="M2325" s="155" t="s">
        <v>142</v>
      </c>
      <c r="N2325" s="140">
        <v>0.26988637177620828</v>
      </c>
      <c r="O2325" s="140">
        <f t="shared" si="105"/>
        <v>269.88637177620825</v>
      </c>
      <c r="P2325" s="135">
        <v>600</v>
      </c>
      <c r="Q2325" s="135">
        <v>600</v>
      </c>
      <c r="R2325" s="185">
        <v>104</v>
      </c>
      <c r="S2325" s="185">
        <v>223</v>
      </c>
      <c r="T2325" s="186">
        <v>205</v>
      </c>
      <c r="U2325" s="186"/>
      <c r="V2325" s="196"/>
      <c r="W2325" s="136"/>
    </row>
    <row r="2326" spans="1:23" ht="13.8">
      <c r="A2326" s="158">
        <v>18.13</v>
      </c>
      <c r="B2326" s="153">
        <v>207</v>
      </c>
      <c r="C2326" s="27">
        <v>119432</v>
      </c>
      <c r="D2326" s="27"/>
      <c r="E2326" s="27"/>
      <c r="F2326" s="27"/>
      <c r="G2326" s="27" t="str">
        <f t="shared" si="108"/>
        <v/>
      </c>
      <c r="H2326" s="27"/>
      <c r="I2326" s="27"/>
      <c r="J2326" s="154" t="s">
        <v>444</v>
      </c>
      <c r="K2326" s="27" t="s">
        <v>98</v>
      </c>
      <c r="L2326" s="27" t="str">
        <f t="shared" si="109"/>
        <v/>
      </c>
      <c r="M2326" s="155" t="s">
        <v>98</v>
      </c>
      <c r="N2326" s="140">
        <v>4.3871742229637523E-3</v>
      </c>
      <c r="O2326" s="140">
        <f t="shared" si="105"/>
        <v>4.3871742229637523</v>
      </c>
      <c r="P2326" s="130" t="s">
        <v>346</v>
      </c>
      <c r="Q2326" s="130" t="s">
        <v>346</v>
      </c>
      <c r="R2326" s="185">
        <v>73</v>
      </c>
      <c r="S2326" s="185">
        <v>281</v>
      </c>
      <c r="T2326" s="186">
        <v>355</v>
      </c>
      <c r="U2326" s="186"/>
      <c r="V2326" s="196"/>
      <c r="W2326" s="136"/>
    </row>
    <row r="2327" spans="1:23" ht="13.8">
      <c r="A2327" s="158">
        <v>18.760000000000002</v>
      </c>
      <c r="B2327" s="153">
        <v>55</v>
      </c>
      <c r="C2327" s="27">
        <v>667073</v>
      </c>
      <c r="D2327" s="27"/>
      <c r="E2327" s="27"/>
      <c r="F2327" s="27"/>
      <c r="G2327" s="27" t="str">
        <f t="shared" si="108"/>
        <v/>
      </c>
      <c r="H2327" s="27"/>
      <c r="I2327" s="27"/>
      <c r="J2327" s="154" t="s">
        <v>448</v>
      </c>
      <c r="K2327" s="27" t="s">
        <v>456</v>
      </c>
      <c r="L2327" s="27" t="str">
        <f t="shared" si="109"/>
        <v/>
      </c>
      <c r="M2327" s="155" t="s">
        <v>464</v>
      </c>
      <c r="N2327" s="140">
        <v>2.4504031335279484E-2</v>
      </c>
      <c r="O2327" s="140">
        <f t="shared" si="105"/>
        <v>24.504031335279485</v>
      </c>
      <c r="P2327" s="130" t="s">
        <v>346</v>
      </c>
      <c r="Q2327" s="130" t="s">
        <v>346</v>
      </c>
      <c r="R2327" s="185">
        <v>69</v>
      </c>
      <c r="S2327" s="185">
        <v>83</v>
      </c>
      <c r="T2327" s="186">
        <v>252</v>
      </c>
      <c r="U2327" s="195"/>
      <c r="V2327" s="233"/>
      <c r="W2327" s="136"/>
    </row>
    <row r="2328" spans="1:23" ht="13.8">
      <c r="A2328" s="158">
        <v>19.18</v>
      </c>
      <c r="B2328" s="153">
        <v>55</v>
      </c>
      <c r="C2328" s="27">
        <v>1163891</v>
      </c>
      <c r="D2328" s="27"/>
      <c r="E2328" s="27"/>
      <c r="F2328" s="27"/>
      <c r="G2328" s="27" t="str">
        <f t="shared" si="108"/>
        <v/>
      </c>
      <c r="H2328" s="27"/>
      <c r="I2328" s="27"/>
      <c r="J2328" s="154" t="s">
        <v>721</v>
      </c>
      <c r="K2328" s="27" t="s">
        <v>742</v>
      </c>
      <c r="L2328" s="27" t="str">
        <f t="shared" si="109"/>
        <v/>
      </c>
      <c r="M2328" s="155" t="s">
        <v>98</v>
      </c>
      <c r="N2328" s="140">
        <v>4.2753973755270819E-2</v>
      </c>
      <c r="O2328" s="140">
        <f t="shared" si="105"/>
        <v>42.75397375527082</v>
      </c>
      <c r="P2328" s="130" t="s">
        <v>346</v>
      </c>
      <c r="Q2328" s="130" t="s">
        <v>346</v>
      </c>
      <c r="R2328" s="185">
        <v>95</v>
      </c>
      <c r="S2328" s="185">
        <v>123</v>
      </c>
      <c r="T2328" s="186">
        <v>278</v>
      </c>
      <c r="U2328" s="196"/>
      <c r="V2328" s="196"/>
      <c r="W2328" s="136"/>
    </row>
    <row r="2329" spans="1:23" ht="13.8">
      <c r="A2329" s="158">
        <v>19.350000000000001</v>
      </c>
      <c r="B2329" s="153">
        <v>184</v>
      </c>
      <c r="C2329" s="27">
        <v>372470</v>
      </c>
      <c r="D2329" s="27"/>
      <c r="E2329" s="27"/>
      <c r="F2329" s="27"/>
      <c r="G2329" s="27" t="str">
        <f t="shared" si="108"/>
        <v/>
      </c>
      <c r="H2329" s="27"/>
      <c r="I2329" s="27"/>
      <c r="J2329" s="154" t="s">
        <v>95</v>
      </c>
      <c r="K2329" s="27" t="s">
        <v>98</v>
      </c>
      <c r="L2329" s="27" t="str">
        <f t="shared" si="109"/>
        <v/>
      </c>
      <c r="M2329" s="155" t="s">
        <v>98</v>
      </c>
      <c r="N2329" s="140">
        <v>1.3682185535093684E-2</v>
      </c>
      <c r="O2329" s="140">
        <f t="shared" si="105"/>
        <v>13.682185535093684</v>
      </c>
      <c r="P2329" s="130" t="s">
        <v>346</v>
      </c>
      <c r="Q2329" s="130" t="s">
        <v>346</v>
      </c>
      <c r="R2329" s="185">
        <v>169</v>
      </c>
      <c r="S2329" s="185">
        <v>155</v>
      </c>
      <c r="T2329" s="186">
        <v>141</v>
      </c>
      <c r="U2329" s="196"/>
      <c r="V2329" s="196"/>
      <c r="W2329" s="136"/>
    </row>
    <row r="2330" spans="1:23" ht="13.8">
      <c r="A2330" s="158">
        <v>20.13</v>
      </c>
      <c r="B2330" s="153">
        <v>178</v>
      </c>
      <c r="C2330" s="27">
        <v>221521</v>
      </c>
      <c r="D2330" s="27"/>
      <c r="E2330" s="27"/>
      <c r="F2330" s="27"/>
      <c r="G2330" s="27" t="str">
        <f t="shared" si="108"/>
        <v/>
      </c>
      <c r="H2330" s="27"/>
      <c r="I2330" s="27"/>
      <c r="J2330" s="154" t="s">
        <v>724</v>
      </c>
      <c r="K2330" s="27" t="s">
        <v>745</v>
      </c>
      <c r="L2330" s="27" t="str">
        <f t="shared" si="109"/>
        <v/>
      </c>
      <c r="M2330" s="155" t="s">
        <v>758</v>
      </c>
      <c r="N2330" s="140">
        <v>8.1372766180349779E-3</v>
      </c>
      <c r="O2330" s="140">
        <f t="shared" ref="O2330:O2372" si="110">N2330*1000</f>
        <v>8.1372766180349778</v>
      </c>
      <c r="P2330" s="135">
        <v>197.56</v>
      </c>
      <c r="Q2330" s="135">
        <v>197.56</v>
      </c>
      <c r="R2330" s="185">
        <v>161</v>
      </c>
      <c r="S2330" s="185">
        <v>190</v>
      </c>
      <c r="T2330" s="186">
        <v>133</v>
      </c>
      <c r="U2330" s="196"/>
      <c r="V2330" s="196"/>
      <c r="W2330" s="136"/>
    </row>
    <row r="2331" spans="1:23" ht="13.8">
      <c r="A2331" s="158">
        <v>20.3</v>
      </c>
      <c r="B2331" s="153">
        <v>207</v>
      </c>
      <c r="C2331" s="27">
        <v>181510</v>
      </c>
      <c r="D2331" s="27"/>
      <c r="E2331" s="27"/>
      <c r="F2331" s="27"/>
      <c r="G2331" s="27" t="str">
        <f t="shared" si="108"/>
        <v/>
      </c>
      <c r="H2331" s="27"/>
      <c r="I2331" s="27"/>
      <c r="J2331" s="154" t="s">
        <v>444</v>
      </c>
      <c r="K2331" s="27" t="s">
        <v>98</v>
      </c>
      <c r="L2331" s="27" t="str">
        <f t="shared" si="109"/>
        <v/>
      </c>
      <c r="M2331" s="155" t="s">
        <v>98</v>
      </c>
      <c r="N2331" s="140">
        <v>6.667526234260087E-3</v>
      </c>
      <c r="O2331" s="140">
        <f t="shared" si="110"/>
        <v>6.6675262342600874</v>
      </c>
      <c r="P2331" s="130" t="s">
        <v>346</v>
      </c>
      <c r="Q2331" s="130" t="s">
        <v>346</v>
      </c>
      <c r="R2331" s="185">
        <v>73</v>
      </c>
      <c r="S2331" s="185">
        <v>147</v>
      </c>
      <c r="T2331" s="186">
        <v>281</v>
      </c>
      <c r="U2331" s="196"/>
      <c r="V2331" s="196"/>
      <c r="W2331" s="136"/>
    </row>
    <row r="2332" spans="1:23" ht="13.8">
      <c r="A2332" s="158">
        <v>22.39</v>
      </c>
      <c r="B2332" s="153">
        <v>207</v>
      </c>
      <c r="C2332" s="27">
        <v>405386</v>
      </c>
      <c r="D2332" s="27"/>
      <c r="E2332" s="27"/>
      <c r="F2332" s="27"/>
      <c r="G2332" s="27" t="str">
        <f t="shared" si="108"/>
        <v/>
      </c>
      <c r="H2332" s="27"/>
      <c r="I2332" s="27"/>
      <c r="J2332" s="154" t="s">
        <v>444</v>
      </c>
      <c r="K2332" s="27" t="s">
        <v>98</v>
      </c>
      <c r="L2332" s="27" t="str">
        <f t="shared" si="109"/>
        <v/>
      </c>
      <c r="M2332" s="155" t="s">
        <v>98</v>
      </c>
      <c r="N2332" s="140">
        <v>1.4891310616504653E-2</v>
      </c>
      <c r="O2332" s="140">
        <f t="shared" si="110"/>
        <v>14.891310616504652</v>
      </c>
      <c r="P2332" s="130" t="s">
        <v>346</v>
      </c>
      <c r="Q2332" s="130" t="s">
        <v>346</v>
      </c>
      <c r="R2332" s="185">
        <v>73</v>
      </c>
      <c r="S2332" s="185">
        <v>281</v>
      </c>
      <c r="T2332" s="186">
        <v>355</v>
      </c>
      <c r="U2332" s="196"/>
      <c r="V2332" s="196"/>
      <c r="W2332" s="136"/>
    </row>
    <row r="2333" spans="1:23" ht="13.8">
      <c r="A2333" s="158">
        <v>23.5</v>
      </c>
      <c r="B2333" s="153">
        <v>243</v>
      </c>
      <c r="C2333" s="27">
        <v>825595</v>
      </c>
      <c r="D2333" s="27"/>
      <c r="E2333" s="27"/>
      <c r="F2333" s="27"/>
      <c r="G2333" s="27" t="str">
        <f t="shared" si="108"/>
        <v/>
      </c>
      <c r="H2333" s="27"/>
      <c r="I2333" s="27"/>
      <c r="J2333" s="154" t="s">
        <v>450</v>
      </c>
      <c r="K2333" s="27" t="s">
        <v>120</v>
      </c>
      <c r="L2333" s="27" t="str">
        <f t="shared" si="109"/>
        <v/>
      </c>
      <c r="M2333" s="155" t="s">
        <v>145</v>
      </c>
      <c r="N2333" s="140">
        <v>0.1</v>
      </c>
      <c r="O2333" s="140">
        <f t="shared" si="110"/>
        <v>100</v>
      </c>
      <c r="P2333" s="130" t="s">
        <v>346</v>
      </c>
      <c r="Q2333" s="130" t="s">
        <v>346</v>
      </c>
      <c r="R2333" s="185">
        <v>245</v>
      </c>
      <c r="S2333" s="185">
        <v>186</v>
      </c>
      <c r="T2333" s="186">
        <v>256</v>
      </c>
      <c r="U2333" s="196"/>
      <c r="V2333" s="196"/>
      <c r="W2333" s="136"/>
    </row>
    <row r="2334" spans="1:23" ht="13.8">
      <c r="A2334" s="158">
        <v>24.4</v>
      </c>
      <c r="B2334" s="153">
        <v>207</v>
      </c>
      <c r="C2334" s="27">
        <v>373956</v>
      </c>
      <c r="D2334" s="27"/>
      <c r="E2334" s="27"/>
      <c r="F2334" s="27"/>
      <c r="G2334" s="27" t="str">
        <f t="shared" si="108"/>
        <v/>
      </c>
      <c r="H2334" s="27"/>
      <c r="I2334" s="27"/>
      <c r="J2334" s="154" t="s">
        <v>444</v>
      </c>
      <c r="K2334" s="27" t="s">
        <v>98</v>
      </c>
      <c r="L2334" s="27" t="str">
        <f t="shared" si="109"/>
        <v/>
      </c>
      <c r="M2334" s="155" t="s">
        <v>98</v>
      </c>
      <c r="N2334" s="140">
        <v>1.3736771750641648E-2</v>
      </c>
      <c r="O2334" s="140">
        <f t="shared" si="110"/>
        <v>13.736771750641648</v>
      </c>
      <c r="P2334" s="130" t="s">
        <v>346</v>
      </c>
      <c r="Q2334" s="130" t="s">
        <v>346</v>
      </c>
      <c r="R2334" s="185">
        <v>73</v>
      </c>
      <c r="S2334" s="185">
        <v>281</v>
      </c>
      <c r="T2334" s="186">
        <v>355</v>
      </c>
      <c r="U2334" s="196"/>
      <c r="V2334" s="196"/>
      <c r="W2334" s="136"/>
    </row>
    <row r="2335" spans="1:23" ht="13.8">
      <c r="A2335" s="158">
        <v>24.65</v>
      </c>
      <c r="B2335" s="153">
        <v>55</v>
      </c>
      <c r="C2335" s="27">
        <v>311621</v>
      </c>
      <c r="D2335" s="27"/>
      <c r="E2335" s="27"/>
      <c r="F2335" s="27"/>
      <c r="G2335" s="27" t="str">
        <f t="shared" si="108"/>
        <v/>
      </c>
      <c r="H2335" s="27"/>
      <c r="I2335" s="27"/>
      <c r="J2335" s="154" t="s">
        <v>597</v>
      </c>
      <c r="K2335" s="27" t="s">
        <v>692</v>
      </c>
      <c r="L2335" s="27" t="str">
        <f t="shared" si="109"/>
        <v/>
      </c>
      <c r="M2335" s="155" t="s">
        <v>697</v>
      </c>
      <c r="N2335" s="140">
        <v>1.1446979189280825E-2</v>
      </c>
      <c r="O2335" s="140">
        <f t="shared" si="110"/>
        <v>11.446979189280825</v>
      </c>
      <c r="P2335" s="130" t="s">
        <v>346</v>
      </c>
      <c r="Q2335" s="130" t="s">
        <v>346</v>
      </c>
      <c r="R2335" s="185">
        <v>97</v>
      </c>
      <c r="S2335" s="185">
        <v>145</v>
      </c>
      <c r="T2335" s="186">
        <v>224</v>
      </c>
      <c r="U2335" s="196"/>
      <c r="V2335" s="196"/>
      <c r="W2335" s="136"/>
    </row>
    <row r="2336" spans="1:23" ht="13.8">
      <c r="A2336" s="158">
        <v>25.3</v>
      </c>
      <c r="B2336" s="153">
        <v>149</v>
      </c>
      <c r="C2336" s="27">
        <v>12221854</v>
      </c>
      <c r="D2336" s="27"/>
      <c r="E2336" s="27"/>
      <c r="F2336" s="27"/>
      <c r="G2336" s="27" t="str">
        <f t="shared" si="108"/>
        <v/>
      </c>
      <c r="H2336" s="27"/>
      <c r="I2336" s="27"/>
      <c r="J2336" s="154" t="s">
        <v>94</v>
      </c>
      <c r="K2336" s="27" t="s">
        <v>121</v>
      </c>
      <c r="L2336" s="27" t="str">
        <f t="shared" si="109"/>
        <v/>
      </c>
      <c r="M2336" s="155" t="s">
        <v>146</v>
      </c>
      <c r="N2336" s="140">
        <v>0.44895340298769537</v>
      </c>
      <c r="O2336" s="140">
        <f t="shared" si="110"/>
        <v>448.95340298769537</v>
      </c>
      <c r="P2336" s="130" t="s">
        <v>346</v>
      </c>
      <c r="Q2336" s="135">
        <v>1300</v>
      </c>
      <c r="R2336" s="185">
        <v>55</v>
      </c>
      <c r="S2336" s="185">
        <v>167</v>
      </c>
      <c r="T2336" s="186">
        <v>279</v>
      </c>
      <c r="U2336" s="196"/>
      <c r="V2336" s="196"/>
      <c r="W2336" s="136"/>
    </row>
    <row r="2337" spans="1:23" ht="13.8">
      <c r="A2337" s="158">
        <v>25.64</v>
      </c>
      <c r="B2337" s="153">
        <v>207</v>
      </c>
      <c r="C2337" s="27">
        <v>267247</v>
      </c>
      <c r="D2337" s="27"/>
      <c r="E2337" s="27"/>
      <c r="F2337" s="27"/>
      <c r="G2337" s="27" t="str">
        <f t="shared" si="108"/>
        <v/>
      </c>
      <c r="H2337" s="27"/>
      <c r="I2337" s="27"/>
      <c r="J2337" s="154" t="s">
        <v>444</v>
      </c>
      <c r="K2337" s="27" t="s">
        <v>98</v>
      </c>
      <c r="L2337" s="27" t="str">
        <f t="shared" si="109"/>
        <v/>
      </c>
      <c r="M2337" s="155" t="s">
        <v>98</v>
      </c>
      <c r="N2337" s="140">
        <v>9.8169598563567044E-3</v>
      </c>
      <c r="O2337" s="140">
        <f t="shared" si="110"/>
        <v>9.8169598563567035</v>
      </c>
      <c r="P2337" s="130" t="s">
        <v>346</v>
      </c>
      <c r="Q2337" s="130" t="s">
        <v>346</v>
      </c>
      <c r="R2337" s="185">
        <v>73</v>
      </c>
      <c r="S2337" s="185">
        <v>281</v>
      </c>
      <c r="T2337" s="186">
        <v>341</v>
      </c>
      <c r="U2337" s="196"/>
      <c r="V2337" s="196"/>
      <c r="W2337" s="136"/>
    </row>
    <row r="2338" spans="1:23" ht="13.8">
      <c r="A2338" s="158">
        <v>25.88</v>
      </c>
      <c r="B2338" s="153">
        <v>57</v>
      </c>
      <c r="C2338" s="27">
        <v>4065281</v>
      </c>
      <c r="D2338" s="27"/>
      <c r="E2338" s="27"/>
      <c r="F2338" s="27"/>
      <c r="G2338" s="27" t="str">
        <f t="shared" si="108"/>
        <v/>
      </c>
      <c r="H2338" s="27"/>
      <c r="I2338" s="27"/>
      <c r="J2338" s="154" t="s">
        <v>329</v>
      </c>
      <c r="K2338" s="27" t="s">
        <v>343</v>
      </c>
      <c r="L2338" s="27" t="str">
        <f t="shared" si="109"/>
        <v/>
      </c>
      <c r="M2338" s="155" t="s">
        <v>336</v>
      </c>
      <c r="N2338" s="140">
        <v>0.14933264127121967</v>
      </c>
      <c r="O2338" s="140">
        <f t="shared" si="110"/>
        <v>149.33264127121967</v>
      </c>
      <c r="P2338" s="131" t="s">
        <v>346</v>
      </c>
      <c r="Q2338" s="127">
        <v>2.1544000000000001E-4</v>
      </c>
      <c r="R2338" s="185">
        <v>71</v>
      </c>
      <c r="S2338" s="185">
        <v>85</v>
      </c>
      <c r="T2338" s="186">
        <v>366</v>
      </c>
      <c r="U2338" s="196"/>
      <c r="V2338" s="196"/>
      <c r="W2338" s="129"/>
    </row>
    <row r="2339" spans="1:23" ht="13.8">
      <c r="A2339" s="158">
        <v>26.91</v>
      </c>
      <c r="B2339" s="153">
        <v>57</v>
      </c>
      <c r="C2339" s="27">
        <v>2601424</v>
      </c>
      <c r="D2339" s="27"/>
      <c r="E2339" s="27"/>
      <c r="F2339" s="27"/>
      <c r="G2339" s="27" t="str">
        <f t="shared" si="108"/>
        <v/>
      </c>
      <c r="H2339" s="27"/>
      <c r="I2339" s="27"/>
      <c r="J2339" s="154" t="s">
        <v>330</v>
      </c>
      <c r="K2339" s="27" t="s">
        <v>344</v>
      </c>
      <c r="L2339" s="27" t="str">
        <f t="shared" si="109"/>
        <v/>
      </c>
      <c r="M2339" s="155" t="s">
        <v>337</v>
      </c>
      <c r="N2339" s="140">
        <v>9.5559819108775354E-2</v>
      </c>
      <c r="O2339" s="140">
        <f t="shared" si="110"/>
        <v>95.559819108775358</v>
      </c>
      <c r="P2339" s="131" t="s">
        <v>346</v>
      </c>
      <c r="Q2339" s="127">
        <v>8.6225999999999997E-5</v>
      </c>
      <c r="R2339" s="185">
        <v>71</v>
      </c>
      <c r="S2339" s="185">
        <v>85</v>
      </c>
      <c r="T2339" s="186">
        <v>380</v>
      </c>
      <c r="U2339" s="196"/>
      <c r="V2339" s="196"/>
      <c r="W2339" s="129"/>
    </row>
    <row r="2340" spans="1:23" ht="13.8">
      <c r="A2340" s="9">
        <v>26.92</v>
      </c>
      <c r="B2340" s="10">
        <v>207</v>
      </c>
      <c r="C2340" s="135">
        <v>264017</v>
      </c>
      <c r="D2340" s="135"/>
      <c r="E2340" s="135"/>
      <c r="F2340" s="135"/>
      <c r="G2340" s="135" t="str">
        <f t="shared" si="108"/>
        <v/>
      </c>
      <c r="H2340" s="135"/>
      <c r="I2340" s="135"/>
      <c r="J2340" s="138" t="s">
        <v>444</v>
      </c>
      <c r="K2340" s="135" t="s">
        <v>98</v>
      </c>
      <c r="L2340" s="135" t="str">
        <f t="shared" si="109"/>
        <v/>
      </c>
      <c r="M2340" s="20" t="s">
        <v>98</v>
      </c>
      <c r="N2340" s="14">
        <v>9.698310141538458E-3</v>
      </c>
      <c r="O2340" s="140">
        <f t="shared" si="110"/>
        <v>9.6983101415384585</v>
      </c>
      <c r="P2340" s="130" t="s">
        <v>346</v>
      </c>
      <c r="Q2340" s="130" t="s">
        <v>346</v>
      </c>
      <c r="R2340" s="185">
        <v>73</v>
      </c>
      <c r="S2340" s="185">
        <v>281</v>
      </c>
      <c r="T2340" s="186">
        <v>355</v>
      </c>
      <c r="U2340" s="196"/>
      <c r="V2340" s="196"/>
      <c r="W2340" s="136"/>
    </row>
    <row r="2341" spans="1:23" ht="13.8">
      <c r="A2341" s="9">
        <v>28.07</v>
      </c>
      <c r="B2341" s="10">
        <v>57</v>
      </c>
      <c r="C2341" s="135">
        <v>836135</v>
      </c>
      <c r="D2341" s="135"/>
      <c r="E2341" s="135"/>
      <c r="F2341" s="135"/>
      <c r="G2341" s="135" t="str">
        <f t="shared" si="108"/>
        <v/>
      </c>
      <c r="H2341" s="135"/>
      <c r="I2341" s="135"/>
      <c r="J2341" s="138" t="s">
        <v>532</v>
      </c>
      <c r="K2341" s="135" t="s">
        <v>253</v>
      </c>
      <c r="L2341" s="135" t="str">
        <f t="shared" si="109"/>
        <v/>
      </c>
      <c r="M2341" s="20" t="s">
        <v>254</v>
      </c>
      <c r="N2341" s="14">
        <v>3.0714296996766338E-2</v>
      </c>
      <c r="O2341" s="140">
        <f t="shared" si="110"/>
        <v>30.71429699676634</v>
      </c>
      <c r="P2341" s="130" t="s">
        <v>346</v>
      </c>
      <c r="Q2341" s="130" t="s">
        <v>346</v>
      </c>
      <c r="R2341" s="185">
        <v>71</v>
      </c>
      <c r="S2341" s="185">
        <v>85</v>
      </c>
      <c r="T2341" s="186">
        <v>394</v>
      </c>
      <c r="U2341" s="196"/>
      <c r="V2341" s="196"/>
      <c r="W2341" s="136"/>
    </row>
    <row r="2342" spans="1:23" ht="14.4" thickBot="1">
      <c r="A2342" s="9">
        <v>29.42</v>
      </c>
      <c r="B2342" s="10">
        <v>57</v>
      </c>
      <c r="C2342" s="135">
        <v>426229</v>
      </c>
      <c r="D2342" s="135"/>
      <c r="E2342" s="135"/>
      <c r="F2342" s="135"/>
      <c r="G2342" s="135" t="str">
        <f t="shared" si="108"/>
        <v/>
      </c>
      <c r="H2342" s="135"/>
      <c r="I2342" s="135"/>
      <c r="J2342" s="138" t="s">
        <v>158</v>
      </c>
      <c r="K2342" s="135" t="s">
        <v>169</v>
      </c>
      <c r="L2342" s="135" t="str">
        <f t="shared" si="109"/>
        <v/>
      </c>
      <c r="M2342" s="20" t="s">
        <v>181</v>
      </c>
      <c r="N2342" s="14">
        <v>1.5656950246831815E-2</v>
      </c>
      <c r="O2342" s="140">
        <f t="shared" si="110"/>
        <v>15.656950246831816</v>
      </c>
      <c r="P2342" s="130" t="s">
        <v>346</v>
      </c>
      <c r="Q2342" s="130" t="s">
        <v>346</v>
      </c>
      <c r="R2342" s="187">
        <v>71</v>
      </c>
      <c r="S2342" s="187">
        <v>85</v>
      </c>
      <c r="T2342" s="188">
        <v>408</v>
      </c>
      <c r="U2342" s="197"/>
      <c r="V2342" s="197"/>
      <c r="W2342" s="136"/>
    </row>
    <row r="2343" spans="1:23">
      <c r="A2343" s="220" t="s">
        <v>766</v>
      </c>
      <c r="B2343" s="220"/>
      <c r="C2343" s="220"/>
      <c r="D2343" s="220"/>
      <c r="E2343" s="220"/>
      <c r="F2343" s="220"/>
      <c r="G2343" s="220"/>
      <c r="H2343" s="220"/>
      <c r="I2343" s="220"/>
      <c r="J2343" s="220"/>
      <c r="K2343" s="220"/>
      <c r="L2343" s="220"/>
      <c r="M2343" s="220"/>
      <c r="N2343" s="220"/>
      <c r="O2343" s="220"/>
      <c r="P2343" s="220"/>
      <c r="Q2343" s="220"/>
      <c r="R2343" s="220"/>
      <c r="S2343" s="220"/>
      <c r="T2343" s="220"/>
      <c r="U2343" s="220"/>
      <c r="V2343" s="220"/>
      <c r="W2343" s="220"/>
    </row>
    <row r="2344" spans="1:23" ht="13.8">
      <c r="A2344" s="9">
        <v>5.7</v>
      </c>
      <c r="B2344" s="10">
        <v>91</v>
      </c>
      <c r="C2344" s="11">
        <v>61917</v>
      </c>
      <c r="D2344" s="135"/>
      <c r="E2344" s="135"/>
      <c r="F2344" s="135"/>
      <c r="G2344" s="135" t="str">
        <f t="shared" ref="G2344:G2361" si="111">IF($F2344="Other","Please, specify ion type!!!","")</f>
        <v/>
      </c>
      <c r="H2344" s="135"/>
      <c r="I2344" s="135"/>
      <c r="J2344" s="138" t="s">
        <v>95</v>
      </c>
      <c r="K2344" s="135" t="s">
        <v>98</v>
      </c>
      <c r="L2344" s="135" t="str">
        <f t="shared" ref="L2344:L2361" si="112">IF($I2344="Unknown","n/a","")</f>
        <v/>
      </c>
      <c r="M2344" s="20" t="s">
        <v>98</v>
      </c>
      <c r="N2344" s="14">
        <v>1.3861464604539582E-3</v>
      </c>
      <c r="O2344" s="140">
        <f t="shared" si="110"/>
        <v>1.3861464604539582</v>
      </c>
      <c r="P2344" s="130" t="s">
        <v>346</v>
      </c>
      <c r="Q2344" s="130" t="s">
        <v>346</v>
      </c>
      <c r="R2344" s="185">
        <v>92</v>
      </c>
      <c r="S2344" s="185">
        <v>65</v>
      </c>
      <c r="T2344" s="186"/>
      <c r="U2344" s="186"/>
      <c r="V2344" s="186"/>
      <c r="W2344" s="136"/>
    </row>
    <row r="2345" spans="1:23" ht="13.8">
      <c r="A2345" s="9">
        <v>6.15</v>
      </c>
      <c r="B2345" s="10">
        <v>91</v>
      </c>
      <c r="C2345" s="11">
        <v>759721</v>
      </c>
      <c r="D2345" s="135"/>
      <c r="E2345" s="135"/>
      <c r="F2345" s="135"/>
      <c r="G2345" s="135" t="str">
        <f t="shared" si="111"/>
        <v/>
      </c>
      <c r="H2345" s="135"/>
      <c r="I2345" s="135"/>
      <c r="J2345" s="138" t="s">
        <v>215</v>
      </c>
      <c r="K2345" s="135" t="s">
        <v>229</v>
      </c>
      <c r="L2345" s="135" t="str">
        <f t="shared" si="112"/>
        <v/>
      </c>
      <c r="M2345" s="20" t="s">
        <v>238</v>
      </c>
      <c r="N2345" s="14">
        <v>1.7008003861339237E-2</v>
      </c>
      <c r="O2345" s="140">
        <f t="shared" si="110"/>
        <v>17.008003861339237</v>
      </c>
      <c r="P2345" s="135">
        <v>4300</v>
      </c>
      <c r="Q2345" s="130" t="s">
        <v>346</v>
      </c>
      <c r="R2345" s="185">
        <v>65</v>
      </c>
      <c r="S2345" s="185"/>
      <c r="T2345" s="186"/>
      <c r="U2345" s="186"/>
      <c r="V2345" s="186"/>
      <c r="W2345" s="136"/>
    </row>
    <row r="2346" spans="1:23" ht="13.8">
      <c r="A2346" s="9">
        <v>7.23</v>
      </c>
      <c r="B2346" s="10">
        <v>117</v>
      </c>
      <c r="C2346" s="11">
        <v>57287</v>
      </c>
      <c r="D2346" s="135"/>
      <c r="E2346" s="135"/>
      <c r="F2346" s="135"/>
      <c r="G2346" s="135" t="str">
        <f t="shared" si="111"/>
        <v/>
      </c>
      <c r="H2346" s="135"/>
      <c r="I2346" s="135"/>
      <c r="J2346" s="138" t="s">
        <v>627</v>
      </c>
      <c r="K2346" s="135" t="s">
        <v>646</v>
      </c>
      <c r="L2346" s="135" t="str">
        <f t="shared" si="112"/>
        <v/>
      </c>
      <c r="M2346" s="20" t="s">
        <v>655</v>
      </c>
      <c r="N2346" s="14">
        <v>1.2824938591990229E-3</v>
      </c>
      <c r="O2346" s="140">
        <f t="shared" si="110"/>
        <v>1.2824938591990229</v>
      </c>
      <c r="P2346" s="130" t="s">
        <v>346</v>
      </c>
      <c r="Q2346" s="130" t="s">
        <v>346</v>
      </c>
      <c r="R2346" s="185">
        <v>103</v>
      </c>
      <c r="S2346" s="185">
        <v>89</v>
      </c>
      <c r="T2346" s="186">
        <v>133</v>
      </c>
      <c r="U2346" s="186"/>
      <c r="V2346" s="186"/>
      <c r="W2346" s="136"/>
    </row>
    <row r="2347" spans="1:23" ht="13.8">
      <c r="A2347" s="158">
        <v>7.28</v>
      </c>
      <c r="B2347" s="153">
        <v>91</v>
      </c>
      <c r="C2347" s="153">
        <v>62425</v>
      </c>
      <c r="D2347" s="27"/>
      <c r="E2347" s="27"/>
      <c r="F2347" s="27"/>
      <c r="G2347" s="27" t="str">
        <f t="shared" si="111"/>
        <v/>
      </c>
      <c r="H2347" s="27"/>
      <c r="I2347" s="27"/>
      <c r="J2347" s="154" t="s">
        <v>604</v>
      </c>
      <c r="K2347" s="27" t="s">
        <v>210</v>
      </c>
      <c r="L2347" s="27" t="str">
        <f t="shared" si="112"/>
        <v/>
      </c>
      <c r="M2347" s="155" t="s">
        <v>609</v>
      </c>
      <c r="N2347" s="140">
        <v>1.3975191432698344E-3</v>
      </c>
      <c r="O2347" s="140">
        <f t="shared" si="110"/>
        <v>1.3975191432698344</v>
      </c>
      <c r="P2347" s="156" t="s">
        <v>346</v>
      </c>
      <c r="Q2347" s="156" t="s">
        <v>346</v>
      </c>
      <c r="R2347" s="185">
        <v>117</v>
      </c>
      <c r="S2347" s="185">
        <v>118</v>
      </c>
      <c r="T2347" s="186"/>
      <c r="U2347" s="186"/>
      <c r="V2347" s="186"/>
      <c r="W2347" s="157"/>
    </row>
    <row r="2348" spans="1:23" ht="13.8">
      <c r="A2348" s="158">
        <v>7.28</v>
      </c>
      <c r="B2348" s="153">
        <v>94</v>
      </c>
      <c r="C2348" s="153">
        <v>156749</v>
      </c>
      <c r="D2348" s="27"/>
      <c r="E2348" s="27"/>
      <c r="F2348" s="27"/>
      <c r="G2348" s="27" t="str">
        <f t="shared" si="111"/>
        <v/>
      </c>
      <c r="H2348" s="27"/>
      <c r="I2348" s="27"/>
      <c r="J2348" s="154" t="s">
        <v>74</v>
      </c>
      <c r="K2348" s="27" t="s">
        <v>100</v>
      </c>
      <c r="L2348" s="27" t="str">
        <f t="shared" si="112"/>
        <v/>
      </c>
      <c r="M2348" s="155" t="s">
        <v>125</v>
      </c>
      <c r="N2348" s="140">
        <v>3.5091666509956473E-3</v>
      </c>
      <c r="O2348" s="140">
        <f t="shared" si="110"/>
        <v>3.5091666509956472</v>
      </c>
      <c r="P2348" s="156" t="s">
        <v>346</v>
      </c>
      <c r="Q2348" s="156" t="s">
        <v>346</v>
      </c>
      <c r="R2348" s="185">
        <v>66</v>
      </c>
      <c r="S2348" s="185">
        <v>55</v>
      </c>
      <c r="T2348" s="186"/>
      <c r="U2348" s="186"/>
      <c r="V2348" s="186"/>
      <c r="W2348" s="157"/>
    </row>
    <row r="2349" spans="1:23" ht="13.8">
      <c r="A2349" s="158">
        <v>7.32</v>
      </c>
      <c r="B2349" s="153">
        <v>103</v>
      </c>
      <c r="C2349" s="153">
        <v>102991</v>
      </c>
      <c r="D2349" s="27"/>
      <c r="E2349" s="27"/>
      <c r="F2349" s="27"/>
      <c r="G2349" s="27" t="str">
        <f t="shared" si="111"/>
        <v/>
      </c>
      <c r="H2349" s="27"/>
      <c r="I2349" s="27"/>
      <c r="J2349" s="154" t="s">
        <v>628</v>
      </c>
      <c r="K2349" s="27" t="s">
        <v>647</v>
      </c>
      <c r="L2349" s="27" t="str">
        <f t="shared" si="112"/>
        <v/>
      </c>
      <c r="M2349" s="155" t="s">
        <v>656</v>
      </c>
      <c r="N2349" s="140">
        <v>2.3056771178935286E-3</v>
      </c>
      <c r="O2349" s="140">
        <f t="shared" si="110"/>
        <v>2.3056771178935285</v>
      </c>
      <c r="P2349" s="156" t="s">
        <v>346</v>
      </c>
      <c r="Q2349" s="156" t="s">
        <v>346</v>
      </c>
      <c r="R2349" s="185">
        <v>75</v>
      </c>
      <c r="S2349" s="185">
        <v>117</v>
      </c>
      <c r="T2349" s="186">
        <v>133</v>
      </c>
      <c r="U2349" s="186"/>
      <c r="V2349" s="186"/>
      <c r="W2349" s="157"/>
    </row>
    <row r="2350" spans="1:23" ht="13.8">
      <c r="A2350" s="158">
        <v>7.39</v>
      </c>
      <c r="B2350" s="153">
        <v>93</v>
      </c>
      <c r="C2350" s="153">
        <v>191652</v>
      </c>
      <c r="D2350" s="27"/>
      <c r="E2350" s="27"/>
      <c r="F2350" s="27"/>
      <c r="G2350" s="27" t="str">
        <f t="shared" si="111"/>
        <v/>
      </c>
      <c r="H2350" s="27"/>
      <c r="I2350" s="27"/>
      <c r="J2350" s="154" t="s">
        <v>324</v>
      </c>
      <c r="K2350" s="27" t="s">
        <v>338</v>
      </c>
      <c r="L2350" s="27" t="str">
        <f t="shared" si="112"/>
        <v/>
      </c>
      <c r="M2350" s="155" t="s">
        <v>331</v>
      </c>
      <c r="N2350" s="140">
        <v>4.2905460768273979E-3</v>
      </c>
      <c r="O2350" s="140">
        <f t="shared" si="110"/>
        <v>4.2905460768273977</v>
      </c>
      <c r="P2350" s="27">
        <v>150</v>
      </c>
      <c r="Q2350" s="156" t="s">
        <v>346</v>
      </c>
      <c r="R2350" s="185">
        <v>66</v>
      </c>
      <c r="S2350" s="185"/>
      <c r="T2350" s="186"/>
      <c r="U2350" s="186"/>
      <c r="V2350" s="186"/>
      <c r="W2350" s="157"/>
    </row>
    <row r="2351" spans="1:23" ht="13.8">
      <c r="A2351" s="158">
        <v>7.41</v>
      </c>
      <c r="B2351" s="153">
        <v>55</v>
      </c>
      <c r="C2351" s="153">
        <v>232811</v>
      </c>
      <c r="D2351" s="27"/>
      <c r="E2351" s="27"/>
      <c r="F2351" s="27"/>
      <c r="G2351" s="27" t="str">
        <f t="shared" si="111"/>
        <v/>
      </c>
      <c r="H2351" s="27"/>
      <c r="I2351" s="27"/>
      <c r="J2351" s="154" t="s">
        <v>468</v>
      </c>
      <c r="K2351" s="27" t="s">
        <v>231</v>
      </c>
      <c r="L2351" s="27" t="str">
        <f t="shared" si="112"/>
        <v/>
      </c>
      <c r="M2351" s="155" t="s">
        <v>98</v>
      </c>
      <c r="N2351" s="140">
        <v>5.2119796437932464E-3</v>
      </c>
      <c r="O2351" s="140">
        <f t="shared" si="110"/>
        <v>5.2119796437932466</v>
      </c>
      <c r="P2351" s="156" t="s">
        <v>346</v>
      </c>
      <c r="Q2351" s="156" t="s">
        <v>346</v>
      </c>
      <c r="R2351" s="185">
        <v>70</v>
      </c>
      <c r="S2351" s="185">
        <v>83</v>
      </c>
      <c r="T2351" s="186">
        <v>140</v>
      </c>
      <c r="U2351" s="186"/>
      <c r="V2351" s="186"/>
      <c r="W2351" s="157"/>
    </row>
    <row r="2352" spans="1:23" ht="13.8">
      <c r="A2352" s="158">
        <v>7.77</v>
      </c>
      <c r="B2352" s="153">
        <v>60</v>
      </c>
      <c r="C2352" s="153">
        <v>218411</v>
      </c>
      <c r="D2352" s="27"/>
      <c r="E2352" s="27"/>
      <c r="F2352" s="27"/>
      <c r="G2352" s="27" t="str">
        <f t="shared" si="111"/>
        <v/>
      </c>
      <c r="H2352" s="27"/>
      <c r="I2352" s="27"/>
      <c r="J2352" s="154" t="s">
        <v>95</v>
      </c>
      <c r="K2352" s="27" t="s">
        <v>98</v>
      </c>
      <c r="L2352" s="27" t="str">
        <f t="shared" si="112"/>
        <v/>
      </c>
      <c r="M2352" s="155" t="s">
        <v>98</v>
      </c>
      <c r="N2352" s="140">
        <v>4.8896043828707695E-3</v>
      </c>
      <c r="O2352" s="140">
        <f t="shared" si="110"/>
        <v>4.8896043828707692</v>
      </c>
      <c r="P2352" s="156" t="s">
        <v>346</v>
      </c>
      <c r="Q2352" s="156" t="s">
        <v>346</v>
      </c>
      <c r="R2352" s="185">
        <v>73</v>
      </c>
      <c r="S2352" s="185">
        <v>87</v>
      </c>
      <c r="T2352" s="186"/>
      <c r="U2352" s="186"/>
      <c r="V2352" s="186"/>
      <c r="W2352" s="157"/>
    </row>
    <row r="2353" spans="1:23" ht="13.8">
      <c r="A2353" s="158">
        <v>7.92</v>
      </c>
      <c r="B2353" s="153">
        <v>116</v>
      </c>
      <c r="C2353" s="153">
        <v>90602</v>
      </c>
      <c r="D2353" s="27"/>
      <c r="E2353" s="27"/>
      <c r="F2353" s="27"/>
      <c r="G2353" s="27" t="str">
        <f t="shared" si="111"/>
        <v/>
      </c>
      <c r="H2353" s="27"/>
      <c r="I2353" s="27"/>
      <c r="J2353" s="154" t="s">
        <v>220</v>
      </c>
      <c r="K2353" s="27" t="s">
        <v>648</v>
      </c>
      <c r="L2353" s="27" t="str">
        <f t="shared" si="112"/>
        <v/>
      </c>
      <c r="M2353" s="155" t="s">
        <v>243</v>
      </c>
      <c r="N2353" s="140">
        <v>2.0283224576457116E-3</v>
      </c>
      <c r="O2353" s="140">
        <f t="shared" si="110"/>
        <v>2.0283224576457117</v>
      </c>
      <c r="P2353" s="156" t="s">
        <v>346</v>
      </c>
      <c r="Q2353" s="156" t="s">
        <v>346</v>
      </c>
      <c r="R2353" s="185">
        <v>115</v>
      </c>
      <c r="S2353" s="185">
        <v>89</v>
      </c>
      <c r="T2353" s="186"/>
      <c r="U2353" s="186"/>
      <c r="V2353" s="186"/>
      <c r="W2353" s="157"/>
    </row>
    <row r="2354" spans="1:23" ht="13.8">
      <c r="A2354" s="158">
        <v>8.39</v>
      </c>
      <c r="B2354" s="153">
        <v>68</v>
      </c>
      <c r="C2354" s="153">
        <v>298792</v>
      </c>
      <c r="D2354" s="27"/>
      <c r="E2354" s="27"/>
      <c r="F2354" s="27"/>
      <c r="G2354" s="27" t="str">
        <f t="shared" si="111"/>
        <v/>
      </c>
      <c r="H2354" s="27"/>
      <c r="I2354" s="27"/>
      <c r="J2354" s="154" t="s">
        <v>630</v>
      </c>
      <c r="K2354" s="27" t="s">
        <v>161</v>
      </c>
      <c r="L2354" s="27" t="str">
        <f t="shared" si="112"/>
        <v/>
      </c>
      <c r="M2354" s="155" t="s">
        <v>657</v>
      </c>
      <c r="N2354" s="140">
        <v>6.6891075667742149E-3</v>
      </c>
      <c r="O2354" s="140">
        <f t="shared" si="110"/>
        <v>6.689107566774215</v>
      </c>
      <c r="P2354" s="156" t="s">
        <v>346</v>
      </c>
      <c r="Q2354" s="156" t="s">
        <v>346</v>
      </c>
      <c r="R2354" s="185">
        <v>96</v>
      </c>
      <c r="S2354" s="185">
        <v>152</v>
      </c>
      <c r="T2354" s="186"/>
      <c r="U2354" s="186"/>
      <c r="V2354" s="186"/>
      <c r="W2354" s="157"/>
    </row>
    <row r="2355" spans="1:23" ht="13.8">
      <c r="A2355" s="158">
        <v>8.56</v>
      </c>
      <c r="B2355" s="153">
        <v>55</v>
      </c>
      <c r="C2355" s="153">
        <v>62600</v>
      </c>
      <c r="D2355" s="27"/>
      <c r="E2355" s="27"/>
      <c r="F2355" s="27"/>
      <c r="G2355" s="27" t="str">
        <f t="shared" si="111"/>
        <v/>
      </c>
      <c r="H2355" s="27"/>
      <c r="I2355" s="27"/>
      <c r="J2355" s="154" t="s">
        <v>437</v>
      </c>
      <c r="K2355" s="27" t="s">
        <v>107</v>
      </c>
      <c r="L2355" s="27" t="str">
        <f t="shared" si="112"/>
        <v/>
      </c>
      <c r="M2355" s="155" t="s">
        <v>98</v>
      </c>
      <c r="N2355" s="140">
        <v>1.4014368981768784E-3</v>
      </c>
      <c r="O2355" s="140">
        <f t="shared" si="110"/>
        <v>1.4014368981768783</v>
      </c>
      <c r="P2355" s="156" t="s">
        <v>346</v>
      </c>
      <c r="Q2355" s="156" t="s">
        <v>346</v>
      </c>
      <c r="R2355" s="185">
        <v>69</v>
      </c>
      <c r="S2355" s="185">
        <v>129</v>
      </c>
      <c r="T2355" s="186">
        <v>168</v>
      </c>
      <c r="U2355" s="186"/>
      <c r="V2355" s="186"/>
      <c r="W2355" s="157"/>
    </row>
    <row r="2356" spans="1:23" ht="13.8">
      <c r="A2356" s="158">
        <v>8.57</v>
      </c>
      <c r="B2356" s="153">
        <v>121</v>
      </c>
      <c r="C2356" s="153">
        <v>284340</v>
      </c>
      <c r="D2356" s="27"/>
      <c r="E2356" s="27"/>
      <c r="F2356" s="27"/>
      <c r="G2356" s="27" t="str">
        <f t="shared" si="111"/>
        <v/>
      </c>
      <c r="H2356" s="27"/>
      <c r="I2356" s="27"/>
      <c r="J2356" s="154" t="s">
        <v>668</v>
      </c>
      <c r="K2356" s="27" t="s">
        <v>453</v>
      </c>
      <c r="L2356" s="27" t="str">
        <f t="shared" si="112"/>
        <v/>
      </c>
      <c r="M2356" s="155" t="s">
        <v>98</v>
      </c>
      <c r="N2356" s="140">
        <v>6.365568172965074E-3</v>
      </c>
      <c r="O2356" s="140">
        <f t="shared" si="110"/>
        <v>6.3655681729650739</v>
      </c>
      <c r="P2356" s="156" t="s">
        <v>346</v>
      </c>
      <c r="Q2356" s="156" t="s">
        <v>346</v>
      </c>
      <c r="R2356" s="185">
        <v>136</v>
      </c>
      <c r="S2356" s="185">
        <v>77</v>
      </c>
      <c r="T2356" s="186"/>
      <c r="U2356" s="186"/>
      <c r="V2356" s="186"/>
      <c r="W2356" s="157"/>
    </row>
    <row r="2357" spans="1:23" ht="13.8">
      <c r="A2357" s="158">
        <v>9.1</v>
      </c>
      <c r="B2357" s="153">
        <v>135</v>
      </c>
      <c r="C2357" s="153">
        <v>245956</v>
      </c>
      <c r="D2357" s="27"/>
      <c r="E2357" s="27"/>
      <c r="F2357" s="27"/>
      <c r="G2357" s="27" t="str">
        <f t="shared" si="111"/>
        <v/>
      </c>
      <c r="H2357" s="27"/>
      <c r="I2357" s="27"/>
      <c r="J2357" s="154" t="s">
        <v>367</v>
      </c>
      <c r="K2357" s="27" t="s">
        <v>379</v>
      </c>
      <c r="L2357" s="27" t="str">
        <f t="shared" si="112"/>
        <v/>
      </c>
      <c r="M2357" s="155" t="s">
        <v>374</v>
      </c>
      <c r="N2357" s="140">
        <v>5.5062590052394941E-3</v>
      </c>
      <c r="O2357" s="140">
        <f t="shared" si="110"/>
        <v>5.5062590052394942</v>
      </c>
      <c r="P2357" s="27">
        <v>24700</v>
      </c>
      <c r="Q2357" s="27">
        <v>24700</v>
      </c>
      <c r="R2357" s="185">
        <v>108</v>
      </c>
      <c r="S2357" s="185">
        <v>69</v>
      </c>
      <c r="T2357" s="186"/>
      <c r="U2357" s="186"/>
      <c r="V2357" s="186"/>
      <c r="W2357" s="157"/>
    </row>
    <row r="2358" spans="1:23" ht="13.8">
      <c r="A2358" s="158">
        <v>9.17</v>
      </c>
      <c r="B2358" s="153">
        <v>55</v>
      </c>
      <c r="C2358" s="153">
        <v>15303300</v>
      </c>
      <c r="D2358" s="27"/>
      <c r="E2358" s="27"/>
      <c r="F2358" s="27"/>
      <c r="G2358" s="27" t="str">
        <f t="shared" si="111"/>
        <v/>
      </c>
      <c r="H2358" s="27"/>
      <c r="I2358" s="27"/>
      <c r="J2358" s="154" t="s">
        <v>152</v>
      </c>
      <c r="K2358" s="27" t="s">
        <v>163</v>
      </c>
      <c r="L2358" s="27" t="str">
        <f t="shared" si="112"/>
        <v/>
      </c>
      <c r="M2358" s="155" t="s">
        <v>175</v>
      </c>
      <c r="N2358" s="140">
        <v>0.34259759239409304</v>
      </c>
      <c r="O2358" s="140">
        <f t="shared" si="110"/>
        <v>342.59759239409306</v>
      </c>
      <c r="P2358" s="156" t="s">
        <v>346</v>
      </c>
      <c r="Q2358" s="27">
        <v>1013.2</v>
      </c>
      <c r="R2358" s="185">
        <v>85</v>
      </c>
      <c r="S2358" s="185">
        <v>113</v>
      </c>
      <c r="T2358" s="186"/>
      <c r="U2358" s="186"/>
      <c r="V2358" s="186"/>
      <c r="W2358" s="157"/>
    </row>
    <row r="2359" spans="1:23" ht="13.8">
      <c r="A2359" s="158">
        <v>9.2799999999999994</v>
      </c>
      <c r="B2359" s="153">
        <v>135</v>
      </c>
      <c r="C2359" s="153">
        <v>289841</v>
      </c>
      <c r="D2359" s="27"/>
      <c r="E2359" s="27"/>
      <c r="F2359" s="27"/>
      <c r="G2359" s="27" t="str">
        <f t="shared" si="111"/>
        <v/>
      </c>
      <c r="H2359" s="27"/>
      <c r="I2359" s="27"/>
      <c r="J2359" s="154" t="s">
        <v>589</v>
      </c>
      <c r="K2359" s="27" t="s">
        <v>110</v>
      </c>
      <c r="L2359" s="27" t="str">
        <f t="shared" si="112"/>
        <v/>
      </c>
      <c r="M2359" s="155" t="s">
        <v>98</v>
      </c>
      <c r="N2359" s="140">
        <v>6.4887200000716396E-3</v>
      </c>
      <c r="O2359" s="140">
        <f t="shared" si="110"/>
        <v>6.4887200000716394</v>
      </c>
      <c r="P2359" s="156" t="s">
        <v>346</v>
      </c>
      <c r="Q2359" s="156" t="s">
        <v>346</v>
      </c>
      <c r="R2359" s="185">
        <v>107</v>
      </c>
      <c r="S2359" s="185">
        <v>150</v>
      </c>
      <c r="T2359" s="186"/>
      <c r="U2359" s="186"/>
      <c r="V2359" s="186"/>
      <c r="W2359" s="157"/>
    </row>
    <row r="2360" spans="1:23" ht="13.8">
      <c r="A2360" s="158">
        <v>9.2899999999999991</v>
      </c>
      <c r="B2360" s="153">
        <v>58</v>
      </c>
      <c r="C2360" s="153">
        <v>529279</v>
      </c>
      <c r="D2360" s="27"/>
      <c r="E2360" s="27"/>
      <c r="F2360" s="27"/>
      <c r="G2360" s="27" t="str">
        <f t="shared" si="111"/>
        <v/>
      </c>
      <c r="H2360" s="27"/>
      <c r="I2360" s="27"/>
      <c r="J2360" s="154" t="s">
        <v>669</v>
      </c>
      <c r="K2360" s="27" t="s">
        <v>162</v>
      </c>
      <c r="L2360" s="27" t="str">
        <f t="shared" si="112"/>
        <v/>
      </c>
      <c r="M2360" s="155" t="s">
        <v>674</v>
      </c>
      <c r="N2360" s="140">
        <v>1.1849059425401917E-2</v>
      </c>
      <c r="O2360" s="140">
        <f t="shared" si="110"/>
        <v>11.849059425401917</v>
      </c>
      <c r="P2360" s="156" t="s">
        <v>346</v>
      </c>
      <c r="Q2360" s="156" t="s">
        <v>346</v>
      </c>
      <c r="R2360" s="185">
        <v>185</v>
      </c>
      <c r="S2360" s="185">
        <v>156</v>
      </c>
      <c r="T2360" s="186"/>
      <c r="U2360" s="186"/>
      <c r="V2360" s="186"/>
      <c r="W2360" s="157"/>
    </row>
    <row r="2361" spans="1:23" ht="13.8">
      <c r="A2361" s="158">
        <v>9.2899999999999991</v>
      </c>
      <c r="B2361" s="153">
        <v>134</v>
      </c>
      <c r="C2361" s="153">
        <v>155661</v>
      </c>
      <c r="D2361" s="27"/>
      <c r="E2361" s="27"/>
      <c r="F2361" s="27"/>
      <c r="G2361" s="27" t="str">
        <f t="shared" si="111"/>
        <v/>
      </c>
      <c r="H2361" s="27"/>
      <c r="I2361" s="27"/>
      <c r="J2361" s="154" t="s">
        <v>287</v>
      </c>
      <c r="K2361" s="27" t="s">
        <v>299</v>
      </c>
      <c r="L2361" s="27" t="str">
        <f t="shared" si="112"/>
        <v/>
      </c>
      <c r="M2361" s="155" t="s">
        <v>313</v>
      </c>
      <c r="N2361" s="140">
        <v>3.4848094090592823E-3</v>
      </c>
      <c r="O2361" s="140">
        <f t="shared" si="110"/>
        <v>3.4848094090592823</v>
      </c>
      <c r="P2361" s="156" t="s">
        <v>346</v>
      </c>
      <c r="Q2361" s="156" t="s">
        <v>346</v>
      </c>
      <c r="R2361" s="185">
        <v>119</v>
      </c>
      <c r="S2361" s="185">
        <v>91</v>
      </c>
      <c r="T2361" s="186">
        <v>65</v>
      </c>
      <c r="U2361" s="186"/>
      <c r="V2361" s="186"/>
      <c r="W2361" s="157"/>
    </row>
    <row r="2362" spans="1:23" ht="13.8">
      <c r="A2362" s="158">
        <v>9.35</v>
      </c>
      <c r="B2362" s="153">
        <v>168</v>
      </c>
      <c r="C2362" s="153">
        <v>54144</v>
      </c>
      <c r="D2362" s="27"/>
      <c r="E2362" s="27"/>
      <c r="F2362" s="27"/>
      <c r="G2362" s="27" t="str">
        <f t="shared" ref="G2362:G2383" si="113">IF($F2362="Other","Please, specify ion type!!!","")</f>
        <v/>
      </c>
      <c r="H2362" s="27"/>
      <c r="I2362" s="27"/>
      <c r="J2362" s="154" t="s">
        <v>767</v>
      </c>
      <c r="K2362" s="27" t="s">
        <v>771</v>
      </c>
      <c r="L2362" s="27" t="str">
        <f t="shared" ref="L2362:L2383" si="114">IF($I2362="Unknown","n/a","")</f>
        <v/>
      </c>
      <c r="M2362" s="155" t="s">
        <v>774</v>
      </c>
      <c r="N2362" s="140">
        <v>1.212130981068513E-3</v>
      </c>
      <c r="O2362" s="140">
        <f t="shared" si="110"/>
        <v>1.212130981068513</v>
      </c>
      <c r="P2362" s="156" t="s">
        <v>346</v>
      </c>
      <c r="Q2362" s="156" t="s">
        <v>346</v>
      </c>
      <c r="R2362" s="185">
        <v>153</v>
      </c>
      <c r="S2362" s="185">
        <v>125</v>
      </c>
      <c r="T2362" s="186">
        <v>95</v>
      </c>
      <c r="U2362" s="186"/>
      <c r="V2362" s="186"/>
      <c r="W2362" s="157"/>
    </row>
    <row r="2363" spans="1:23" ht="13.8">
      <c r="A2363" s="158">
        <v>9.5299999999999994</v>
      </c>
      <c r="B2363" s="153">
        <v>120</v>
      </c>
      <c r="C2363" s="153">
        <v>74970</v>
      </c>
      <c r="D2363" s="27"/>
      <c r="E2363" s="27"/>
      <c r="F2363" s="27"/>
      <c r="G2363" s="27" t="str">
        <f t="shared" si="113"/>
        <v/>
      </c>
      <c r="H2363" s="27"/>
      <c r="I2363" s="27"/>
      <c r="J2363" s="154" t="s">
        <v>632</v>
      </c>
      <c r="K2363" s="27" t="s">
        <v>651</v>
      </c>
      <c r="L2363" s="27" t="str">
        <f t="shared" si="114"/>
        <v/>
      </c>
      <c r="M2363" s="155" t="s">
        <v>98</v>
      </c>
      <c r="N2363" s="140">
        <v>1.678366202177645E-3</v>
      </c>
      <c r="O2363" s="140">
        <f t="shared" si="110"/>
        <v>1.6783662021776451</v>
      </c>
      <c r="P2363" s="156" t="s">
        <v>346</v>
      </c>
      <c r="Q2363" s="156" t="s">
        <v>346</v>
      </c>
      <c r="R2363" s="185">
        <v>135</v>
      </c>
      <c r="S2363" s="185">
        <v>92</v>
      </c>
      <c r="T2363" s="186"/>
      <c r="U2363" s="186"/>
      <c r="V2363" s="186"/>
      <c r="W2363" s="157"/>
    </row>
    <row r="2364" spans="1:23" ht="13.8">
      <c r="A2364" s="158">
        <v>9.6300000000000008</v>
      </c>
      <c r="B2364" s="153">
        <v>104</v>
      </c>
      <c r="C2364" s="153">
        <v>1510864</v>
      </c>
      <c r="D2364" s="27"/>
      <c r="E2364" s="27"/>
      <c r="F2364" s="27"/>
      <c r="G2364" s="27" t="str">
        <f t="shared" si="113"/>
        <v/>
      </c>
      <c r="H2364" s="27"/>
      <c r="I2364" s="27"/>
      <c r="J2364" s="154" t="s">
        <v>153</v>
      </c>
      <c r="K2364" s="27" t="s">
        <v>164</v>
      </c>
      <c r="L2364" s="27" t="str">
        <f t="shared" si="114"/>
        <v/>
      </c>
      <c r="M2364" s="155" t="s">
        <v>176</v>
      </c>
      <c r="N2364" s="140">
        <v>3.3823970570720625E-2</v>
      </c>
      <c r="O2364" s="140">
        <f t="shared" si="110"/>
        <v>33.823970570720626</v>
      </c>
      <c r="P2364" s="156" t="s">
        <v>346</v>
      </c>
      <c r="Q2364" s="156" t="s">
        <v>346</v>
      </c>
      <c r="R2364" s="185">
        <v>76</v>
      </c>
      <c r="S2364" s="185">
        <v>50</v>
      </c>
      <c r="T2364" s="186">
        <v>148</v>
      </c>
      <c r="U2364" s="186"/>
      <c r="V2364" s="186"/>
      <c r="W2364" s="157"/>
    </row>
    <row r="2365" spans="1:23" ht="13.8">
      <c r="A2365" s="158">
        <v>9.75</v>
      </c>
      <c r="B2365" s="153">
        <v>149</v>
      </c>
      <c r="C2365" s="153">
        <v>266229</v>
      </c>
      <c r="D2365" s="27"/>
      <c r="E2365" s="27"/>
      <c r="F2365" s="27"/>
      <c r="G2365" s="27" t="str">
        <f t="shared" si="113"/>
        <v/>
      </c>
      <c r="H2365" s="27"/>
      <c r="I2365" s="27"/>
      <c r="J2365" s="154" t="s">
        <v>709</v>
      </c>
      <c r="K2365" s="27" t="s">
        <v>732</v>
      </c>
      <c r="L2365" s="27" t="str">
        <f t="shared" si="114"/>
        <v/>
      </c>
      <c r="M2365" s="155" t="s">
        <v>98</v>
      </c>
      <c r="N2365" s="140">
        <v>5.9601141208423664E-3</v>
      </c>
      <c r="O2365" s="140">
        <f t="shared" si="110"/>
        <v>5.9601141208423662</v>
      </c>
      <c r="P2365" s="156" t="s">
        <v>346</v>
      </c>
      <c r="Q2365" s="156" t="s">
        <v>346</v>
      </c>
      <c r="R2365" s="185">
        <v>121</v>
      </c>
      <c r="S2365" s="185">
        <v>164</v>
      </c>
      <c r="T2365" s="186">
        <v>77</v>
      </c>
      <c r="U2365" s="186"/>
      <c r="V2365" s="186"/>
      <c r="W2365" s="157"/>
    </row>
    <row r="2366" spans="1:23" ht="13.8">
      <c r="A2366" s="158">
        <v>9.76</v>
      </c>
      <c r="B2366" s="153">
        <v>56</v>
      </c>
      <c r="C2366" s="153">
        <v>511939</v>
      </c>
      <c r="D2366" s="27"/>
      <c r="E2366" s="27"/>
      <c r="F2366" s="27"/>
      <c r="G2366" s="27" t="str">
        <f t="shared" si="113"/>
        <v/>
      </c>
      <c r="H2366" s="27"/>
      <c r="I2366" s="27"/>
      <c r="J2366" s="154" t="s">
        <v>504</v>
      </c>
      <c r="K2366" s="27" t="s">
        <v>508</v>
      </c>
      <c r="L2366" s="27" t="str">
        <f t="shared" si="114"/>
        <v/>
      </c>
      <c r="M2366" s="155" t="s">
        <v>512</v>
      </c>
      <c r="N2366" s="140">
        <v>1.1460865882041101E-2</v>
      </c>
      <c r="O2366" s="140">
        <f t="shared" si="110"/>
        <v>11.4608658820411</v>
      </c>
      <c r="P2366" s="156" t="s">
        <v>346</v>
      </c>
      <c r="Q2366" s="156" t="s">
        <v>346</v>
      </c>
      <c r="R2366" s="185">
        <v>85</v>
      </c>
      <c r="S2366" s="185">
        <v>99</v>
      </c>
      <c r="T2366" s="186">
        <v>126</v>
      </c>
      <c r="U2366" s="186"/>
      <c r="V2366" s="186"/>
      <c r="W2366" s="157"/>
    </row>
    <row r="2367" spans="1:23" ht="13.8">
      <c r="A2367" s="158">
        <v>9.92</v>
      </c>
      <c r="B2367" s="153">
        <v>55</v>
      </c>
      <c r="C2367" s="153">
        <v>51190</v>
      </c>
      <c r="D2367" s="27"/>
      <c r="E2367" s="27"/>
      <c r="F2367" s="27"/>
      <c r="G2367" s="27" t="str">
        <f t="shared" si="113"/>
        <v/>
      </c>
      <c r="H2367" s="27"/>
      <c r="I2367" s="27"/>
      <c r="J2367" s="154" t="s">
        <v>474</v>
      </c>
      <c r="K2367" s="27" t="s">
        <v>194</v>
      </c>
      <c r="L2367" s="27" t="str">
        <f t="shared" si="114"/>
        <v/>
      </c>
      <c r="M2367" s="155" t="s">
        <v>98</v>
      </c>
      <c r="N2367" s="140">
        <v>1.1459992782376102E-3</v>
      </c>
      <c r="O2367" s="140">
        <f t="shared" si="110"/>
        <v>1.1459992782376103</v>
      </c>
      <c r="P2367" s="156" t="s">
        <v>346</v>
      </c>
      <c r="Q2367" s="156" t="s">
        <v>346</v>
      </c>
      <c r="R2367" s="185">
        <v>69</v>
      </c>
      <c r="S2367" s="185">
        <v>97</v>
      </c>
      <c r="T2367" s="186">
        <v>196</v>
      </c>
      <c r="U2367" s="186"/>
      <c r="V2367" s="186"/>
      <c r="W2367" s="157"/>
    </row>
    <row r="2368" spans="1:23" ht="13.8">
      <c r="A2368" s="158">
        <v>10.039999999999999</v>
      </c>
      <c r="B2368" s="153">
        <v>109</v>
      </c>
      <c r="C2368" s="153">
        <v>193429</v>
      </c>
      <c r="D2368" s="27"/>
      <c r="E2368" s="27"/>
      <c r="F2368" s="27"/>
      <c r="G2368" s="27" t="str">
        <f t="shared" si="113"/>
        <v/>
      </c>
      <c r="H2368" s="27"/>
      <c r="I2368" s="27"/>
      <c r="J2368" s="154" t="s">
        <v>95</v>
      </c>
      <c r="K2368" s="27" t="s">
        <v>98</v>
      </c>
      <c r="L2368" s="27" t="str">
        <f t="shared" si="114"/>
        <v/>
      </c>
      <c r="M2368" s="155" t="s">
        <v>98</v>
      </c>
      <c r="N2368" s="140">
        <v>4.3303280795120675E-3</v>
      </c>
      <c r="O2368" s="140">
        <f t="shared" si="110"/>
        <v>4.3303280795120678</v>
      </c>
      <c r="P2368" s="156" t="s">
        <v>346</v>
      </c>
      <c r="Q2368" s="156" t="s">
        <v>346</v>
      </c>
      <c r="R2368" s="185">
        <v>151</v>
      </c>
      <c r="S2368" s="185">
        <v>175</v>
      </c>
      <c r="T2368" s="186">
        <v>190</v>
      </c>
      <c r="U2368" s="186"/>
      <c r="V2368" s="186"/>
      <c r="W2368" s="157"/>
    </row>
    <row r="2369" spans="1:23" ht="13.8">
      <c r="A2369" s="158">
        <v>10.11</v>
      </c>
      <c r="B2369" s="153">
        <v>55</v>
      </c>
      <c r="C2369" s="153">
        <v>50421</v>
      </c>
      <c r="D2369" s="27"/>
      <c r="E2369" s="27"/>
      <c r="F2369" s="27"/>
      <c r="G2369" s="27" t="str">
        <f t="shared" si="113"/>
        <v/>
      </c>
      <c r="H2369" s="27"/>
      <c r="I2369" s="27"/>
      <c r="J2369" s="154" t="s">
        <v>711</v>
      </c>
      <c r="K2369" s="27" t="s">
        <v>733</v>
      </c>
      <c r="L2369" s="27" t="str">
        <f t="shared" si="114"/>
        <v/>
      </c>
      <c r="M2369" s="155" t="s">
        <v>98</v>
      </c>
      <c r="N2369" s="140">
        <v>1.1287835438175142E-3</v>
      </c>
      <c r="O2369" s="140">
        <f t="shared" si="110"/>
        <v>1.1287835438175142</v>
      </c>
      <c r="P2369" s="156" t="s">
        <v>346</v>
      </c>
      <c r="Q2369" s="156" t="s">
        <v>346</v>
      </c>
      <c r="R2369" s="185">
        <v>69</v>
      </c>
      <c r="S2369" s="185">
        <v>81</v>
      </c>
      <c r="T2369" s="186">
        <v>196</v>
      </c>
      <c r="U2369" s="186"/>
      <c r="V2369" s="186"/>
      <c r="W2369" s="157"/>
    </row>
    <row r="2370" spans="1:23" ht="13.8">
      <c r="A2370" s="158">
        <v>10.18</v>
      </c>
      <c r="B2370" s="153">
        <v>163</v>
      </c>
      <c r="C2370" s="153">
        <v>118156</v>
      </c>
      <c r="D2370" s="27"/>
      <c r="E2370" s="27"/>
      <c r="F2370" s="27"/>
      <c r="G2370" s="27" t="str">
        <f t="shared" si="113"/>
        <v/>
      </c>
      <c r="H2370" s="27"/>
      <c r="I2370" s="27"/>
      <c r="J2370" s="154" t="s">
        <v>712</v>
      </c>
      <c r="K2370" s="27" t="s">
        <v>734</v>
      </c>
      <c r="L2370" s="27" t="str">
        <f t="shared" si="114"/>
        <v/>
      </c>
      <c r="M2370" s="155" t="s">
        <v>750</v>
      </c>
      <c r="N2370" s="140">
        <v>2.6451785645525121E-3</v>
      </c>
      <c r="O2370" s="140">
        <f t="shared" si="110"/>
        <v>2.6451785645525123</v>
      </c>
      <c r="P2370" s="156" t="s">
        <v>346</v>
      </c>
      <c r="Q2370" s="156" t="s">
        <v>346</v>
      </c>
      <c r="R2370" s="185">
        <v>135</v>
      </c>
      <c r="S2370" s="185">
        <v>178</v>
      </c>
      <c r="T2370" s="186"/>
      <c r="U2370" s="186"/>
      <c r="V2370" s="186"/>
      <c r="W2370" s="157"/>
    </row>
    <row r="2371" spans="1:23" ht="13.8">
      <c r="A2371" s="158">
        <v>10.38</v>
      </c>
      <c r="B2371" s="153">
        <v>121</v>
      </c>
      <c r="C2371" s="153">
        <v>65897</v>
      </c>
      <c r="D2371" s="27"/>
      <c r="E2371" s="27"/>
      <c r="F2371" s="27"/>
      <c r="G2371" s="27" t="str">
        <f t="shared" si="113"/>
        <v/>
      </c>
      <c r="H2371" s="27"/>
      <c r="I2371" s="27"/>
      <c r="J2371" s="154" t="s">
        <v>95</v>
      </c>
      <c r="K2371" s="27" t="s">
        <v>98</v>
      </c>
      <c r="L2371" s="27" t="str">
        <f t="shared" si="114"/>
        <v/>
      </c>
      <c r="M2371" s="155" t="s">
        <v>98</v>
      </c>
      <c r="N2371" s="140">
        <v>1.4752474006255872E-3</v>
      </c>
      <c r="O2371" s="140">
        <f t="shared" si="110"/>
        <v>1.4752474006255873</v>
      </c>
      <c r="P2371" s="156" t="s">
        <v>346</v>
      </c>
      <c r="Q2371" s="156" t="s">
        <v>346</v>
      </c>
      <c r="R2371" s="185">
        <v>136</v>
      </c>
      <c r="S2371" s="185"/>
      <c r="T2371" s="186"/>
      <c r="U2371" s="186"/>
      <c r="V2371" s="186"/>
      <c r="W2371" s="157"/>
    </row>
    <row r="2372" spans="1:23" ht="13.8">
      <c r="A2372" s="158">
        <v>10.47</v>
      </c>
      <c r="B2372" s="153">
        <v>193</v>
      </c>
      <c r="C2372" s="153">
        <v>198195</v>
      </c>
      <c r="D2372" s="27"/>
      <c r="E2372" s="27"/>
      <c r="F2372" s="27"/>
      <c r="G2372" s="27" t="str">
        <f t="shared" si="113"/>
        <v/>
      </c>
      <c r="H2372" s="27"/>
      <c r="I2372" s="27"/>
      <c r="J2372" s="154" t="s">
        <v>95</v>
      </c>
      <c r="K2372" s="27" t="s">
        <v>98</v>
      </c>
      <c r="L2372" s="27" t="str">
        <f t="shared" si="114"/>
        <v/>
      </c>
      <c r="M2372" s="155" t="s">
        <v>98</v>
      </c>
      <c r="N2372" s="140">
        <v>4.4370253360090477E-3</v>
      </c>
      <c r="O2372" s="140">
        <f t="shared" si="110"/>
        <v>4.4370253360090475</v>
      </c>
      <c r="P2372" s="156" t="s">
        <v>346</v>
      </c>
      <c r="Q2372" s="156" t="s">
        <v>346</v>
      </c>
      <c r="R2372" s="185">
        <v>208</v>
      </c>
      <c r="S2372" s="185">
        <v>207</v>
      </c>
      <c r="T2372" s="186"/>
      <c r="U2372" s="186"/>
      <c r="V2372" s="186"/>
      <c r="W2372" s="157"/>
    </row>
    <row r="2373" spans="1:23" ht="13.8">
      <c r="A2373" s="158">
        <v>10.79</v>
      </c>
      <c r="B2373" s="153">
        <v>177</v>
      </c>
      <c r="C2373" s="27">
        <v>78234</v>
      </c>
      <c r="D2373" s="27"/>
      <c r="E2373" s="27"/>
      <c r="F2373" s="27"/>
      <c r="G2373" s="27" t="str">
        <f t="shared" si="113"/>
        <v/>
      </c>
      <c r="H2373" s="27"/>
      <c r="I2373" s="27"/>
      <c r="J2373" s="154" t="s">
        <v>760</v>
      </c>
      <c r="K2373" s="27" t="s">
        <v>763</v>
      </c>
      <c r="L2373" s="27" t="str">
        <f t="shared" si="114"/>
        <v/>
      </c>
      <c r="M2373" s="155" t="s">
        <v>765</v>
      </c>
      <c r="N2373" s="140">
        <v>1.7514379279867398E-3</v>
      </c>
      <c r="O2373" s="140">
        <f t="shared" ref="O2373:O2425" si="115">N2373*1000</f>
        <v>1.7514379279867398</v>
      </c>
      <c r="P2373" s="27">
        <v>454.40000000000003</v>
      </c>
      <c r="Q2373" s="27">
        <v>454.4</v>
      </c>
      <c r="R2373" s="185">
        <v>207</v>
      </c>
      <c r="S2373" s="185">
        <v>222</v>
      </c>
      <c r="T2373" s="186">
        <v>135</v>
      </c>
      <c r="U2373" s="186"/>
      <c r="V2373" s="186"/>
      <c r="W2373" s="157"/>
    </row>
    <row r="2374" spans="1:23" ht="13.8">
      <c r="A2374" s="158">
        <v>11.01</v>
      </c>
      <c r="B2374" s="153">
        <v>191</v>
      </c>
      <c r="C2374" s="27">
        <v>1440458</v>
      </c>
      <c r="D2374" s="27"/>
      <c r="E2374" s="27"/>
      <c r="F2374" s="27"/>
      <c r="G2374" s="27" t="str">
        <f t="shared" si="113"/>
        <v/>
      </c>
      <c r="H2374" s="27"/>
      <c r="I2374" s="27"/>
      <c r="J2374" s="154" t="s">
        <v>443</v>
      </c>
      <c r="K2374" s="27" t="s">
        <v>732</v>
      </c>
      <c r="L2374" s="27" t="str">
        <f t="shared" si="114"/>
        <v/>
      </c>
      <c r="M2374" s="155" t="s">
        <v>98</v>
      </c>
      <c r="N2374" s="140">
        <v>3.2247779416518685E-2</v>
      </c>
      <c r="O2374" s="140">
        <f t="shared" si="115"/>
        <v>32.247779416518682</v>
      </c>
      <c r="P2374" s="156" t="s">
        <v>346</v>
      </c>
      <c r="Q2374" s="156" t="s">
        <v>346</v>
      </c>
      <c r="R2374" s="185">
        <v>91</v>
      </c>
      <c r="S2374" s="185">
        <v>206</v>
      </c>
      <c r="T2374" s="186"/>
      <c r="U2374" s="186"/>
      <c r="V2374" s="186"/>
      <c r="W2374" s="157"/>
    </row>
    <row r="2375" spans="1:23" ht="13.8">
      <c r="A2375" s="158">
        <v>11.24</v>
      </c>
      <c r="B2375" s="153">
        <v>163</v>
      </c>
      <c r="C2375" s="27">
        <v>51702</v>
      </c>
      <c r="D2375" s="27"/>
      <c r="E2375" s="27"/>
      <c r="F2375" s="27"/>
      <c r="G2375" s="27" t="str">
        <f t="shared" si="113"/>
        <v/>
      </c>
      <c r="H2375" s="27"/>
      <c r="I2375" s="27"/>
      <c r="J2375" s="154" t="s">
        <v>95</v>
      </c>
      <c r="K2375" s="27" t="s">
        <v>98</v>
      </c>
      <c r="L2375" s="27" t="str">
        <f t="shared" si="114"/>
        <v/>
      </c>
      <c r="M2375" s="155" t="s">
        <v>98</v>
      </c>
      <c r="N2375" s="140">
        <v>1.1574615097370762E-3</v>
      </c>
      <c r="O2375" s="140">
        <f t="shared" si="115"/>
        <v>1.1574615097370762</v>
      </c>
      <c r="P2375" s="156" t="s">
        <v>346</v>
      </c>
      <c r="Q2375" s="156" t="s">
        <v>346</v>
      </c>
      <c r="R2375" s="185">
        <v>145</v>
      </c>
      <c r="S2375" s="185">
        <v>105</v>
      </c>
      <c r="T2375" s="186"/>
      <c r="U2375" s="186"/>
      <c r="V2375" s="186"/>
      <c r="W2375" s="157"/>
    </row>
    <row r="2376" spans="1:23" ht="13.8">
      <c r="A2376" s="158">
        <v>11.26</v>
      </c>
      <c r="B2376" s="153">
        <v>121</v>
      </c>
      <c r="C2376" s="27">
        <v>374959</v>
      </c>
      <c r="D2376" s="27"/>
      <c r="E2376" s="27"/>
      <c r="F2376" s="27"/>
      <c r="G2376" s="27" t="str">
        <f t="shared" si="113"/>
        <v/>
      </c>
      <c r="H2376" s="27"/>
      <c r="I2376" s="27"/>
      <c r="J2376" s="154" t="s">
        <v>701</v>
      </c>
      <c r="K2376" s="27" t="s">
        <v>341</v>
      </c>
      <c r="L2376" s="27" t="str">
        <f t="shared" si="114"/>
        <v/>
      </c>
      <c r="M2376" s="155" t="s">
        <v>334</v>
      </c>
      <c r="N2376" s="140">
        <v>8.3942712125160395E-3</v>
      </c>
      <c r="O2376" s="140">
        <f t="shared" si="115"/>
        <v>8.3942712125160401</v>
      </c>
      <c r="P2376" s="156" t="s">
        <v>346</v>
      </c>
      <c r="Q2376" s="156" t="s">
        <v>346</v>
      </c>
      <c r="R2376" s="185">
        <v>149</v>
      </c>
      <c r="S2376" s="185">
        <v>194</v>
      </c>
      <c r="T2376" s="186"/>
      <c r="U2376" s="186"/>
      <c r="V2376" s="186"/>
      <c r="W2376" s="157"/>
    </row>
    <row r="2377" spans="1:23" ht="13.8">
      <c r="A2377" s="158">
        <v>11.78</v>
      </c>
      <c r="B2377" s="153">
        <v>110</v>
      </c>
      <c r="C2377" s="27">
        <v>449701</v>
      </c>
      <c r="D2377" s="27"/>
      <c r="E2377" s="27"/>
      <c r="F2377" s="27"/>
      <c r="G2377" s="27" t="str">
        <f t="shared" si="113"/>
        <v/>
      </c>
      <c r="H2377" s="27"/>
      <c r="I2377" s="27"/>
      <c r="J2377" s="154" t="s">
        <v>506</v>
      </c>
      <c r="K2377" s="27" t="s">
        <v>501</v>
      </c>
      <c r="L2377" s="27" t="str">
        <f t="shared" si="114"/>
        <v/>
      </c>
      <c r="M2377" s="155" t="s">
        <v>98</v>
      </c>
      <c r="N2377" s="140">
        <v>1.0067533139729079E-2</v>
      </c>
      <c r="O2377" s="140">
        <f t="shared" si="115"/>
        <v>10.067533139729079</v>
      </c>
      <c r="P2377" s="156" t="s">
        <v>346</v>
      </c>
      <c r="Q2377" s="156" t="s">
        <v>346</v>
      </c>
      <c r="R2377" s="185">
        <v>123</v>
      </c>
      <c r="S2377" s="185">
        <v>81</v>
      </c>
      <c r="T2377" s="186">
        <v>55</v>
      </c>
      <c r="U2377" s="186"/>
      <c r="V2377" s="186"/>
      <c r="W2377" s="157"/>
    </row>
    <row r="2378" spans="1:23" ht="13.8">
      <c r="A2378" s="158">
        <v>11.81</v>
      </c>
      <c r="B2378" s="153">
        <v>55</v>
      </c>
      <c r="C2378" s="27">
        <v>245035</v>
      </c>
      <c r="D2378" s="27"/>
      <c r="E2378" s="27"/>
      <c r="F2378" s="27"/>
      <c r="G2378" s="27" t="str">
        <f t="shared" si="113"/>
        <v/>
      </c>
      <c r="H2378" s="27"/>
      <c r="I2378" s="27"/>
      <c r="J2378" s="154" t="s">
        <v>761</v>
      </c>
      <c r="K2378" s="27" t="s">
        <v>196</v>
      </c>
      <c r="L2378" s="27" t="str">
        <f t="shared" si="114"/>
        <v/>
      </c>
      <c r="M2378" s="155" t="s">
        <v>98</v>
      </c>
      <c r="N2378" s="140">
        <v>5.4856404208429932E-3</v>
      </c>
      <c r="O2378" s="140">
        <f t="shared" si="115"/>
        <v>5.4856404208429934</v>
      </c>
      <c r="P2378" s="156" t="s">
        <v>346</v>
      </c>
      <c r="Q2378" s="156" t="s">
        <v>346</v>
      </c>
      <c r="R2378" s="185">
        <v>83</v>
      </c>
      <c r="S2378" s="185">
        <v>111</v>
      </c>
      <c r="T2378" s="186">
        <v>224</v>
      </c>
      <c r="U2378" s="186"/>
      <c r="V2378" s="186"/>
      <c r="W2378" s="157"/>
    </row>
    <row r="2379" spans="1:23" ht="13.8">
      <c r="A2379" s="158">
        <v>11.92</v>
      </c>
      <c r="B2379" s="153">
        <v>149</v>
      </c>
      <c r="C2379" s="27">
        <v>346840</v>
      </c>
      <c r="D2379" s="27"/>
      <c r="E2379" s="27"/>
      <c r="F2379" s="27"/>
      <c r="G2379" s="27" t="str">
        <f t="shared" si="113"/>
        <v/>
      </c>
      <c r="H2379" s="27"/>
      <c r="I2379" s="27"/>
      <c r="J2379" s="154" t="s">
        <v>558</v>
      </c>
      <c r="K2379" s="27" t="s">
        <v>114</v>
      </c>
      <c r="L2379" s="27" t="str">
        <f t="shared" si="114"/>
        <v/>
      </c>
      <c r="M2379" s="155" t="s">
        <v>139</v>
      </c>
      <c r="N2379" s="140">
        <v>7.7647663540522122E-3</v>
      </c>
      <c r="O2379" s="140">
        <f t="shared" si="115"/>
        <v>7.7647663540522123</v>
      </c>
      <c r="P2379" s="27">
        <v>6240</v>
      </c>
      <c r="Q2379" s="27">
        <v>6240</v>
      </c>
      <c r="R2379" s="185">
        <v>177</v>
      </c>
      <c r="S2379" s="185">
        <v>222</v>
      </c>
      <c r="T2379" s="186"/>
      <c r="U2379" s="186"/>
      <c r="V2379" s="186"/>
      <c r="W2379" s="157"/>
    </row>
    <row r="2380" spans="1:23" ht="13.8">
      <c r="A2380" s="158">
        <v>12.05</v>
      </c>
      <c r="B2380" s="153">
        <v>110</v>
      </c>
      <c r="C2380" s="27">
        <v>1613550</v>
      </c>
      <c r="D2380" s="27"/>
      <c r="E2380" s="27"/>
      <c r="F2380" s="27"/>
      <c r="G2380" s="27" t="str">
        <f t="shared" si="113"/>
        <v/>
      </c>
      <c r="H2380" s="27"/>
      <c r="I2380" s="27"/>
      <c r="J2380" s="154" t="s">
        <v>506</v>
      </c>
      <c r="K2380" s="27" t="s">
        <v>501</v>
      </c>
      <c r="L2380" s="27" t="str">
        <f t="shared" si="114"/>
        <v/>
      </c>
      <c r="M2380" s="155" t="s">
        <v>98</v>
      </c>
      <c r="N2380" s="140">
        <v>3.6122819601490448E-2</v>
      </c>
      <c r="O2380" s="140">
        <f t="shared" si="115"/>
        <v>36.122819601490448</v>
      </c>
      <c r="P2380" s="156" t="s">
        <v>346</v>
      </c>
      <c r="Q2380" s="156" t="s">
        <v>346</v>
      </c>
      <c r="R2380" s="185">
        <v>123</v>
      </c>
      <c r="S2380" s="185">
        <v>81</v>
      </c>
      <c r="T2380" s="186">
        <v>55</v>
      </c>
      <c r="U2380" s="186"/>
      <c r="V2380" s="186"/>
      <c r="W2380" s="157"/>
    </row>
    <row r="2381" spans="1:23" ht="13.8">
      <c r="A2381" s="158">
        <v>12.49</v>
      </c>
      <c r="B2381" s="153">
        <v>73</v>
      </c>
      <c r="C2381" s="27">
        <v>73940</v>
      </c>
      <c r="D2381" s="27"/>
      <c r="E2381" s="27"/>
      <c r="F2381" s="27"/>
      <c r="G2381" s="27" t="str">
        <f t="shared" si="113"/>
        <v/>
      </c>
      <c r="H2381" s="27"/>
      <c r="I2381" s="27"/>
      <c r="J2381" s="154" t="s">
        <v>444</v>
      </c>
      <c r="K2381" s="27" t="s">
        <v>98</v>
      </c>
      <c r="L2381" s="27" t="str">
        <f t="shared" si="114"/>
        <v/>
      </c>
      <c r="M2381" s="155" t="s">
        <v>98</v>
      </c>
      <c r="N2381" s="140">
        <v>1.6553074161533288E-3</v>
      </c>
      <c r="O2381" s="140">
        <f t="shared" si="115"/>
        <v>1.6553074161533288</v>
      </c>
      <c r="P2381" s="156" t="s">
        <v>346</v>
      </c>
      <c r="Q2381" s="156" t="s">
        <v>346</v>
      </c>
      <c r="R2381" s="185">
        <v>221</v>
      </c>
      <c r="S2381" s="185">
        <v>207</v>
      </c>
      <c r="T2381" s="186">
        <v>147</v>
      </c>
      <c r="U2381" s="186"/>
      <c r="V2381" s="186"/>
      <c r="W2381" s="157"/>
    </row>
    <row r="2382" spans="1:23" ht="13.8">
      <c r="A2382" s="158">
        <v>12.6</v>
      </c>
      <c r="B2382" s="153">
        <v>83</v>
      </c>
      <c r="C2382" s="27">
        <v>297147</v>
      </c>
      <c r="D2382" s="27"/>
      <c r="E2382" s="27"/>
      <c r="F2382" s="27"/>
      <c r="G2382" s="27" t="str">
        <f t="shared" si="113"/>
        <v/>
      </c>
      <c r="H2382" s="27"/>
      <c r="I2382" s="27"/>
      <c r="J2382" s="154" t="s">
        <v>526</v>
      </c>
      <c r="K2382" s="27" t="s">
        <v>167</v>
      </c>
      <c r="L2382" s="27" t="str">
        <f t="shared" si="114"/>
        <v/>
      </c>
      <c r="M2382" s="155" t="s">
        <v>179</v>
      </c>
      <c r="N2382" s="140">
        <v>6.6522806706480024E-3</v>
      </c>
      <c r="O2382" s="140">
        <f t="shared" si="115"/>
        <v>6.6522806706480022</v>
      </c>
      <c r="P2382" s="27">
        <v>10392</v>
      </c>
      <c r="Q2382" s="27">
        <v>10392</v>
      </c>
      <c r="R2382" s="185">
        <v>153</v>
      </c>
      <c r="S2382" s="185">
        <v>55</v>
      </c>
      <c r="T2382" s="186">
        <v>226</v>
      </c>
      <c r="U2382" s="186"/>
      <c r="V2382" s="186"/>
      <c r="W2382" s="157"/>
    </row>
    <row r="2383" spans="1:23" ht="13.8">
      <c r="A2383" s="158">
        <v>13.1</v>
      </c>
      <c r="B2383" s="153">
        <v>57</v>
      </c>
      <c r="C2383" s="27">
        <v>351783</v>
      </c>
      <c r="D2383" s="27"/>
      <c r="E2383" s="27"/>
      <c r="F2383" s="27"/>
      <c r="G2383" s="27" t="str">
        <f t="shared" si="113"/>
        <v/>
      </c>
      <c r="H2383" s="27"/>
      <c r="I2383" s="27"/>
      <c r="J2383" s="154" t="s">
        <v>596</v>
      </c>
      <c r="K2383" s="27" t="s">
        <v>484</v>
      </c>
      <c r="L2383" s="27" t="str">
        <f t="shared" si="114"/>
        <v/>
      </c>
      <c r="M2383" s="155" t="s">
        <v>598</v>
      </c>
      <c r="N2383" s="140">
        <v>7.8754261397980321E-3</v>
      </c>
      <c r="O2383" s="140">
        <f t="shared" si="115"/>
        <v>7.8754261397980319</v>
      </c>
      <c r="P2383" s="156" t="s">
        <v>346</v>
      </c>
      <c r="Q2383" s="156" t="s">
        <v>346</v>
      </c>
      <c r="R2383" s="185">
        <v>71</v>
      </c>
      <c r="S2383" s="185">
        <v>85</v>
      </c>
      <c r="T2383" s="186">
        <v>212</v>
      </c>
      <c r="U2383" s="186"/>
      <c r="V2383" s="186"/>
      <c r="W2383" s="157"/>
    </row>
    <row r="2384" spans="1:23" ht="13.8">
      <c r="A2384" s="158">
        <v>13.75</v>
      </c>
      <c r="B2384" s="153">
        <v>73</v>
      </c>
      <c r="C2384" s="27">
        <v>342554</v>
      </c>
      <c r="D2384" s="27"/>
      <c r="E2384" s="27"/>
      <c r="F2384" s="27"/>
      <c r="G2384" s="27" t="str">
        <f t="shared" ref="G2384:G2408" si="116">IF($F2384="Other","Please, specify ion type!!!","")</f>
        <v/>
      </c>
      <c r="H2384" s="27"/>
      <c r="I2384" s="27"/>
      <c r="J2384" s="154" t="s">
        <v>682</v>
      </c>
      <c r="K2384" s="27" t="s">
        <v>690</v>
      </c>
      <c r="L2384" s="27" t="str">
        <f t="shared" ref="L2384:L2408" si="117">IF($I2384="Unknown","n/a","")</f>
        <v/>
      </c>
      <c r="M2384" s="155" t="s">
        <v>694</v>
      </c>
      <c r="N2384" s="140">
        <v>7.6688149395859806E-3</v>
      </c>
      <c r="O2384" s="140">
        <f t="shared" si="115"/>
        <v>7.6688149395859808</v>
      </c>
      <c r="P2384" s="156" t="s">
        <v>346</v>
      </c>
      <c r="Q2384" s="27">
        <v>69.405000000000001</v>
      </c>
      <c r="R2384" s="185">
        <v>129</v>
      </c>
      <c r="S2384" s="185">
        <v>185</v>
      </c>
      <c r="T2384" s="186">
        <v>228</v>
      </c>
      <c r="U2384" s="186"/>
      <c r="V2384" s="186"/>
      <c r="W2384" s="157"/>
    </row>
    <row r="2385" spans="1:23" ht="13.8">
      <c r="A2385" s="158">
        <v>13.76</v>
      </c>
      <c r="B2385" s="153">
        <v>55</v>
      </c>
      <c r="C2385" s="27">
        <v>288475</v>
      </c>
      <c r="D2385" s="27"/>
      <c r="E2385" s="27"/>
      <c r="F2385" s="27"/>
      <c r="G2385" s="27" t="str">
        <f t="shared" si="116"/>
        <v/>
      </c>
      <c r="H2385" s="27"/>
      <c r="I2385" s="27"/>
      <c r="J2385" s="154" t="s">
        <v>95</v>
      </c>
      <c r="K2385" s="27" t="s">
        <v>98</v>
      </c>
      <c r="L2385" s="27" t="str">
        <f t="shared" si="117"/>
        <v/>
      </c>
      <c r="M2385" s="155" t="s">
        <v>98</v>
      </c>
      <c r="N2385" s="140">
        <v>6.4581391246257992E-3</v>
      </c>
      <c r="O2385" s="140">
        <f t="shared" si="115"/>
        <v>6.4581391246257995</v>
      </c>
      <c r="P2385" s="156" t="s">
        <v>346</v>
      </c>
      <c r="Q2385" s="156" t="s">
        <v>346</v>
      </c>
      <c r="R2385" s="185">
        <v>67</v>
      </c>
      <c r="S2385" s="185">
        <v>79</v>
      </c>
      <c r="T2385" s="186">
        <v>207</v>
      </c>
      <c r="U2385" s="186"/>
      <c r="V2385" s="186"/>
      <c r="W2385" s="157"/>
    </row>
    <row r="2386" spans="1:23" ht="13.8">
      <c r="A2386" s="158">
        <v>13.93</v>
      </c>
      <c r="B2386" s="153">
        <v>197</v>
      </c>
      <c r="C2386" s="27">
        <v>46258</v>
      </c>
      <c r="D2386" s="27"/>
      <c r="E2386" s="27"/>
      <c r="F2386" s="27"/>
      <c r="G2386" s="27" t="str">
        <f t="shared" si="116"/>
        <v/>
      </c>
      <c r="H2386" s="27"/>
      <c r="I2386" s="27"/>
      <c r="J2386" s="154" t="s">
        <v>638</v>
      </c>
      <c r="K2386" s="27" t="s">
        <v>409</v>
      </c>
      <c r="L2386" s="27" t="str">
        <f t="shared" si="117"/>
        <v/>
      </c>
      <c r="M2386" s="155" t="s">
        <v>98</v>
      </c>
      <c r="N2386" s="140">
        <v>1.035585751371662E-3</v>
      </c>
      <c r="O2386" s="140">
        <f t="shared" si="115"/>
        <v>1.035585751371662</v>
      </c>
      <c r="P2386" s="156" t="s">
        <v>346</v>
      </c>
      <c r="Q2386" s="156" t="s">
        <v>346</v>
      </c>
      <c r="R2386" s="185">
        <v>212</v>
      </c>
      <c r="S2386" s="185">
        <v>155</v>
      </c>
      <c r="T2386" s="186">
        <v>165</v>
      </c>
      <c r="U2386" s="186"/>
      <c r="V2386" s="186"/>
      <c r="W2386" s="157"/>
    </row>
    <row r="2387" spans="1:23" ht="13.8">
      <c r="A2387" s="158">
        <v>15.04</v>
      </c>
      <c r="B2387" s="153">
        <v>58</v>
      </c>
      <c r="C2387" s="27">
        <v>1350318</v>
      </c>
      <c r="D2387" s="27"/>
      <c r="E2387" s="27"/>
      <c r="F2387" s="27"/>
      <c r="G2387" s="27" t="str">
        <f t="shared" si="116"/>
        <v/>
      </c>
      <c r="H2387" s="27"/>
      <c r="I2387" s="27"/>
      <c r="J2387" s="154" t="s">
        <v>95</v>
      </c>
      <c r="K2387" s="27" t="s">
        <v>98</v>
      </c>
      <c r="L2387" s="27" t="str">
        <f t="shared" si="117"/>
        <v/>
      </c>
      <c r="M2387" s="155" t="s">
        <v>98</v>
      </c>
      <c r="N2387" s="140">
        <v>3.022979983182757E-2</v>
      </c>
      <c r="O2387" s="140">
        <f t="shared" si="115"/>
        <v>30.22979983182757</v>
      </c>
      <c r="P2387" s="156" t="s">
        <v>346</v>
      </c>
      <c r="Q2387" s="156" t="s">
        <v>346</v>
      </c>
      <c r="R2387" s="185">
        <v>69</v>
      </c>
      <c r="S2387" s="185">
        <v>109</v>
      </c>
      <c r="T2387" s="186">
        <v>250</v>
      </c>
      <c r="U2387" s="186"/>
      <c r="V2387" s="186"/>
      <c r="W2387" s="157"/>
    </row>
    <row r="2388" spans="1:23" ht="13.8">
      <c r="A2388" s="158">
        <v>15.09</v>
      </c>
      <c r="B2388" s="153">
        <v>188</v>
      </c>
      <c r="C2388" s="27">
        <v>4466844</v>
      </c>
      <c r="D2388" s="27"/>
      <c r="E2388" s="27"/>
      <c r="F2388" s="27"/>
      <c r="G2388" s="27" t="str">
        <f t="shared" si="116"/>
        <v/>
      </c>
      <c r="H2388" s="27"/>
      <c r="I2388" s="27"/>
      <c r="J2388" s="154" t="s">
        <v>89</v>
      </c>
      <c r="K2388" s="27" t="s">
        <v>115</v>
      </c>
      <c r="L2388" s="27" t="str">
        <f t="shared" si="117"/>
        <v/>
      </c>
      <c r="M2388" s="155" t="s">
        <v>140</v>
      </c>
      <c r="N2388" s="140">
        <v>0.1</v>
      </c>
      <c r="O2388" s="140">
        <f t="shared" si="115"/>
        <v>100</v>
      </c>
      <c r="P2388" s="156" t="s">
        <v>346</v>
      </c>
      <c r="Q2388" s="156" t="s">
        <v>346</v>
      </c>
      <c r="R2388" s="185">
        <v>160</v>
      </c>
      <c r="S2388" s="185">
        <v>184</v>
      </c>
      <c r="T2388" s="186"/>
      <c r="U2388" s="186"/>
      <c r="V2388" s="186"/>
      <c r="W2388" s="157"/>
    </row>
    <row r="2389" spans="1:23" ht="13.8">
      <c r="A2389" s="158">
        <v>15.46</v>
      </c>
      <c r="B2389" s="153">
        <v>149</v>
      </c>
      <c r="C2389" s="27">
        <v>600939</v>
      </c>
      <c r="D2389" s="27"/>
      <c r="E2389" s="27"/>
      <c r="F2389" s="27"/>
      <c r="G2389" s="27" t="str">
        <f t="shared" si="116"/>
        <v/>
      </c>
      <c r="H2389" s="27"/>
      <c r="I2389" s="27"/>
      <c r="J2389" s="154" t="s">
        <v>527</v>
      </c>
      <c r="K2389" s="27" t="s">
        <v>98</v>
      </c>
      <c r="L2389" s="27" t="str">
        <f t="shared" si="117"/>
        <v/>
      </c>
      <c r="M2389" s="155" t="s">
        <v>98</v>
      </c>
      <c r="N2389" s="140">
        <v>1.3453324091909186E-2</v>
      </c>
      <c r="O2389" s="140">
        <f t="shared" si="115"/>
        <v>13.453324091909186</v>
      </c>
      <c r="P2389" s="156" t="s">
        <v>346</v>
      </c>
      <c r="Q2389" s="156" t="s">
        <v>346</v>
      </c>
      <c r="R2389" s="185">
        <v>104</v>
      </c>
      <c r="S2389" s="185">
        <v>223</v>
      </c>
      <c r="T2389" s="186">
        <v>167</v>
      </c>
      <c r="U2389" s="186"/>
      <c r="V2389" s="186"/>
      <c r="W2389" s="157"/>
    </row>
    <row r="2390" spans="1:23" ht="13.8">
      <c r="A2390" s="158">
        <v>15.55</v>
      </c>
      <c r="B2390" s="153">
        <v>194</v>
      </c>
      <c r="C2390" s="27">
        <v>1074075</v>
      </c>
      <c r="D2390" s="27"/>
      <c r="E2390" s="27"/>
      <c r="F2390" s="27"/>
      <c r="G2390" s="27" t="str">
        <f t="shared" si="116"/>
        <v/>
      </c>
      <c r="H2390" s="27"/>
      <c r="I2390" s="27"/>
      <c r="J2390" s="154" t="s">
        <v>640</v>
      </c>
      <c r="K2390" s="27" t="s">
        <v>407</v>
      </c>
      <c r="L2390" s="27" t="str">
        <f t="shared" si="117"/>
        <v/>
      </c>
      <c r="M2390" s="155" t="s">
        <v>403</v>
      </c>
      <c r="N2390" s="140">
        <v>2.4045500581618702E-2</v>
      </c>
      <c r="O2390" s="140">
        <f t="shared" si="115"/>
        <v>24.0455005816187</v>
      </c>
      <c r="P2390" s="27">
        <v>87000</v>
      </c>
      <c r="Q2390" s="27">
        <v>100</v>
      </c>
      <c r="R2390" s="185">
        <v>107</v>
      </c>
      <c r="S2390" s="185">
        <v>67</v>
      </c>
      <c r="T2390" s="186">
        <v>82</v>
      </c>
      <c r="U2390" s="186"/>
      <c r="V2390" s="186"/>
      <c r="W2390" s="157"/>
    </row>
    <row r="2391" spans="1:23" ht="13.8">
      <c r="A2391" s="158">
        <v>15.55</v>
      </c>
      <c r="B2391" s="153">
        <v>243</v>
      </c>
      <c r="C2391" s="27">
        <v>195259</v>
      </c>
      <c r="D2391" s="27"/>
      <c r="E2391" s="27"/>
      <c r="F2391" s="27"/>
      <c r="G2391" s="27" t="str">
        <f t="shared" si="116"/>
        <v/>
      </c>
      <c r="H2391" s="27"/>
      <c r="I2391" s="27"/>
      <c r="J2391" s="154" t="s">
        <v>641</v>
      </c>
      <c r="K2391" s="27" t="s">
        <v>653</v>
      </c>
      <c r="L2391" s="27" t="str">
        <f t="shared" si="117"/>
        <v/>
      </c>
      <c r="M2391" s="155" t="s">
        <v>98</v>
      </c>
      <c r="N2391" s="140">
        <v>4.3712966022542987E-3</v>
      </c>
      <c r="O2391" s="140">
        <f t="shared" si="115"/>
        <v>4.3712966022542989</v>
      </c>
      <c r="P2391" s="156" t="s">
        <v>346</v>
      </c>
      <c r="Q2391" s="156" t="s">
        <v>346</v>
      </c>
      <c r="R2391" s="185">
        <v>258</v>
      </c>
      <c r="S2391" s="185">
        <v>213</v>
      </c>
      <c r="T2391" s="186">
        <v>187</v>
      </c>
      <c r="U2391" s="186"/>
      <c r="V2391" s="186"/>
      <c r="W2391" s="157"/>
    </row>
    <row r="2392" spans="1:23" ht="13.8">
      <c r="A2392" s="158">
        <v>15.6</v>
      </c>
      <c r="B2392" s="153">
        <v>55</v>
      </c>
      <c r="C2392" s="27">
        <v>142379</v>
      </c>
      <c r="D2392" s="27"/>
      <c r="E2392" s="27"/>
      <c r="F2392" s="27"/>
      <c r="G2392" s="27" t="str">
        <f t="shared" si="116"/>
        <v/>
      </c>
      <c r="H2392" s="27"/>
      <c r="I2392" s="27"/>
      <c r="J2392" s="154" t="s">
        <v>642</v>
      </c>
      <c r="K2392" s="27" t="s">
        <v>509</v>
      </c>
      <c r="L2392" s="27" t="str">
        <f t="shared" si="117"/>
        <v/>
      </c>
      <c r="M2392" s="155" t="s">
        <v>98</v>
      </c>
      <c r="N2392" s="140">
        <v>3.1874630052000918E-3</v>
      </c>
      <c r="O2392" s="140">
        <f t="shared" si="115"/>
        <v>3.1874630052000921</v>
      </c>
      <c r="P2392" s="156" t="s">
        <v>346</v>
      </c>
      <c r="Q2392" s="156" t="s">
        <v>346</v>
      </c>
      <c r="R2392" s="185">
        <v>69</v>
      </c>
      <c r="S2392" s="185">
        <v>97</v>
      </c>
      <c r="T2392" s="186">
        <v>224</v>
      </c>
      <c r="U2392" s="186"/>
      <c r="V2392" s="186"/>
      <c r="W2392" s="157"/>
    </row>
    <row r="2393" spans="1:23" ht="13.8">
      <c r="A2393" s="158">
        <v>16.600000000000001</v>
      </c>
      <c r="B2393" s="153">
        <v>71</v>
      </c>
      <c r="C2393" s="27">
        <v>522059</v>
      </c>
      <c r="D2393" s="27"/>
      <c r="E2393" s="27"/>
      <c r="F2393" s="27"/>
      <c r="G2393" s="27" t="str">
        <f t="shared" si="116"/>
        <v/>
      </c>
      <c r="H2393" s="27"/>
      <c r="I2393" s="27"/>
      <c r="J2393" s="154" t="s">
        <v>768</v>
      </c>
      <c r="K2393" s="27" t="s">
        <v>764</v>
      </c>
      <c r="L2393" s="27" t="str">
        <f t="shared" si="117"/>
        <v/>
      </c>
      <c r="M2393" s="155" t="s">
        <v>98</v>
      </c>
      <c r="N2393" s="140">
        <v>1.1687424051522732E-2</v>
      </c>
      <c r="O2393" s="140">
        <f t="shared" si="115"/>
        <v>11.687424051522733</v>
      </c>
      <c r="P2393" s="156" t="s">
        <v>346</v>
      </c>
      <c r="Q2393" s="156" t="s">
        <v>346</v>
      </c>
      <c r="R2393" s="185">
        <v>95</v>
      </c>
      <c r="S2393" s="185">
        <v>123</v>
      </c>
      <c r="T2393" s="186">
        <v>278</v>
      </c>
      <c r="U2393" s="186"/>
      <c r="V2393" s="186"/>
      <c r="W2393" s="157"/>
    </row>
    <row r="2394" spans="1:23" ht="13.8">
      <c r="A2394" s="158">
        <v>16.670000000000002</v>
      </c>
      <c r="B2394" s="153">
        <v>243</v>
      </c>
      <c r="C2394" s="27">
        <v>1302199</v>
      </c>
      <c r="D2394" s="27"/>
      <c r="E2394" s="27"/>
      <c r="F2394" s="27"/>
      <c r="G2394" s="27" t="str">
        <f t="shared" si="116"/>
        <v/>
      </c>
      <c r="H2394" s="27"/>
      <c r="I2394" s="27"/>
      <c r="J2394" s="154" t="s">
        <v>95</v>
      </c>
      <c r="K2394" s="27" t="s">
        <v>98</v>
      </c>
      <c r="L2394" s="27" t="str">
        <f t="shared" si="117"/>
        <v/>
      </c>
      <c r="M2394" s="155" t="s">
        <v>98</v>
      </c>
      <c r="N2394" s="140">
        <v>2.9152551555415865E-2</v>
      </c>
      <c r="O2394" s="140">
        <f t="shared" si="115"/>
        <v>29.152551555415865</v>
      </c>
      <c r="P2394" s="156" t="s">
        <v>346</v>
      </c>
      <c r="Q2394" s="156" t="s">
        <v>346</v>
      </c>
      <c r="R2394" s="185">
        <v>258</v>
      </c>
      <c r="S2394" s="185">
        <v>173</v>
      </c>
      <c r="T2394" s="186"/>
      <c r="U2394" s="186"/>
      <c r="V2394" s="186"/>
      <c r="W2394" s="157"/>
    </row>
    <row r="2395" spans="1:23" ht="13.8">
      <c r="A2395" s="158">
        <v>16.7</v>
      </c>
      <c r="B2395" s="153">
        <v>55</v>
      </c>
      <c r="C2395" s="27">
        <v>1322232</v>
      </c>
      <c r="D2395" s="27"/>
      <c r="E2395" s="27"/>
      <c r="F2395" s="27"/>
      <c r="G2395" s="27" t="str">
        <f t="shared" si="116"/>
        <v/>
      </c>
      <c r="H2395" s="27"/>
      <c r="I2395" s="27"/>
      <c r="J2395" s="154" t="s">
        <v>95</v>
      </c>
      <c r="K2395" s="27" t="s">
        <v>98</v>
      </c>
      <c r="L2395" s="27" t="str">
        <f t="shared" si="117"/>
        <v/>
      </c>
      <c r="M2395" s="155" t="s">
        <v>98</v>
      </c>
      <c r="N2395" s="140">
        <v>2.960103375000336E-2</v>
      </c>
      <c r="O2395" s="140">
        <f t="shared" si="115"/>
        <v>29.60103375000336</v>
      </c>
      <c r="P2395" s="156" t="s">
        <v>346</v>
      </c>
      <c r="Q2395" s="156" t="s">
        <v>346</v>
      </c>
      <c r="R2395" s="185">
        <v>69</v>
      </c>
      <c r="S2395" s="185">
        <v>213</v>
      </c>
      <c r="T2395" s="186">
        <v>256</v>
      </c>
      <c r="U2395" s="186"/>
      <c r="V2395" s="186"/>
      <c r="W2395" s="157"/>
    </row>
    <row r="2396" spans="1:23" ht="13.8">
      <c r="A2396" s="158">
        <v>16.88</v>
      </c>
      <c r="B2396" s="153">
        <v>149</v>
      </c>
      <c r="C2396" s="27">
        <v>2384979</v>
      </c>
      <c r="D2396" s="27"/>
      <c r="E2396" s="27"/>
      <c r="F2396" s="27"/>
      <c r="G2396" s="27" t="str">
        <f t="shared" si="116"/>
        <v/>
      </c>
      <c r="H2396" s="27"/>
      <c r="I2396" s="27"/>
      <c r="J2396" s="154" t="s">
        <v>481</v>
      </c>
      <c r="K2396" s="27" t="s">
        <v>117</v>
      </c>
      <c r="L2396" s="27" t="str">
        <f t="shared" si="117"/>
        <v/>
      </c>
      <c r="M2396" s="155" t="s">
        <v>142</v>
      </c>
      <c r="N2396" s="140">
        <v>5.3392932459696375E-2</v>
      </c>
      <c r="O2396" s="140">
        <f t="shared" si="115"/>
        <v>53.392932459696375</v>
      </c>
      <c r="P2396" s="27">
        <v>600</v>
      </c>
      <c r="Q2396" s="27">
        <v>600</v>
      </c>
      <c r="R2396" s="185">
        <v>104</v>
      </c>
      <c r="S2396" s="185">
        <v>223</v>
      </c>
      <c r="T2396" s="186">
        <v>205</v>
      </c>
      <c r="U2396" s="186"/>
      <c r="V2396" s="186"/>
      <c r="W2396" s="157"/>
    </row>
    <row r="2397" spans="1:23" ht="13.8">
      <c r="A2397" s="158">
        <v>18.13</v>
      </c>
      <c r="B2397" s="153">
        <v>207</v>
      </c>
      <c r="C2397" s="27">
        <v>109038</v>
      </c>
      <c r="D2397" s="27"/>
      <c r="E2397" s="27"/>
      <c r="F2397" s="27"/>
      <c r="G2397" s="27" t="str">
        <f t="shared" si="116"/>
        <v/>
      </c>
      <c r="H2397" s="27"/>
      <c r="I2397" s="27"/>
      <c r="J2397" s="154" t="s">
        <v>444</v>
      </c>
      <c r="K2397" s="27" t="s">
        <v>98</v>
      </c>
      <c r="L2397" s="27" t="str">
        <f t="shared" si="117"/>
        <v/>
      </c>
      <c r="M2397" s="155" t="s">
        <v>98</v>
      </c>
      <c r="N2397" s="140">
        <v>2.4410523403100713E-3</v>
      </c>
      <c r="O2397" s="140">
        <f t="shared" si="115"/>
        <v>2.4410523403100712</v>
      </c>
      <c r="P2397" s="156" t="s">
        <v>346</v>
      </c>
      <c r="Q2397" s="156" t="s">
        <v>346</v>
      </c>
      <c r="R2397" s="185">
        <v>73</v>
      </c>
      <c r="S2397" s="185">
        <v>281</v>
      </c>
      <c r="T2397" s="186">
        <v>355</v>
      </c>
      <c r="U2397" s="186"/>
      <c r="V2397" s="186"/>
      <c r="W2397" s="157"/>
    </row>
    <row r="2398" spans="1:23" ht="13.8">
      <c r="A2398" s="158">
        <v>18.760000000000002</v>
      </c>
      <c r="B2398" s="153">
        <v>55</v>
      </c>
      <c r="C2398" s="27">
        <v>5395880</v>
      </c>
      <c r="D2398" s="27"/>
      <c r="E2398" s="27"/>
      <c r="F2398" s="27"/>
      <c r="G2398" s="27" t="str">
        <f t="shared" si="116"/>
        <v/>
      </c>
      <c r="H2398" s="27"/>
      <c r="I2398" s="27"/>
      <c r="J2398" s="154" t="s">
        <v>448</v>
      </c>
      <c r="K2398" s="27" t="s">
        <v>456</v>
      </c>
      <c r="L2398" s="27" t="str">
        <f t="shared" si="117"/>
        <v/>
      </c>
      <c r="M2398" s="155" t="s">
        <v>464</v>
      </c>
      <c r="N2398" s="140">
        <v>0.12079848770183155</v>
      </c>
      <c r="O2398" s="140">
        <f t="shared" si="115"/>
        <v>120.79848770183155</v>
      </c>
      <c r="P2398" s="156" t="s">
        <v>346</v>
      </c>
      <c r="Q2398" s="156" t="s">
        <v>346</v>
      </c>
      <c r="R2398" s="185">
        <v>69</v>
      </c>
      <c r="S2398" s="185">
        <v>83</v>
      </c>
      <c r="T2398" s="186">
        <v>252</v>
      </c>
      <c r="U2398" s="186"/>
      <c r="V2398" s="186"/>
      <c r="W2398" s="157"/>
    </row>
    <row r="2399" spans="1:23" ht="13.8">
      <c r="A2399" s="158">
        <v>19.18</v>
      </c>
      <c r="B2399" s="153">
        <v>55</v>
      </c>
      <c r="C2399" s="27">
        <v>862893</v>
      </c>
      <c r="D2399" s="27"/>
      <c r="E2399" s="27"/>
      <c r="F2399" s="27"/>
      <c r="G2399" s="27" t="str">
        <f t="shared" si="116"/>
        <v/>
      </c>
      <c r="H2399" s="27"/>
      <c r="I2399" s="27"/>
      <c r="J2399" s="154" t="s">
        <v>95</v>
      </c>
      <c r="K2399" s="27" t="s">
        <v>98</v>
      </c>
      <c r="L2399" s="27" t="str">
        <f t="shared" si="117"/>
        <v/>
      </c>
      <c r="M2399" s="155" t="s">
        <v>98</v>
      </c>
      <c r="N2399" s="140">
        <v>1.9317733057165193E-2</v>
      </c>
      <c r="O2399" s="140">
        <f t="shared" si="115"/>
        <v>19.317733057165192</v>
      </c>
      <c r="P2399" s="156" t="s">
        <v>346</v>
      </c>
      <c r="Q2399" s="156" t="s">
        <v>346</v>
      </c>
      <c r="R2399" s="185">
        <v>95</v>
      </c>
      <c r="S2399" s="185">
        <v>123</v>
      </c>
      <c r="T2399" s="186">
        <v>278</v>
      </c>
      <c r="U2399" s="186"/>
      <c r="V2399" s="186"/>
      <c r="W2399" s="157"/>
    </row>
    <row r="2400" spans="1:23" ht="13.8">
      <c r="A2400" s="158">
        <v>19.86</v>
      </c>
      <c r="B2400" s="153">
        <v>55</v>
      </c>
      <c r="C2400" s="27">
        <v>864307</v>
      </c>
      <c r="D2400" s="27"/>
      <c r="E2400" s="27"/>
      <c r="F2400" s="27"/>
      <c r="G2400" s="27" t="str">
        <f t="shared" si="116"/>
        <v/>
      </c>
      <c r="H2400" s="27"/>
      <c r="I2400" s="27"/>
      <c r="J2400" s="154" t="s">
        <v>616</v>
      </c>
      <c r="K2400" s="27" t="s">
        <v>98</v>
      </c>
      <c r="L2400" s="27" t="str">
        <f t="shared" si="117"/>
        <v/>
      </c>
      <c r="M2400" s="155" t="s">
        <v>98</v>
      </c>
      <c r="N2400" s="140">
        <v>1.9349388516814111E-2</v>
      </c>
      <c r="O2400" s="140">
        <f t="shared" si="115"/>
        <v>19.349388516814113</v>
      </c>
      <c r="P2400" s="156" t="s">
        <v>346</v>
      </c>
      <c r="Q2400" s="156" t="s">
        <v>346</v>
      </c>
      <c r="R2400" s="185">
        <v>69</v>
      </c>
      <c r="S2400" s="185">
        <v>83</v>
      </c>
      <c r="T2400" s="186">
        <v>284</v>
      </c>
      <c r="U2400" s="186"/>
      <c r="V2400" s="186"/>
      <c r="W2400" s="157"/>
    </row>
    <row r="2401" spans="1:23" ht="13.8">
      <c r="A2401" s="158">
        <v>20.13</v>
      </c>
      <c r="B2401" s="153">
        <v>178</v>
      </c>
      <c r="C2401" s="27">
        <v>187151</v>
      </c>
      <c r="D2401" s="27"/>
      <c r="E2401" s="27"/>
      <c r="F2401" s="27"/>
      <c r="G2401" s="27" t="str">
        <f t="shared" si="116"/>
        <v/>
      </c>
      <c r="H2401" s="27"/>
      <c r="I2401" s="27"/>
      <c r="J2401" s="154" t="s">
        <v>724</v>
      </c>
      <c r="K2401" s="27" t="s">
        <v>745</v>
      </c>
      <c r="L2401" s="27" t="str">
        <f t="shared" si="117"/>
        <v/>
      </c>
      <c r="M2401" s="155" t="s">
        <v>758</v>
      </c>
      <c r="N2401" s="140">
        <v>4.1897814206182269E-3</v>
      </c>
      <c r="O2401" s="140">
        <f t="shared" si="115"/>
        <v>4.1897814206182273</v>
      </c>
      <c r="P2401" s="27">
        <v>197.56</v>
      </c>
      <c r="Q2401" s="27">
        <v>197.56</v>
      </c>
      <c r="R2401" s="185">
        <v>161</v>
      </c>
      <c r="S2401" s="185">
        <v>190</v>
      </c>
      <c r="T2401" s="186">
        <v>133</v>
      </c>
      <c r="U2401" s="186"/>
      <c r="V2401" s="186"/>
      <c r="W2401" s="157"/>
    </row>
    <row r="2402" spans="1:23" ht="13.8">
      <c r="A2402" s="158">
        <v>20.3</v>
      </c>
      <c r="B2402" s="153">
        <v>207</v>
      </c>
      <c r="C2402" s="27">
        <v>231283</v>
      </c>
      <c r="D2402" s="27"/>
      <c r="E2402" s="27"/>
      <c r="F2402" s="27"/>
      <c r="G2402" s="27" t="str">
        <f t="shared" si="116"/>
        <v/>
      </c>
      <c r="H2402" s="27"/>
      <c r="I2402" s="27"/>
      <c r="J2402" s="154" t="s">
        <v>444</v>
      </c>
      <c r="K2402" s="27" t="s">
        <v>98</v>
      </c>
      <c r="L2402" s="27" t="str">
        <f t="shared" si="117"/>
        <v/>
      </c>
      <c r="M2402" s="155" t="s">
        <v>98</v>
      </c>
      <c r="N2402" s="140">
        <v>5.177772046662029E-3</v>
      </c>
      <c r="O2402" s="140">
        <f t="shared" si="115"/>
        <v>5.1777720466620289</v>
      </c>
      <c r="P2402" s="156" t="s">
        <v>346</v>
      </c>
      <c r="Q2402" s="156" t="s">
        <v>346</v>
      </c>
      <c r="R2402" s="185">
        <v>73</v>
      </c>
      <c r="S2402" s="185">
        <v>147</v>
      </c>
      <c r="T2402" s="186">
        <v>281</v>
      </c>
      <c r="U2402" s="186"/>
      <c r="V2402" s="186"/>
      <c r="W2402" s="157"/>
    </row>
    <row r="2403" spans="1:23" ht="13.8">
      <c r="A2403" s="158">
        <v>22.01</v>
      </c>
      <c r="B2403" s="153">
        <v>55</v>
      </c>
      <c r="C2403" s="27">
        <v>5434558</v>
      </c>
      <c r="D2403" s="27"/>
      <c r="E2403" s="27"/>
      <c r="F2403" s="27"/>
      <c r="G2403" s="27" t="str">
        <f t="shared" si="116"/>
        <v/>
      </c>
      <c r="H2403" s="27"/>
      <c r="I2403" s="27"/>
      <c r="J2403" s="154" t="s">
        <v>769</v>
      </c>
      <c r="K2403" s="27" t="s">
        <v>772</v>
      </c>
      <c r="L2403" s="27" t="str">
        <f t="shared" si="117"/>
        <v/>
      </c>
      <c r="M2403" s="155" t="s">
        <v>98</v>
      </c>
      <c r="N2403" s="140">
        <v>0.12166437869780096</v>
      </c>
      <c r="O2403" s="140">
        <f t="shared" si="115"/>
        <v>121.66437869780096</v>
      </c>
      <c r="P2403" s="156" t="s">
        <v>346</v>
      </c>
      <c r="Q2403" s="156" t="s">
        <v>346</v>
      </c>
      <c r="R2403" s="185">
        <v>69</v>
      </c>
      <c r="S2403" s="185">
        <v>83</v>
      </c>
      <c r="T2403" s="186">
        <v>97</v>
      </c>
      <c r="U2403" s="186">
        <v>125</v>
      </c>
      <c r="V2403" s="186">
        <v>280</v>
      </c>
      <c r="W2403" s="157"/>
    </row>
    <row r="2404" spans="1:23" ht="13.8">
      <c r="A2404" s="158">
        <v>22.31</v>
      </c>
      <c r="B2404" s="153">
        <v>55</v>
      </c>
      <c r="C2404" s="27">
        <v>1171494</v>
      </c>
      <c r="D2404" s="27"/>
      <c r="E2404" s="27"/>
      <c r="F2404" s="27"/>
      <c r="G2404" s="27" t="str">
        <f t="shared" si="116"/>
        <v/>
      </c>
      <c r="H2404" s="27"/>
      <c r="I2404" s="27"/>
      <c r="J2404" s="154" t="s">
        <v>95</v>
      </c>
      <c r="K2404" s="27" t="s">
        <v>98</v>
      </c>
      <c r="L2404" s="27" t="str">
        <f t="shared" si="117"/>
        <v/>
      </c>
      <c r="M2404" s="155" t="s">
        <v>98</v>
      </c>
      <c r="N2404" s="140">
        <v>2.6226436383271951E-2</v>
      </c>
      <c r="O2404" s="140">
        <f t="shared" si="115"/>
        <v>26.226436383271952</v>
      </c>
      <c r="P2404" s="156" t="s">
        <v>346</v>
      </c>
      <c r="Q2404" s="156" t="s">
        <v>346</v>
      </c>
      <c r="R2404" s="185">
        <v>81</v>
      </c>
      <c r="S2404" s="185">
        <v>95</v>
      </c>
      <c r="T2404" s="186">
        <v>109</v>
      </c>
      <c r="U2404" s="186">
        <v>192</v>
      </c>
      <c r="V2404" s="186">
        <v>310</v>
      </c>
      <c r="W2404" s="157"/>
    </row>
    <row r="2405" spans="1:23" ht="13.8">
      <c r="A2405" s="158">
        <v>22.39</v>
      </c>
      <c r="B2405" s="153">
        <v>207</v>
      </c>
      <c r="C2405" s="27">
        <v>429849</v>
      </c>
      <c r="D2405" s="27"/>
      <c r="E2405" s="27"/>
      <c r="F2405" s="27"/>
      <c r="G2405" s="27" t="str">
        <f t="shared" si="116"/>
        <v/>
      </c>
      <c r="H2405" s="27"/>
      <c r="I2405" s="27"/>
      <c r="J2405" s="154" t="s">
        <v>444</v>
      </c>
      <c r="K2405" s="27" t="s">
        <v>98</v>
      </c>
      <c r="L2405" s="27" t="str">
        <f t="shared" si="117"/>
        <v/>
      </c>
      <c r="M2405" s="155" t="s">
        <v>98</v>
      </c>
      <c r="N2405" s="140">
        <v>9.6231030230740089E-3</v>
      </c>
      <c r="O2405" s="140">
        <f t="shared" si="115"/>
        <v>9.6231030230740089</v>
      </c>
      <c r="P2405" s="156" t="s">
        <v>346</v>
      </c>
      <c r="Q2405" s="156" t="s">
        <v>346</v>
      </c>
      <c r="R2405" s="185">
        <v>73</v>
      </c>
      <c r="S2405" s="185">
        <v>281</v>
      </c>
      <c r="T2405" s="186">
        <v>355</v>
      </c>
      <c r="U2405" s="186"/>
      <c r="V2405" s="186"/>
      <c r="W2405" s="157"/>
    </row>
    <row r="2406" spans="1:23" ht="13.8">
      <c r="A2406" s="158">
        <v>23.5</v>
      </c>
      <c r="B2406" s="153">
        <v>243</v>
      </c>
      <c r="C2406" s="27">
        <v>1061074</v>
      </c>
      <c r="D2406" s="27"/>
      <c r="E2406" s="27"/>
      <c r="F2406" s="27"/>
      <c r="G2406" s="27" t="str">
        <f t="shared" si="116"/>
        <v/>
      </c>
      <c r="H2406" s="27"/>
      <c r="I2406" s="27"/>
      <c r="J2406" s="154" t="s">
        <v>450</v>
      </c>
      <c r="K2406" s="27" t="s">
        <v>120</v>
      </c>
      <c r="L2406" s="27" t="str">
        <f t="shared" si="117"/>
        <v/>
      </c>
      <c r="M2406" s="155" t="s">
        <v>145</v>
      </c>
      <c r="N2406" s="140">
        <v>0.1</v>
      </c>
      <c r="O2406" s="140">
        <f t="shared" si="115"/>
        <v>100</v>
      </c>
      <c r="P2406" s="156" t="s">
        <v>346</v>
      </c>
      <c r="Q2406" s="156" t="s">
        <v>346</v>
      </c>
      <c r="R2406" s="185">
        <v>245</v>
      </c>
      <c r="S2406" s="185">
        <v>186</v>
      </c>
      <c r="T2406" s="186">
        <v>256</v>
      </c>
      <c r="U2406" s="186"/>
      <c r="V2406" s="186"/>
      <c r="W2406" s="157"/>
    </row>
    <row r="2407" spans="1:23" ht="13.8">
      <c r="A2407" s="158">
        <v>24.06</v>
      </c>
      <c r="B2407" s="153">
        <v>78</v>
      </c>
      <c r="C2407" s="27">
        <v>764925</v>
      </c>
      <c r="D2407" s="27"/>
      <c r="E2407" s="27"/>
      <c r="F2407" s="27"/>
      <c r="G2407" s="27" t="str">
        <f t="shared" si="116"/>
        <v/>
      </c>
      <c r="H2407" s="27"/>
      <c r="I2407" s="27"/>
      <c r="J2407" s="154" t="s">
        <v>702</v>
      </c>
      <c r="K2407" s="27" t="s">
        <v>168</v>
      </c>
      <c r="L2407" s="27" t="str">
        <f t="shared" si="117"/>
        <v/>
      </c>
      <c r="M2407" s="155" t="s">
        <v>180</v>
      </c>
      <c r="N2407" s="140">
        <v>1.7124506698689278E-2</v>
      </c>
      <c r="O2407" s="140">
        <f t="shared" si="115"/>
        <v>17.124506698689277</v>
      </c>
      <c r="P2407" s="27">
        <v>30</v>
      </c>
      <c r="Q2407" s="27">
        <v>360</v>
      </c>
      <c r="R2407" s="185">
        <v>94</v>
      </c>
      <c r="S2407" s="185">
        <v>154</v>
      </c>
      <c r="T2407" s="186">
        <v>326</v>
      </c>
      <c r="U2407" s="186"/>
      <c r="V2407" s="186"/>
      <c r="W2407" s="157"/>
    </row>
    <row r="2408" spans="1:23" ht="13.8">
      <c r="A2408" s="158">
        <v>24.4</v>
      </c>
      <c r="B2408" s="153">
        <v>207</v>
      </c>
      <c r="C2408" s="27">
        <v>369704</v>
      </c>
      <c r="D2408" s="27"/>
      <c r="E2408" s="27"/>
      <c r="F2408" s="27"/>
      <c r="G2408" s="27" t="str">
        <f t="shared" si="116"/>
        <v/>
      </c>
      <c r="H2408" s="27"/>
      <c r="I2408" s="27"/>
      <c r="J2408" s="154" t="s">
        <v>444</v>
      </c>
      <c r="K2408" s="27" t="s">
        <v>98</v>
      </c>
      <c r="L2408" s="27" t="str">
        <f t="shared" si="117"/>
        <v/>
      </c>
      <c r="M2408" s="155" t="s">
        <v>98</v>
      </c>
      <c r="N2408" s="140">
        <v>8.2766266294502355E-3</v>
      </c>
      <c r="O2408" s="140">
        <f t="shared" si="115"/>
        <v>8.2766266294502362</v>
      </c>
      <c r="P2408" s="156" t="s">
        <v>346</v>
      </c>
      <c r="Q2408" s="156" t="s">
        <v>346</v>
      </c>
      <c r="R2408" s="185">
        <v>73</v>
      </c>
      <c r="S2408" s="185">
        <v>281</v>
      </c>
      <c r="T2408" s="186">
        <v>355</v>
      </c>
      <c r="U2408" s="186"/>
      <c r="V2408" s="186"/>
      <c r="W2408" s="157"/>
    </row>
    <row r="2409" spans="1:23" ht="13.8">
      <c r="A2409" s="158">
        <v>24.65</v>
      </c>
      <c r="B2409" s="153">
        <v>55</v>
      </c>
      <c r="C2409" s="27">
        <v>284832</v>
      </c>
      <c r="D2409" s="27"/>
      <c r="E2409" s="27"/>
      <c r="F2409" s="27"/>
      <c r="G2409" s="27" t="str">
        <f t="shared" ref="G2409:G2416" si="118">IF($F2409="Other","Please, specify ion type!!!","")</f>
        <v/>
      </c>
      <c r="H2409" s="27"/>
      <c r="I2409" s="27"/>
      <c r="J2409" s="154" t="s">
        <v>597</v>
      </c>
      <c r="K2409" s="27" t="s">
        <v>692</v>
      </c>
      <c r="L2409" s="27" t="str">
        <f t="shared" ref="L2409:L2416" si="119">IF($I2409="Unknown","n/a","")</f>
        <v/>
      </c>
      <c r="M2409" s="155" t="s">
        <v>697</v>
      </c>
      <c r="N2409" s="140">
        <v>6.3765826610465912E-3</v>
      </c>
      <c r="O2409" s="140">
        <f t="shared" si="115"/>
        <v>6.3765826610465908</v>
      </c>
      <c r="P2409" s="156" t="s">
        <v>346</v>
      </c>
      <c r="Q2409" s="156" t="s">
        <v>346</v>
      </c>
      <c r="R2409" s="185">
        <v>97</v>
      </c>
      <c r="S2409" s="185">
        <v>145</v>
      </c>
      <c r="T2409" s="186">
        <v>224</v>
      </c>
      <c r="U2409" s="186"/>
      <c r="V2409" s="186"/>
      <c r="W2409" s="157"/>
    </row>
    <row r="2410" spans="1:23" ht="13.8">
      <c r="A2410" s="158">
        <v>24.91</v>
      </c>
      <c r="B2410" s="153">
        <v>55</v>
      </c>
      <c r="C2410" s="27">
        <v>5896450</v>
      </c>
      <c r="D2410" s="27"/>
      <c r="E2410" s="27"/>
      <c r="F2410" s="27"/>
      <c r="G2410" s="27" t="str">
        <f t="shared" si="118"/>
        <v/>
      </c>
      <c r="H2410" s="27"/>
      <c r="I2410" s="27"/>
      <c r="J2410" s="154" t="s">
        <v>770</v>
      </c>
      <c r="K2410" s="27" t="s">
        <v>773</v>
      </c>
      <c r="L2410" s="27" t="str">
        <f t="shared" si="119"/>
        <v/>
      </c>
      <c r="M2410" s="155" t="s">
        <v>98</v>
      </c>
      <c r="N2410" s="140">
        <v>0.13200483383794018</v>
      </c>
      <c r="O2410" s="140">
        <f t="shared" si="115"/>
        <v>132.00483383794017</v>
      </c>
      <c r="P2410" s="156" t="s">
        <v>346</v>
      </c>
      <c r="Q2410" s="156" t="s">
        <v>346</v>
      </c>
      <c r="R2410" s="185">
        <v>69</v>
      </c>
      <c r="S2410" s="185">
        <v>83</v>
      </c>
      <c r="T2410" s="186">
        <v>97</v>
      </c>
      <c r="U2410" s="186">
        <v>125</v>
      </c>
      <c r="V2410" s="186">
        <v>308</v>
      </c>
      <c r="W2410" s="157"/>
    </row>
    <row r="2411" spans="1:23" ht="13.8">
      <c r="A2411" s="158">
        <v>25.3</v>
      </c>
      <c r="B2411" s="153">
        <v>149</v>
      </c>
      <c r="C2411" s="27">
        <v>28431213</v>
      </c>
      <c r="D2411" s="27"/>
      <c r="E2411" s="27"/>
      <c r="F2411" s="27"/>
      <c r="G2411" s="27" t="str">
        <f t="shared" si="118"/>
        <v/>
      </c>
      <c r="H2411" s="27"/>
      <c r="I2411" s="27"/>
      <c r="J2411" s="154" t="s">
        <v>94</v>
      </c>
      <c r="K2411" s="27" t="s">
        <v>121</v>
      </c>
      <c r="L2411" s="27" t="str">
        <f t="shared" si="119"/>
        <v/>
      </c>
      <c r="M2411" s="155" t="s">
        <v>146</v>
      </c>
      <c r="N2411" s="140">
        <v>0.63649442425121627</v>
      </c>
      <c r="O2411" s="140">
        <f t="shared" si="115"/>
        <v>636.49442425121629</v>
      </c>
      <c r="P2411" s="156" t="s">
        <v>346</v>
      </c>
      <c r="Q2411" s="27">
        <v>1300</v>
      </c>
      <c r="R2411" s="185">
        <v>55</v>
      </c>
      <c r="S2411" s="185">
        <v>167</v>
      </c>
      <c r="T2411" s="186">
        <v>279</v>
      </c>
      <c r="U2411" s="186"/>
      <c r="V2411" s="186"/>
      <c r="W2411" s="157"/>
    </row>
    <row r="2412" spans="1:23" ht="13.8">
      <c r="A2412" s="158">
        <v>25.64</v>
      </c>
      <c r="B2412" s="153">
        <v>207</v>
      </c>
      <c r="C2412" s="27">
        <v>196365</v>
      </c>
      <c r="D2412" s="27"/>
      <c r="E2412" s="27"/>
      <c r="F2412" s="27"/>
      <c r="G2412" s="27" t="str">
        <f t="shared" si="118"/>
        <v/>
      </c>
      <c r="H2412" s="27"/>
      <c r="I2412" s="27"/>
      <c r="J2412" s="154" t="s">
        <v>444</v>
      </c>
      <c r="K2412" s="27" t="s">
        <v>98</v>
      </c>
      <c r="L2412" s="27" t="str">
        <f t="shared" si="119"/>
        <v/>
      </c>
      <c r="M2412" s="155" t="s">
        <v>98</v>
      </c>
      <c r="N2412" s="140">
        <v>4.3960568132668165E-3</v>
      </c>
      <c r="O2412" s="140">
        <f t="shared" si="115"/>
        <v>4.3960568132668163</v>
      </c>
      <c r="P2412" s="156" t="s">
        <v>346</v>
      </c>
      <c r="Q2412" s="156" t="s">
        <v>346</v>
      </c>
      <c r="R2412" s="185">
        <v>73</v>
      </c>
      <c r="S2412" s="185">
        <v>281</v>
      </c>
      <c r="T2412" s="186">
        <v>341</v>
      </c>
      <c r="U2412" s="186"/>
      <c r="V2412" s="186"/>
      <c r="W2412" s="157"/>
    </row>
    <row r="2413" spans="1:23" ht="13.8">
      <c r="A2413" s="158">
        <v>25.88</v>
      </c>
      <c r="B2413" s="153">
        <v>57</v>
      </c>
      <c r="C2413" s="27">
        <v>1205388</v>
      </c>
      <c r="D2413" s="27"/>
      <c r="E2413" s="27"/>
      <c r="F2413" s="27"/>
      <c r="G2413" s="27" t="str">
        <f t="shared" si="118"/>
        <v/>
      </c>
      <c r="H2413" s="27"/>
      <c r="I2413" s="27"/>
      <c r="J2413" s="154" t="s">
        <v>329</v>
      </c>
      <c r="K2413" s="27" t="s">
        <v>343</v>
      </c>
      <c r="L2413" s="27" t="str">
        <f t="shared" si="119"/>
        <v/>
      </c>
      <c r="M2413" s="155" t="s">
        <v>336</v>
      </c>
      <c r="N2413" s="140">
        <v>2.6985227153668231E-2</v>
      </c>
      <c r="O2413" s="140">
        <f t="shared" si="115"/>
        <v>26.98522715366823</v>
      </c>
      <c r="P2413" s="156" t="s">
        <v>346</v>
      </c>
      <c r="Q2413" s="27">
        <v>2.1544000000000001E-4</v>
      </c>
      <c r="R2413" s="185">
        <v>71</v>
      </c>
      <c r="S2413" s="185">
        <v>85</v>
      </c>
      <c r="T2413" s="186">
        <v>366</v>
      </c>
      <c r="U2413" s="186"/>
      <c r="V2413" s="186"/>
      <c r="W2413" s="157"/>
    </row>
    <row r="2414" spans="1:23" ht="13.8">
      <c r="A2414" s="158">
        <v>26.91</v>
      </c>
      <c r="B2414" s="153">
        <v>57</v>
      </c>
      <c r="C2414" s="27">
        <v>2127075</v>
      </c>
      <c r="D2414" s="27"/>
      <c r="E2414" s="27"/>
      <c r="F2414" s="27"/>
      <c r="G2414" s="27" t="str">
        <f t="shared" si="118"/>
        <v/>
      </c>
      <c r="H2414" s="27"/>
      <c r="I2414" s="27"/>
      <c r="J2414" s="154" t="s">
        <v>330</v>
      </c>
      <c r="K2414" s="27" t="s">
        <v>344</v>
      </c>
      <c r="L2414" s="27" t="str">
        <f t="shared" si="119"/>
        <v/>
      </c>
      <c r="M2414" s="155" t="s">
        <v>337</v>
      </c>
      <c r="N2414" s="140">
        <v>4.7619191536574818E-2</v>
      </c>
      <c r="O2414" s="140">
        <f t="shared" si="115"/>
        <v>47.619191536574817</v>
      </c>
      <c r="P2414" s="156" t="s">
        <v>346</v>
      </c>
      <c r="Q2414" s="27">
        <v>8.6225999999999997E-5</v>
      </c>
      <c r="R2414" s="185">
        <v>71</v>
      </c>
      <c r="S2414" s="185">
        <v>85</v>
      </c>
      <c r="T2414" s="186">
        <v>380</v>
      </c>
      <c r="U2414" s="186"/>
      <c r="V2414" s="186"/>
      <c r="W2414" s="157"/>
    </row>
    <row r="2415" spans="1:23" ht="13.8">
      <c r="A2415" s="9">
        <v>26.92</v>
      </c>
      <c r="B2415" s="10">
        <v>207</v>
      </c>
      <c r="C2415" s="135">
        <v>323551</v>
      </c>
      <c r="D2415" s="135"/>
      <c r="E2415" s="135"/>
      <c r="F2415" s="135"/>
      <c r="G2415" s="135" t="str">
        <f t="shared" si="118"/>
        <v/>
      </c>
      <c r="H2415" s="135"/>
      <c r="I2415" s="135"/>
      <c r="J2415" s="138" t="s">
        <v>444</v>
      </c>
      <c r="K2415" s="135" t="s">
        <v>98</v>
      </c>
      <c r="L2415" s="135" t="str">
        <f t="shared" si="119"/>
        <v/>
      </c>
      <c r="M2415" s="20" t="s">
        <v>98</v>
      </c>
      <c r="N2415" s="14">
        <v>7.2433915310227987E-3</v>
      </c>
      <c r="O2415" s="140">
        <f t="shared" si="115"/>
        <v>7.243391531022799</v>
      </c>
      <c r="P2415" s="130" t="s">
        <v>346</v>
      </c>
      <c r="Q2415" s="130" t="s">
        <v>346</v>
      </c>
      <c r="R2415" s="185">
        <v>73</v>
      </c>
      <c r="S2415" s="185">
        <v>281</v>
      </c>
      <c r="T2415" s="186">
        <v>355</v>
      </c>
      <c r="U2415" s="186"/>
      <c r="V2415" s="186"/>
      <c r="W2415" s="136"/>
    </row>
    <row r="2416" spans="1:23" ht="13.8">
      <c r="A2416" s="9">
        <v>28.07</v>
      </c>
      <c r="B2416" s="10">
        <v>57</v>
      </c>
      <c r="C2416" s="135">
        <v>306610</v>
      </c>
      <c r="D2416" s="135"/>
      <c r="E2416" s="135"/>
      <c r="F2416" s="135"/>
      <c r="G2416" s="135" t="str">
        <f t="shared" si="118"/>
        <v/>
      </c>
      <c r="H2416" s="135"/>
      <c r="I2416" s="135"/>
      <c r="J2416" s="138" t="s">
        <v>532</v>
      </c>
      <c r="K2416" s="135" t="s">
        <v>253</v>
      </c>
      <c r="L2416" s="135" t="str">
        <f t="shared" si="119"/>
        <v/>
      </c>
      <c r="M2416" s="20" t="s">
        <v>254</v>
      </c>
      <c r="N2416" s="14">
        <v>6.8641304688500425E-3</v>
      </c>
      <c r="O2416" s="140">
        <f t="shared" si="115"/>
        <v>6.8641304688500426</v>
      </c>
      <c r="P2416" s="130" t="s">
        <v>346</v>
      </c>
      <c r="Q2416" s="130" t="s">
        <v>346</v>
      </c>
      <c r="R2416" s="185">
        <v>71</v>
      </c>
      <c r="S2416" s="185">
        <v>85</v>
      </c>
      <c r="T2416" s="186">
        <v>394</v>
      </c>
      <c r="U2416" s="186"/>
      <c r="V2416" s="186"/>
      <c r="W2416" s="136"/>
    </row>
    <row r="2417" spans="1:23" ht="14.4" thickBot="1">
      <c r="A2417" s="9">
        <v>29.42</v>
      </c>
      <c r="B2417" s="10">
        <v>57</v>
      </c>
      <c r="C2417" s="135">
        <v>185925</v>
      </c>
      <c r="D2417" s="34"/>
      <c r="E2417" s="34" t="s">
        <v>3</v>
      </c>
      <c r="F2417" s="30"/>
      <c r="G2417" s="30"/>
      <c r="H2417" s="30"/>
      <c r="I2417" s="30"/>
      <c r="J2417" s="35" t="s">
        <v>158</v>
      </c>
      <c r="K2417" s="30" t="s">
        <v>169</v>
      </c>
      <c r="L2417" s="30"/>
      <c r="M2417" s="36" t="s">
        <v>181</v>
      </c>
      <c r="N2417" s="14">
        <v>4.1623347490980208E-3</v>
      </c>
      <c r="O2417" s="140">
        <f t="shared" si="115"/>
        <v>4.1623347490980205</v>
      </c>
      <c r="P2417" s="130" t="s">
        <v>346</v>
      </c>
      <c r="Q2417" s="130" t="s">
        <v>346</v>
      </c>
      <c r="R2417" s="187">
        <v>71</v>
      </c>
      <c r="S2417" s="187">
        <v>85</v>
      </c>
      <c r="T2417" s="188">
        <v>408</v>
      </c>
      <c r="U2417" s="188"/>
      <c r="V2417" s="188"/>
      <c r="W2417" s="37"/>
    </row>
    <row r="2418" spans="1:23" ht="13.8" thickBot="1">
      <c r="A2418" s="220" t="s">
        <v>282</v>
      </c>
      <c r="B2418" s="220"/>
      <c r="C2418" s="220"/>
      <c r="D2418" s="220"/>
      <c r="E2418" s="220"/>
      <c r="F2418" s="220"/>
      <c r="G2418" s="220"/>
      <c r="H2418" s="220"/>
      <c r="I2418" s="220"/>
      <c r="J2418" s="220"/>
      <c r="K2418" s="220"/>
      <c r="L2418" s="220"/>
      <c r="M2418" s="220"/>
      <c r="N2418" s="220"/>
      <c r="O2418" s="220"/>
      <c r="P2418" s="220"/>
      <c r="Q2418" s="220"/>
      <c r="R2418" s="220"/>
      <c r="S2418" s="220"/>
      <c r="T2418" s="220"/>
      <c r="U2418" s="220"/>
      <c r="V2418" s="220"/>
      <c r="W2418" s="220"/>
    </row>
    <row r="2419" spans="1:23">
      <c r="A2419" s="9">
        <v>5.74</v>
      </c>
      <c r="B2419" s="10">
        <v>86</v>
      </c>
      <c r="C2419" s="135">
        <v>2618839</v>
      </c>
      <c r="D2419" s="11"/>
      <c r="E2419" s="12"/>
      <c r="F2419" s="135"/>
      <c r="G2419" s="135"/>
      <c r="H2419" s="135"/>
      <c r="I2419" s="135"/>
      <c r="J2419" s="15" t="s">
        <v>283</v>
      </c>
      <c r="K2419" s="7" t="s">
        <v>297</v>
      </c>
      <c r="L2419" s="135"/>
      <c r="M2419" s="13" t="s">
        <v>309</v>
      </c>
      <c r="N2419" s="14">
        <v>8.6647606771038402E-2</v>
      </c>
      <c r="O2419" s="140">
        <f t="shared" si="115"/>
        <v>86.647606771038397</v>
      </c>
      <c r="P2419" s="130" t="s">
        <v>346</v>
      </c>
      <c r="Q2419" s="130" t="s">
        <v>346</v>
      </c>
      <c r="R2419" s="211">
        <v>58</v>
      </c>
      <c r="S2419" s="211"/>
      <c r="T2419" s="211"/>
      <c r="U2419" s="211"/>
      <c r="V2419" s="211"/>
      <c r="W2419" s="136"/>
    </row>
    <row r="2420" spans="1:23">
      <c r="A2420" s="9">
        <v>7.13</v>
      </c>
      <c r="B2420" s="10">
        <v>60</v>
      </c>
      <c r="C2420" s="22">
        <v>683779</v>
      </c>
      <c r="D2420" s="11"/>
      <c r="E2420" s="12"/>
      <c r="F2420" s="135"/>
      <c r="G2420" s="135"/>
      <c r="H2420" s="135"/>
      <c r="I2420" s="135"/>
      <c r="J2420" s="15" t="s">
        <v>73</v>
      </c>
      <c r="K2420" s="7" t="s">
        <v>99</v>
      </c>
      <c r="L2420" s="135"/>
      <c r="M2420" s="13" t="s">
        <v>124</v>
      </c>
      <c r="N2420" s="14">
        <v>2.2623694664045353E-2</v>
      </c>
      <c r="O2420" s="140">
        <f t="shared" si="115"/>
        <v>22.623694664045352</v>
      </c>
      <c r="P2420" s="130" t="s">
        <v>346</v>
      </c>
      <c r="Q2420" s="130" t="s">
        <v>346</v>
      </c>
      <c r="R2420" s="200">
        <v>87</v>
      </c>
      <c r="S2420" s="199">
        <v>116</v>
      </c>
      <c r="T2420" s="199"/>
      <c r="U2420" s="199"/>
      <c r="V2420" s="199"/>
      <c r="W2420" s="136"/>
    </row>
    <row r="2421" spans="1:23">
      <c r="A2421" s="9">
        <v>7.29</v>
      </c>
      <c r="B2421" s="10">
        <v>94</v>
      </c>
      <c r="C2421" s="135">
        <v>572847</v>
      </c>
      <c r="D2421" s="11"/>
      <c r="E2421" s="12"/>
      <c r="F2421" s="135"/>
      <c r="G2421" s="135"/>
      <c r="H2421" s="135"/>
      <c r="I2421" s="135"/>
      <c r="J2421" s="15" t="s">
        <v>74</v>
      </c>
      <c r="K2421" s="7" t="s">
        <v>100</v>
      </c>
      <c r="L2421" s="135"/>
      <c r="M2421" s="13" t="s">
        <v>125</v>
      </c>
      <c r="N2421" s="14">
        <v>1.8953368876807257E-2</v>
      </c>
      <c r="O2421" s="140">
        <f t="shared" si="115"/>
        <v>18.953368876807257</v>
      </c>
      <c r="P2421" s="130" t="s">
        <v>346</v>
      </c>
      <c r="Q2421" s="130" t="s">
        <v>346</v>
      </c>
      <c r="R2421" s="199">
        <v>66</v>
      </c>
      <c r="S2421" s="199"/>
      <c r="T2421" s="199"/>
      <c r="U2421" s="199"/>
      <c r="V2421" s="199"/>
      <c r="W2421" s="136"/>
    </row>
    <row r="2422" spans="1:23">
      <c r="A2422" s="9">
        <v>7.66</v>
      </c>
      <c r="B2422" s="10">
        <v>59</v>
      </c>
      <c r="C2422" s="38">
        <v>331586</v>
      </c>
      <c r="D2422" s="11"/>
      <c r="E2422" s="12"/>
      <c r="F2422" s="135"/>
      <c r="G2422" s="135"/>
      <c r="H2422" s="135"/>
      <c r="I2422" s="135"/>
      <c r="J2422" s="15" t="s">
        <v>150</v>
      </c>
      <c r="K2422" s="7" t="s">
        <v>161</v>
      </c>
      <c r="L2422" s="135"/>
      <c r="M2422" s="13" t="s">
        <v>173</v>
      </c>
      <c r="N2422" s="14">
        <v>1.0970942978465473E-2</v>
      </c>
      <c r="O2422" s="140">
        <f t="shared" si="115"/>
        <v>10.970942978465473</v>
      </c>
      <c r="P2422" s="135">
        <v>245915</v>
      </c>
      <c r="Q2422" s="130" t="s">
        <v>346</v>
      </c>
      <c r="R2422" s="199">
        <v>97</v>
      </c>
      <c r="S2422" s="199">
        <v>112</v>
      </c>
      <c r="T2422" s="199">
        <v>136</v>
      </c>
      <c r="U2422" s="199"/>
      <c r="V2422" s="199"/>
      <c r="W2422" s="136"/>
    </row>
    <row r="2423" spans="1:23">
      <c r="A2423" s="9">
        <v>7.73</v>
      </c>
      <c r="B2423" s="10">
        <v>60</v>
      </c>
      <c r="C2423" s="22">
        <v>200769</v>
      </c>
      <c r="D2423" s="11"/>
      <c r="E2423" s="12"/>
      <c r="F2423" s="135"/>
      <c r="G2423" s="135"/>
      <c r="H2423" s="135"/>
      <c r="I2423" s="135"/>
      <c r="J2423" s="15" t="s">
        <v>76</v>
      </c>
      <c r="K2423" s="7" t="s">
        <v>102</v>
      </c>
      <c r="L2423" s="135"/>
      <c r="M2423" s="13" t="s">
        <v>127</v>
      </c>
      <c r="N2423" s="14">
        <v>6.6426967689936682E-3</v>
      </c>
      <c r="O2423" s="140">
        <f t="shared" si="115"/>
        <v>6.6426967689936687</v>
      </c>
      <c r="P2423" s="130" t="s">
        <v>346</v>
      </c>
      <c r="Q2423" s="135">
        <v>12215</v>
      </c>
      <c r="R2423" s="199">
        <v>55</v>
      </c>
      <c r="S2423" s="199">
        <v>73</v>
      </c>
      <c r="T2423" s="199">
        <v>87</v>
      </c>
      <c r="U2423" s="199">
        <v>101</v>
      </c>
      <c r="V2423" s="199">
        <v>130</v>
      </c>
      <c r="W2423" s="136"/>
    </row>
    <row r="2424" spans="1:23">
      <c r="A2424" s="9">
        <v>7.88</v>
      </c>
      <c r="B2424" s="10">
        <v>107</v>
      </c>
      <c r="C2424" s="22">
        <v>125040</v>
      </c>
      <c r="D2424" s="11"/>
      <c r="E2424" s="12"/>
      <c r="F2424" s="135"/>
      <c r="G2424" s="135"/>
      <c r="H2424" s="135"/>
      <c r="I2424" s="135"/>
      <c r="J2424" s="15" t="s">
        <v>284</v>
      </c>
      <c r="K2424" s="7" t="s">
        <v>103</v>
      </c>
      <c r="L2424" s="135"/>
      <c r="M2424" s="13" t="s">
        <v>310</v>
      </c>
      <c r="N2424" s="14">
        <v>4.1371068441590497E-3</v>
      </c>
      <c r="O2424" s="140">
        <f t="shared" si="115"/>
        <v>4.1371068441590495</v>
      </c>
      <c r="P2424" s="135">
        <v>1400</v>
      </c>
      <c r="Q2424" s="135">
        <v>1400</v>
      </c>
      <c r="R2424" s="201">
        <v>77</v>
      </c>
      <c r="S2424" s="201"/>
      <c r="T2424" s="201"/>
      <c r="U2424" s="201"/>
      <c r="V2424" s="212"/>
      <c r="W2424" s="136"/>
    </row>
    <row r="2425" spans="1:23">
      <c r="A2425" s="9">
        <v>8.1199999999999992</v>
      </c>
      <c r="B2425" s="10">
        <v>137</v>
      </c>
      <c r="C2425" s="22">
        <v>41495</v>
      </c>
      <c r="D2425" s="11"/>
      <c r="E2425" s="12"/>
      <c r="F2425" s="135"/>
      <c r="G2425" s="135"/>
      <c r="H2425" s="135"/>
      <c r="I2425" s="135"/>
      <c r="J2425" s="15" t="s">
        <v>95</v>
      </c>
      <c r="K2425" s="7" t="s">
        <v>98</v>
      </c>
      <c r="L2425" s="135"/>
      <c r="M2425" s="13" t="s">
        <v>98</v>
      </c>
      <c r="N2425" s="14">
        <v>1.3729146552973431E-3</v>
      </c>
      <c r="O2425" s="140">
        <f t="shared" si="115"/>
        <v>1.372914655297343</v>
      </c>
      <c r="P2425" s="130" t="s">
        <v>346</v>
      </c>
      <c r="Q2425" s="130" t="s">
        <v>346</v>
      </c>
      <c r="R2425" s="201">
        <v>78</v>
      </c>
      <c r="S2425" s="201">
        <v>117</v>
      </c>
      <c r="T2425" s="201">
        <v>155</v>
      </c>
      <c r="U2425" s="201"/>
      <c r="V2425" s="201"/>
      <c r="W2425" s="136"/>
    </row>
    <row r="2426" spans="1:23">
      <c r="A2426" s="9">
        <v>8.17</v>
      </c>
      <c r="B2426" s="10">
        <v>151</v>
      </c>
      <c r="C2426" s="22">
        <v>212429</v>
      </c>
      <c r="D2426" s="11"/>
      <c r="E2426" s="12"/>
      <c r="F2426" s="135"/>
      <c r="G2426" s="135"/>
      <c r="H2426" s="135"/>
      <c r="I2426" s="135"/>
      <c r="J2426" s="15" t="s">
        <v>95</v>
      </c>
      <c r="K2426" s="7" t="s">
        <v>98</v>
      </c>
      <c r="L2426" s="135"/>
      <c r="M2426" s="13" t="s">
        <v>98</v>
      </c>
      <c r="N2426" s="14">
        <v>7.028482643936843E-3</v>
      </c>
      <c r="O2426" s="140">
        <f t="shared" ref="O2426:O2482" si="120">N2426*1000</f>
        <v>7.0284826439368429</v>
      </c>
      <c r="P2426" s="130" t="s">
        <v>346</v>
      </c>
      <c r="Q2426" s="130" t="s">
        <v>346</v>
      </c>
      <c r="R2426" s="201">
        <v>136</v>
      </c>
      <c r="S2426" s="201">
        <v>99</v>
      </c>
      <c r="T2426" s="201">
        <v>167</v>
      </c>
      <c r="U2426" s="201"/>
      <c r="V2426" s="201"/>
      <c r="W2426" s="136"/>
    </row>
    <row r="2427" spans="1:23">
      <c r="A2427" s="9">
        <v>8.2899999999999991</v>
      </c>
      <c r="B2427" s="10">
        <v>60</v>
      </c>
      <c r="C2427" s="135">
        <v>322807</v>
      </c>
      <c r="D2427" s="11"/>
      <c r="E2427" s="12"/>
      <c r="F2427" s="135"/>
      <c r="G2427" s="135"/>
      <c r="H2427" s="135"/>
      <c r="I2427" s="135"/>
      <c r="J2427" s="15" t="s">
        <v>80</v>
      </c>
      <c r="K2427" s="7" t="s">
        <v>106</v>
      </c>
      <c r="L2427" s="135"/>
      <c r="M2427" s="13" t="s">
        <v>131</v>
      </c>
      <c r="N2427" s="14">
        <v>1.0680478639175067E-2</v>
      </c>
      <c r="O2427" s="140">
        <f t="shared" si="120"/>
        <v>10.680478639175067</v>
      </c>
      <c r="P2427" s="130" t="s">
        <v>346</v>
      </c>
      <c r="Q2427" s="130" t="s">
        <v>346</v>
      </c>
      <c r="R2427" s="199">
        <v>55</v>
      </c>
      <c r="S2427" s="199">
        <v>73</v>
      </c>
      <c r="T2427" s="199">
        <v>101</v>
      </c>
      <c r="U2427" s="199">
        <v>115</v>
      </c>
      <c r="V2427" s="199">
        <v>144</v>
      </c>
      <c r="W2427" s="136"/>
    </row>
    <row r="2428" spans="1:23">
      <c r="A2428" s="9">
        <v>8.33</v>
      </c>
      <c r="B2428" s="10">
        <v>105</v>
      </c>
      <c r="C2428" s="22">
        <v>149645</v>
      </c>
      <c r="D2428" s="11"/>
      <c r="E2428" s="12"/>
      <c r="F2428" s="135"/>
      <c r="G2428" s="135"/>
      <c r="H2428" s="135"/>
      <c r="I2428" s="135"/>
      <c r="J2428" s="15" t="s">
        <v>285</v>
      </c>
      <c r="K2428" s="7" t="s">
        <v>298</v>
      </c>
      <c r="L2428" s="135"/>
      <c r="M2428" s="13" t="s">
        <v>311</v>
      </c>
      <c r="N2428" s="14">
        <v>4.9511944473303029E-3</v>
      </c>
      <c r="O2428" s="140">
        <f t="shared" si="120"/>
        <v>4.9511944473303027</v>
      </c>
      <c r="P2428" s="130" t="s">
        <v>346</v>
      </c>
      <c r="Q2428" s="130" t="s">
        <v>346</v>
      </c>
      <c r="R2428" s="199">
        <v>122</v>
      </c>
      <c r="S2428" s="199">
        <v>77</v>
      </c>
      <c r="T2428" s="199"/>
      <c r="U2428" s="199"/>
      <c r="V2428" s="199"/>
      <c r="W2428" s="136"/>
    </row>
    <row r="2429" spans="1:23">
      <c r="A2429" s="9">
        <v>8.39</v>
      </c>
      <c r="B2429" s="10">
        <v>68</v>
      </c>
      <c r="C2429" s="38">
        <v>297942</v>
      </c>
      <c r="D2429" s="11"/>
      <c r="E2429" s="12"/>
      <c r="F2429" s="135"/>
      <c r="G2429" s="135"/>
      <c r="H2429" s="135"/>
      <c r="I2429" s="135"/>
      <c r="J2429" s="15" t="s">
        <v>95</v>
      </c>
      <c r="K2429" s="7" t="s">
        <v>98</v>
      </c>
      <c r="L2429" s="135"/>
      <c r="M2429" s="13" t="s">
        <v>98</v>
      </c>
      <c r="N2429" s="14">
        <v>9.8577886065453896E-3</v>
      </c>
      <c r="O2429" s="140">
        <f t="shared" si="120"/>
        <v>9.8577886065453892</v>
      </c>
      <c r="P2429" s="130" t="s">
        <v>346</v>
      </c>
      <c r="Q2429" s="130" t="s">
        <v>346</v>
      </c>
      <c r="R2429" s="199">
        <v>96</v>
      </c>
      <c r="S2429" s="199">
        <v>137</v>
      </c>
      <c r="T2429" s="199">
        <v>152</v>
      </c>
      <c r="U2429" s="199"/>
      <c r="V2429" s="199"/>
      <c r="W2429" s="136"/>
    </row>
    <row r="2430" spans="1:23">
      <c r="A2430" s="9">
        <v>8.77</v>
      </c>
      <c r="B2430" s="10">
        <v>180</v>
      </c>
      <c r="C2430" s="38">
        <v>62774</v>
      </c>
      <c r="D2430" s="11"/>
      <c r="E2430" s="12"/>
      <c r="F2430" s="135"/>
      <c r="G2430" s="135"/>
      <c r="H2430" s="135"/>
      <c r="I2430" s="135"/>
      <c r="J2430" s="15" t="s">
        <v>95</v>
      </c>
      <c r="K2430" s="7" t="s">
        <v>98</v>
      </c>
      <c r="L2430" s="135"/>
      <c r="M2430" s="13" t="s">
        <v>98</v>
      </c>
      <c r="N2430" s="14">
        <v>2.0769573339350623E-3</v>
      </c>
      <c r="O2430" s="140">
        <f t="shared" si="120"/>
        <v>2.0769573339350624</v>
      </c>
      <c r="P2430" s="130" t="s">
        <v>346</v>
      </c>
      <c r="Q2430" s="130" t="s">
        <v>346</v>
      </c>
      <c r="R2430" s="199">
        <v>133</v>
      </c>
      <c r="S2430" s="199">
        <v>81</v>
      </c>
      <c r="T2430" s="199">
        <v>149</v>
      </c>
      <c r="U2430" s="199">
        <v>165</v>
      </c>
      <c r="V2430" s="199"/>
      <c r="W2430" s="136"/>
    </row>
    <row r="2431" spans="1:23">
      <c r="A2431" s="9">
        <v>8.84</v>
      </c>
      <c r="B2431" s="10">
        <v>94</v>
      </c>
      <c r="C2431" s="22">
        <v>303445</v>
      </c>
      <c r="D2431" s="11"/>
      <c r="E2431" s="12"/>
      <c r="F2431" s="135"/>
      <c r="G2431" s="135"/>
      <c r="H2431" s="135"/>
      <c r="I2431" s="135"/>
      <c r="J2431" s="15" t="s">
        <v>95</v>
      </c>
      <c r="K2431" s="7" t="s">
        <v>98</v>
      </c>
      <c r="L2431" s="135"/>
      <c r="M2431" s="13" t="s">
        <v>98</v>
      </c>
      <c r="N2431" s="14">
        <v>1.0039862334659653E-2</v>
      </c>
      <c r="O2431" s="140">
        <f t="shared" si="120"/>
        <v>10.039862334659652</v>
      </c>
      <c r="P2431" s="130" t="s">
        <v>346</v>
      </c>
      <c r="Q2431" s="130" t="s">
        <v>346</v>
      </c>
      <c r="R2431" s="199">
        <v>59</v>
      </c>
      <c r="S2431" s="199">
        <v>138</v>
      </c>
      <c r="T2431" s="199"/>
      <c r="U2431" s="199"/>
      <c r="V2431" s="199"/>
      <c r="W2431" s="136"/>
    </row>
    <row r="2432" spans="1:23">
      <c r="A2432" s="9">
        <v>8.89</v>
      </c>
      <c r="B2432" s="10">
        <v>60</v>
      </c>
      <c r="C2432" s="135">
        <v>490113</v>
      </c>
      <c r="D2432" s="11"/>
      <c r="E2432" s="12"/>
      <c r="F2432" s="135"/>
      <c r="G2432" s="135"/>
      <c r="H2432" s="135"/>
      <c r="I2432" s="135"/>
      <c r="J2432" s="15" t="s">
        <v>82</v>
      </c>
      <c r="K2432" s="7" t="s">
        <v>108</v>
      </c>
      <c r="L2432" s="135"/>
      <c r="M2432" s="13" t="s">
        <v>133</v>
      </c>
      <c r="N2432" s="14">
        <v>1.6216009650602402E-2</v>
      </c>
      <c r="O2432" s="140">
        <f t="shared" si="120"/>
        <v>16.216009650602402</v>
      </c>
      <c r="P2432" s="130" t="s">
        <v>346</v>
      </c>
      <c r="Q2432" s="135">
        <v>500</v>
      </c>
      <c r="R2432" s="199">
        <v>73</v>
      </c>
      <c r="S2432" s="199">
        <v>115</v>
      </c>
      <c r="T2432" s="199">
        <v>129</v>
      </c>
      <c r="U2432" s="199">
        <v>158</v>
      </c>
      <c r="V2432" s="199"/>
      <c r="W2432" s="136"/>
    </row>
    <row r="2433" spans="1:23">
      <c r="A2433" s="9">
        <v>9.27</v>
      </c>
      <c r="B2433" s="10">
        <v>135</v>
      </c>
      <c r="C2433" s="22">
        <v>297083</v>
      </c>
      <c r="D2433" s="11"/>
      <c r="E2433" s="12"/>
      <c r="F2433" s="135"/>
      <c r="G2433" s="135"/>
      <c r="H2433" s="135"/>
      <c r="I2433" s="135"/>
      <c r="J2433" s="15" t="s">
        <v>286</v>
      </c>
      <c r="K2433" s="7" t="s">
        <v>110</v>
      </c>
      <c r="L2433" s="135"/>
      <c r="M2433" s="13" t="s">
        <v>312</v>
      </c>
      <c r="N2433" s="14">
        <v>9.829367503065442E-3</v>
      </c>
      <c r="O2433" s="140">
        <f t="shared" si="120"/>
        <v>9.8293675030654413</v>
      </c>
      <c r="P2433" s="135">
        <v>1900</v>
      </c>
      <c r="Q2433" s="130" t="s">
        <v>346</v>
      </c>
      <c r="R2433" s="199">
        <v>107</v>
      </c>
      <c r="S2433" s="199">
        <v>150</v>
      </c>
      <c r="T2433" s="199">
        <v>58</v>
      </c>
      <c r="U2433" s="199"/>
      <c r="V2433" s="199"/>
      <c r="W2433" s="136"/>
    </row>
    <row r="2434" spans="1:23">
      <c r="A2434" s="9">
        <v>9.2899999999999991</v>
      </c>
      <c r="B2434" s="10">
        <v>134</v>
      </c>
      <c r="C2434" s="22">
        <v>106562</v>
      </c>
      <c r="D2434" s="11"/>
      <c r="E2434" s="12"/>
      <c r="F2434" s="135"/>
      <c r="G2434" s="135"/>
      <c r="H2434" s="135"/>
      <c r="I2434" s="135"/>
      <c r="J2434" s="15" t="s">
        <v>287</v>
      </c>
      <c r="K2434" s="7" t="s">
        <v>299</v>
      </c>
      <c r="L2434" s="135"/>
      <c r="M2434" s="13" t="s">
        <v>313</v>
      </c>
      <c r="N2434" s="14">
        <v>3.5257387998022765E-3</v>
      </c>
      <c r="O2434" s="140">
        <f t="shared" si="120"/>
        <v>3.5257387998022764</v>
      </c>
      <c r="P2434" s="130" t="s">
        <v>346</v>
      </c>
      <c r="Q2434" s="130" t="s">
        <v>346</v>
      </c>
      <c r="R2434" s="201">
        <v>119</v>
      </c>
      <c r="S2434" s="201">
        <v>91</v>
      </c>
      <c r="T2434" s="201">
        <v>107</v>
      </c>
      <c r="U2434" s="201"/>
      <c r="V2434" s="201"/>
      <c r="W2434" s="136"/>
    </row>
    <row r="2435" spans="1:23">
      <c r="A2435" s="9">
        <v>9.36</v>
      </c>
      <c r="B2435" s="10">
        <v>145</v>
      </c>
      <c r="C2435" s="22">
        <v>430823</v>
      </c>
      <c r="D2435" s="11"/>
      <c r="E2435" s="12"/>
      <c r="F2435" s="135"/>
      <c r="G2435" s="135"/>
      <c r="H2435" s="135"/>
      <c r="I2435" s="135"/>
      <c r="J2435" s="15" t="s">
        <v>95</v>
      </c>
      <c r="K2435" s="7" t="s">
        <v>98</v>
      </c>
      <c r="L2435" s="135"/>
      <c r="M2435" s="13" t="s">
        <v>98</v>
      </c>
      <c r="N2435" s="14">
        <v>1.4254324871410224E-2</v>
      </c>
      <c r="O2435" s="140">
        <f t="shared" si="120"/>
        <v>14.254324871410224</v>
      </c>
      <c r="P2435" s="130" t="s">
        <v>346</v>
      </c>
      <c r="Q2435" s="130" t="s">
        <v>346</v>
      </c>
      <c r="R2435" s="199">
        <v>103</v>
      </c>
      <c r="S2435" s="199">
        <v>60</v>
      </c>
      <c r="T2435" s="199"/>
      <c r="U2435" s="199"/>
      <c r="V2435" s="199"/>
      <c r="W2435" s="136"/>
    </row>
    <row r="2436" spans="1:23">
      <c r="A2436" s="9">
        <v>9.52</v>
      </c>
      <c r="B2436" s="10">
        <v>73</v>
      </c>
      <c r="C2436" s="22">
        <v>374358</v>
      </c>
      <c r="D2436" s="11"/>
      <c r="E2436" s="12"/>
      <c r="F2436" s="135"/>
      <c r="G2436" s="135"/>
      <c r="H2436" s="135"/>
      <c r="I2436" s="135"/>
      <c r="J2436" s="15" t="s">
        <v>95</v>
      </c>
      <c r="K2436" s="7" t="s">
        <v>98</v>
      </c>
      <c r="L2436" s="135"/>
      <c r="M2436" s="13" t="s">
        <v>98</v>
      </c>
      <c r="N2436" s="14">
        <v>1.2386108796910537E-2</v>
      </c>
      <c r="O2436" s="140">
        <f t="shared" si="120"/>
        <v>12.386108796910538</v>
      </c>
      <c r="P2436" s="130" t="s">
        <v>346</v>
      </c>
      <c r="Q2436" s="130" t="s">
        <v>346</v>
      </c>
      <c r="R2436" s="199">
        <v>147</v>
      </c>
      <c r="S2436" s="199">
        <v>221</v>
      </c>
      <c r="T2436" s="199">
        <v>281</v>
      </c>
      <c r="U2436" s="199">
        <v>355</v>
      </c>
      <c r="V2436" s="199">
        <v>443</v>
      </c>
      <c r="W2436" s="136"/>
    </row>
    <row r="2437" spans="1:23">
      <c r="A2437" s="9">
        <v>9.57</v>
      </c>
      <c r="B2437" s="10">
        <v>60</v>
      </c>
      <c r="C2437" s="22">
        <v>99498</v>
      </c>
      <c r="D2437" s="11"/>
      <c r="E2437" s="12"/>
      <c r="F2437" s="135"/>
      <c r="G2437" s="135"/>
      <c r="H2437" s="135"/>
      <c r="I2437" s="135"/>
      <c r="J2437" s="15" t="s">
        <v>86</v>
      </c>
      <c r="K2437" s="7" t="s">
        <v>112</v>
      </c>
      <c r="L2437" s="135"/>
      <c r="M2437" s="13" t="s">
        <v>137</v>
      </c>
      <c r="N2437" s="14">
        <v>3.2920174086703228E-3</v>
      </c>
      <c r="O2437" s="140">
        <f t="shared" si="120"/>
        <v>3.2920174086703229</v>
      </c>
      <c r="P2437" s="130" t="s">
        <v>346</v>
      </c>
      <c r="Q2437" s="130" t="s">
        <v>346</v>
      </c>
      <c r="R2437" s="199">
        <v>73</v>
      </c>
      <c r="S2437" s="199">
        <v>83</v>
      </c>
      <c r="T2437" s="199">
        <v>129</v>
      </c>
      <c r="U2437" s="199">
        <v>172</v>
      </c>
      <c r="V2437" s="199"/>
      <c r="W2437" s="136"/>
    </row>
    <row r="2438" spans="1:23">
      <c r="A2438" s="9">
        <v>9.91</v>
      </c>
      <c r="B2438" s="10">
        <v>55</v>
      </c>
      <c r="C2438" s="27">
        <v>129968</v>
      </c>
      <c r="D2438" s="11"/>
      <c r="E2438" s="12"/>
      <c r="F2438" s="135"/>
      <c r="G2438" s="135"/>
      <c r="H2438" s="135"/>
      <c r="I2438" s="135"/>
      <c r="J2438" s="15" t="s">
        <v>225</v>
      </c>
      <c r="K2438" s="7" t="s">
        <v>194</v>
      </c>
      <c r="L2438" s="135"/>
      <c r="M2438" s="13" t="s">
        <v>248</v>
      </c>
      <c r="N2438" s="14">
        <v>4.3001559686633353E-3</v>
      </c>
      <c r="O2438" s="140">
        <f t="shared" si="120"/>
        <v>4.3001559686633355</v>
      </c>
      <c r="P2438" s="130" t="s">
        <v>346</v>
      </c>
      <c r="Q2438" s="130" t="s">
        <v>346</v>
      </c>
      <c r="R2438" s="199">
        <v>83</v>
      </c>
      <c r="S2438" s="199">
        <v>97</v>
      </c>
      <c r="T2438" s="199">
        <v>111</v>
      </c>
      <c r="U2438" s="199">
        <v>145</v>
      </c>
      <c r="V2438" s="199">
        <v>196</v>
      </c>
      <c r="W2438" s="136"/>
    </row>
    <row r="2439" spans="1:23">
      <c r="A2439" s="9">
        <v>10.45</v>
      </c>
      <c r="B2439" s="10">
        <v>193</v>
      </c>
      <c r="C2439" s="38">
        <v>193472</v>
      </c>
      <c r="D2439" s="11"/>
      <c r="E2439" s="12"/>
      <c r="F2439" s="135"/>
      <c r="G2439" s="135"/>
      <c r="H2439" s="135"/>
      <c r="I2439" s="135"/>
      <c r="J2439" s="15" t="s">
        <v>95</v>
      </c>
      <c r="K2439" s="7" t="s">
        <v>98</v>
      </c>
      <c r="L2439" s="135"/>
      <c r="M2439" s="13" t="s">
        <v>98</v>
      </c>
      <c r="N2439" s="14">
        <v>6.4012662776162799E-3</v>
      </c>
      <c r="O2439" s="140">
        <f t="shared" si="120"/>
        <v>6.4012662776162799</v>
      </c>
      <c r="P2439" s="130" t="s">
        <v>346</v>
      </c>
      <c r="Q2439" s="130" t="s">
        <v>346</v>
      </c>
      <c r="R2439" s="199">
        <v>208</v>
      </c>
      <c r="S2439" s="199">
        <v>57</v>
      </c>
      <c r="T2439" s="199"/>
      <c r="U2439" s="199"/>
      <c r="V2439" s="199"/>
      <c r="W2439" s="136"/>
    </row>
    <row r="2440" spans="1:23">
      <c r="A2440" s="9">
        <v>10.48</v>
      </c>
      <c r="B2440" s="10">
        <v>147</v>
      </c>
      <c r="C2440" s="38">
        <v>259620</v>
      </c>
      <c r="D2440" s="11"/>
      <c r="E2440" s="12"/>
      <c r="F2440" s="135"/>
      <c r="G2440" s="135"/>
      <c r="H2440" s="135"/>
      <c r="I2440" s="135"/>
      <c r="J2440" s="15" t="s">
        <v>95</v>
      </c>
      <c r="K2440" s="7" t="s">
        <v>98</v>
      </c>
      <c r="L2440" s="135"/>
      <c r="M2440" s="13" t="s">
        <v>98</v>
      </c>
      <c r="N2440" s="14">
        <v>8.5898566769079705E-3</v>
      </c>
      <c r="O2440" s="140">
        <f t="shared" si="120"/>
        <v>8.5898566769079707</v>
      </c>
      <c r="P2440" s="130" t="s">
        <v>346</v>
      </c>
      <c r="Q2440" s="130" t="s">
        <v>346</v>
      </c>
      <c r="R2440" s="199">
        <v>91</v>
      </c>
      <c r="S2440" s="199">
        <v>119</v>
      </c>
      <c r="T2440" s="199">
        <v>162</v>
      </c>
      <c r="U2440" s="199"/>
      <c r="V2440" s="199"/>
      <c r="W2440" s="136"/>
    </row>
    <row r="2441" spans="1:23">
      <c r="A2441" s="9">
        <v>10.68</v>
      </c>
      <c r="B2441" s="10">
        <v>147</v>
      </c>
      <c r="C2441" s="38">
        <v>225783</v>
      </c>
      <c r="D2441" s="11"/>
      <c r="E2441" s="12"/>
      <c r="F2441" s="135"/>
      <c r="G2441" s="135"/>
      <c r="H2441" s="135"/>
      <c r="I2441" s="135"/>
      <c r="J2441" s="15" t="s">
        <v>95</v>
      </c>
      <c r="K2441" s="7" t="s">
        <v>98</v>
      </c>
      <c r="L2441" s="135"/>
      <c r="M2441" s="13" t="s">
        <v>98</v>
      </c>
      <c r="N2441" s="14">
        <v>7.4703166554283655E-3</v>
      </c>
      <c r="O2441" s="140">
        <f t="shared" si="120"/>
        <v>7.4703166554283653</v>
      </c>
      <c r="P2441" s="130" t="s">
        <v>346</v>
      </c>
      <c r="Q2441" s="130" t="s">
        <v>346</v>
      </c>
      <c r="R2441" s="199">
        <v>78</v>
      </c>
      <c r="S2441" s="199">
        <v>118</v>
      </c>
      <c r="T2441" s="199"/>
      <c r="U2441" s="199"/>
      <c r="V2441" s="199"/>
      <c r="W2441" s="136"/>
    </row>
    <row r="2442" spans="1:23">
      <c r="A2442" s="162">
        <v>10.81</v>
      </c>
      <c r="B2442" s="153">
        <v>73</v>
      </c>
      <c r="C2442" s="27">
        <v>2221282</v>
      </c>
      <c r="D2442" s="153"/>
      <c r="E2442" s="27"/>
      <c r="F2442" s="27"/>
      <c r="G2442" s="27"/>
      <c r="H2442" s="27"/>
      <c r="I2442" s="27"/>
      <c r="J2442" s="159" t="s">
        <v>95</v>
      </c>
      <c r="K2442" s="25" t="s">
        <v>98</v>
      </c>
      <c r="L2442" s="27"/>
      <c r="M2442" s="160" t="s">
        <v>98</v>
      </c>
      <c r="N2442" s="140">
        <v>7.349392966256639E-2</v>
      </c>
      <c r="O2442" s="140">
        <f t="shared" si="120"/>
        <v>73.493929662566387</v>
      </c>
      <c r="P2442" s="130" t="s">
        <v>346</v>
      </c>
      <c r="Q2442" s="130" t="s">
        <v>346</v>
      </c>
      <c r="R2442" s="201">
        <v>221</v>
      </c>
      <c r="S2442" s="201">
        <v>295</v>
      </c>
      <c r="T2442" s="201"/>
      <c r="U2442" s="201"/>
      <c r="V2442" s="201"/>
      <c r="W2442" s="136"/>
    </row>
    <row r="2443" spans="1:23">
      <c r="A2443" s="158">
        <v>10.83</v>
      </c>
      <c r="B2443" s="153">
        <v>163</v>
      </c>
      <c r="C2443" s="164">
        <v>1848263</v>
      </c>
      <c r="D2443" s="153"/>
      <c r="E2443" s="27"/>
      <c r="F2443" s="27"/>
      <c r="G2443" s="27"/>
      <c r="H2443" s="27"/>
      <c r="I2443" s="27"/>
      <c r="J2443" s="159" t="s">
        <v>95</v>
      </c>
      <c r="K2443" s="25" t="s">
        <v>98</v>
      </c>
      <c r="L2443" s="27"/>
      <c r="M2443" s="160" t="s">
        <v>98</v>
      </c>
      <c r="N2443" s="140">
        <v>6.1152123377366745E-2</v>
      </c>
      <c r="O2443" s="140">
        <f t="shared" si="120"/>
        <v>61.152123377366742</v>
      </c>
      <c r="P2443" s="130" t="s">
        <v>346</v>
      </c>
      <c r="Q2443" s="130" t="s">
        <v>346</v>
      </c>
      <c r="R2443" s="199">
        <v>57</v>
      </c>
      <c r="S2443" s="199">
        <v>91</v>
      </c>
      <c r="T2443" s="199">
        <v>115</v>
      </c>
      <c r="U2443" s="199">
        <v>145</v>
      </c>
      <c r="V2443" s="199"/>
      <c r="W2443" s="136"/>
    </row>
    <row r="2444" spans="1:23">
      <c r="A2444" s="158">
        <v>10.89</v>
      </c>
      <c r="B2444" s="153">
        <v>58</v>
      </c>
      <c r="C2444" s="164">
        <v>768353</v>
      </c>
      <c r="D2444" s="153"/>
      <c r="E2444" s="27"/>
      <c r="F2444" s="27"/>
      <c r="G2444" s="27"/>
      <c r="H2444" s="27"/>
      <c r="I2444" s="27"/>
      <c r="J2444" s="159" t="s">
        <v>95</v>
      </c>
      <c r="K2444" s="25" t="s">
        <v>98</v>
      </c>
      <c r="L2444" s="27"/>
      <c r="M2444" s="160" t="s">
        <v>98</v>
      </c>
      <c r="N2444" s="140">
        <v>2.5421932621802132E-2</v>
      </c>
      <c r="O2444" s="140">
        <f t="shared" si="120"/>
        <v>25.421932621802132</v>
      </c>
      <c r="P2444" s="130" t="s">
        <v>346</v>
      </c>
      <c r="Q2444" s="130" t="s">
        <v>346</v>
      </c>
      <c r="R2444" s="201">
        <v>93</v>
      </c>
      <c r="S2444" s="201">
        <v>117</v>
      </c>
      <c r="T2444" s="201">
        <v>143</v>
      </c>
      <c r="U2444" s="201">
        <v>237</v>
      </c>
      <c r="V2444" s="212"/>
      <c r="W2444" s="136"/>
    </row>
    <row r="2445" spans="1:23">
      <c r="A2445" s="158">
        <v>11</v>
      </c>
      <c r="B2445" s="153">
        <v>191</v>
      </c>
      <c r="C2445" s="25">
        <v>837697</v>
      </c>
      <c r="D2445" s="153"/>
      <c r="E2445" s="27"/>
      <c r="F2445" s="27"/>
      <c r="G2445" s="27"/>
      <c r="H2445" s="27"/>
      <c r="I2445" s="27"/>
      <c r="J2445" s="159" t="s">
        <v>155</v>
      </c>
      <c r="K2445" s="25" t="s">
        <v>166</v>
      </c>
      <c r="L2445" s="27"/>
      <c r="M2445" s="160" t="s">
        <v>178</v>
      </c>
      <c r="N2445" s="140">
        <v>2.7716266730898144E-2</v>
      </c>
      <c r="O2445" s="140">
        <f t="shared" si="120"/>
        <v>27.716266730898145</v>
      </c>
      <c r="P2445" s="130" t="s">
        <v>346</v>
      </c>
      <c r="Q2445" s="130" t="s">
        <v>346</v>
      </c>
      <c r="R2445" s="199">
        <v>57</v>
      </c>
      <c r="S2445" s="199">
        <v>206</v>
      </c>
      <c r="T2445" s="199"/>
      <c r="U2445" s="199"/>
      <c r="V2445" s="199"/>
      <c r="W2445" s="136"/>
    </row>
    <row r="2446" spans="1:23">
      <c r="A2446" s="158">
        <v>11.07</v>
      </c>
      <c r="B2446" s="153">
        <v>205</v>
      </c>
      <c r="C2446" s="164">
        <v>781681</v>
      </c>
      <c r="D2446" s="153"/>
      <c r="E2446" s="27"/>
      <c r="F2446" s="27"/>
      <c r="G2446" s="27"/>
      <c r="H2446" s="27"/>
      <c r="I2446" s="27"/>
      <c r="J2446" s="159" t="s">
        <v>288</v>
      </c>
      <c r="K2446" s="25" t="s">
        <v>300</v>
      </c>
      <c r="L2446" s="27"/>
      <c r="M2446" s="160" t="s">
        <v>314</v>
      </c>
      <c r="N2446" s="140">
        <v>2.5862906390347815E-2</v>
      </c>
      <c r="O2446" s="140">
        <f t="shared" si="120"/>
        <v>25.862906390347813</v>
      </c>
      <c r="P2446" s="135">
        <v>270</v>
      </c>
      <c r="Q2446" s="135">
        <v>270.60000000000002</v>
      </c>
      <c r="R2446" s="201">
        <v>220</v>
      </c>
      <c r="S2446" s="201">
        <v>57</v>
      </c>
      <c r="T2446" s="201">
        <v>145</v>
      </c>
      <c r="U2446" s="201">
        <v>177</v>
      </c>
      <c r="V2446" s="212"/>
      <c r="W2446" s="136"/>
    </row>
    <row r="2447" spans="1:23">
      <c r="A2447" s="158">
        <v>11.24</v>
      </c>
      <c r="B2447" s="153">
        <v>163</v>
      </c>
      <c r="C2447" s="164">
        <v>360745</v>
      </c>
      <c r="D2447" s="153"/>
      <c r="E2447" s="27"/>
      <c r="F2447" s="27"/>
      <c r="G2447" s="27"/>
      <c r="H2447" s="27"/>
      <c r="I2447" s="27"/>
      <c r="J2447" s="159" t="s">
        <v>95</v>
      </c>
      <c r="K2447" s="25" t="s">
        <v>98</v>
      </c>
      <c r="L2447" s="27"/>
      <c r="M2447" s="160" t="s">
        <v>98</v>
      </c>
      <c r="N2447" s="140">
        <v>1.1935705442227738E-2</v>
      </c>
      <c r="O2447" s="140">
        <f t="shared" si="120"/>
        <v>11.935705442227738</v>
      </c>
      <c r="P2447" s="130" t="s">
        <v>346</v>
      </c>
      <c r="Q2447" s="130" t="s">
        <v>346</v>
      </c>
      <c r="R2447" s="199">
        <v>81</v>
      </c>
      <c r="S2447" s="199">
        <v>105</v>
      </c>
      <c r="T2447" s="199">
        <v>145</v>
      </c>
      <c r="U2447" s="199"/>
      <c r="V2447" s="199"/>
      <c r="W2447" s="136"/>
    </row>
    <row r="2448" spans="1:23">
      <c r="A2448" s="162">
        <v>11.86</v>
      </c>
      <c r="B2448" s="153">
        <v>57</v>
      </c>
      <c r="C2448" s="164">
        <v>464662</v>
      </c>
      <c r="D2448" s="153"/>
      <c r="E2448" s="27"/>
      <c r="F2448" s="27"/>
      <c r="G2448" s="27"/>
      <c r="H2448" s="27"/>
      <c r="I2448" s="27"/>
      <c r="J2448" s="159" t="s">
        <v>289</v>
      </c>
      <c r="K2448" s="25" t="s">
        <v>301</v>
      </c>
      <c r="L2448" s="27"/>
      <c r="M2448" s="160" t="s">
        <v>315</v>
      </c>
      <c r="N2448" s="140">
        <v>1.5373931065424125E-2</v>
      </c>
      <c r="O2448" s="140">
        <f t="shared" si="120"/>
        <v>15.373931065424125</v>
      </c>
      <c r="P2448" s="131" t="s">
        <v>346</v>
      </c>
      <c r="Q2448" s="127">
        <v>8.1000000000000014</v>
      </c>
      <c r="R2448" s="199">
        <v>71</v>
      </c>
      <c r="S2448" s="199">
        <v>85</v>
      </c>
      <c r="T2448" s="199">
        <v>99</v>
      </c>
      <c r="U2448" s="199">
        <v>113</v>
      </c>
      <c r="V2448" s="199">
        <v>227</v>
      </c>
      <c r="W2448" s="129"/>
    </row>
    <row r="2449" spans="1:23">
      <c r="A2449" s="158">
        <v>11.91</v>
      </c>
      <c r="B2449" s="153">
        <v>149</v>
      </c>
      <c r="C2449" s="27">
        <v>2939058</v>
      </c>
      <c r="D2449" s="153"/>
      <c r="E2449" s="27"/>
      <c r="F2449" s="27"/>
      <c r="G2449" s="27"/>
      <c r="H2449" s="27"/>
      <c r="I2449" s="27"/>
      <c r="J2449" s="159" t="s">
        <v>88</v>
      </c>
      <c r="K2449" s="25" t="s">
        <v>114</v>
      </c>
      <c r="L2449" s="27"/>
      <c r="M2449" s="160" t="s">
        <v>139</v>
      </c>
      <c r="N2449" s="140">
        <v>9.7242458150835001E-2</v>
      </c>
      <c r="O2449" s="140">
        <f t="shared" si="120"/>
        <v>97.242458150835006</v>
      </c>
      <c r="P2449" s="135">
        <v>6240</v>
      </c>
      <c r="Q2449" s="135">
        <v>6240</v>
      </c>
      <c r="R2449" s="201">
        <v>56</v>
      </c>
      <c r="S2449" s="201">
        <v>76</v>
      </c>
      <c r="T2449" s="201">
        <v>104</v>
      </c>
      <c r="U2449" s="201">
        <v>222</v>
      </c>
      <c r="V2449" s="201"/>
      <c r="W2449" s="136"/>
    </row>
    <row r="2450" spans="1:23">
      <c r="A2450" s="158">
        <v>11.92</v>
      </c>
      <c r="B2450" s="153">
        <v>73</v>
      </c>
      <c r="C2450" s="164">
        <v>75762</v>
      </c>
      <c r="D2450" s="153"/>
      <c r="E2450" s="27"/>
      <c r="F2450" s="27"/>
      <c r="G2450" s="27"/>
      <c r="H2450" s="27"/>
      <c r="I2450" s="27"/>
      <c r="J2450" s="159" t="s">
        <v>95</v>
      </c>
      <c r="K2450" s="25" t="s">
        <v>98</v>
      </c>
      <c r="L2450" s="27"/>
      <c r="M2450" s="160" t="s">
        <v>98</v>
      </c>
      <c r="N2450" s="140">
        <v>2.5066817716504954E-3</v>
      </c>
      <c r="O2450" s="140">
        <f t="shared" si="120"/>
        <v>2.5066817716504954</v>
      </c>
      <c r="P2450" s="130" t="s">
        <v>346</v>
      </c>
      <c r="Q2450" s="130" t="s">
        <v>346</v>
      </c>
      <c r="R2450" s="201">
        <v>207</v>
      </c>
      <c r="S2450" s="201">
        <v>355</v>
      </c>
      <c r="T2450" s="201"/>
      <c r="U2450" s="201"/>
      <c r="V2450" s="201"/>
      <c r="W2450" s="136"/>
    </row>
    <row r="2451" spans="1:23">
      <c r="A2451" s="158">
        <v>12.6</v>
      </c>
      <c r="B2451" s="153">
        <v>83</v>
      </c>
      <c r="C2451" s="164">
        <v>1539679</v>
      </c>
      <c r="D2451" s="153"/>
      <c r="E2451" s="27"/>
      <c r="F2451" s="27"/>
      <c r="G2451" s="27"/>
      <c r="H2451" s="27"/>
      <c r="I2451" s="27"/>
      <c r="J2451" s="159" t="s">
        <v>185</v>
      </c>
      <c r="K2451" s="25" t="s">
        <v>193</v>
      </c>
      <c r="L2451" s="27"/>
      <c r="M2451" s="160" t="s">
        <v>200</v>
      </c>
      <c r="N2451" s="140">
        <v>5.0942230715834626E-2</v>
      </c>
      <c r="O2451" s="140">
        <f t="shared" si="120"/>
        <v>50.942230715834626</v>
      </c>
      <c r="P2451" s="130" t="s">
        <v>346</v>
      </c>
      <c r="Q2451" s="135">
        <v>100</v>
      </c>
      <c r="R2451" s="199">
        <v>55</v>
      </c>
      <c r="S2451" s="199">
        <v>153</v>
      </c>
      <c r="T2451" s="199"/>
      <c r="U2451" s="199"/>
      <c r="V2451" s="199"/>
      <c r="W2451" s="136"/>
    </row>
    <row r="2452" spans="1:23">
      <c r="A2452" s="158">
        <v>12.75</v>
      </c>
      <c r="B2452" s="153">
        <v>105</v>
      </c>
      <c r="C2452" s="166">
        <v>501722</v>
      </c>
      <c r="D2452" s="153"/>
      <c r="E2452" s="27"/>
      <c r="F2452" s="27"/>
      <c r="G2452" s="27"/>
      <c r="H2452" s="27"/>
      <c r="I2452" s="27"/>
      <c r="J2452" s="159" t="s">
        <v>290</v>
      </c>
      <c r="K2452" s="25" t="s">
        <v>302</v>
      </c>
      <c r="L2452" s="27"/>
      <c r="M2452" s="160" t="s">
        <v>316</v>
      </c>
      <c r="N2452" s="140">
        <v>1.660010812592104E-2</v>
      </c>
      <c r="O2452" s="140">
        <f t="shared" si="120"/>
        <v>16.600108125921039</v>
      </c>
      <c r="P2452" s="135">
        <v>7600</v>
      </c>
      <c r="Q2452" s="135">
        <v>7600</v>
      </c>
      <c r="R2452" s="199">
        <v>77</v>
      </c>
      <c r="S2452" s="199">
        <v>51</v>
      </c>
      <c r="T2452" s="199">
        <v>182</v>
      </c>
      <c r="U2452" s="199"/>
      <c r="V2452" s="199"/>
      <c r="W2452" s="136"/>
    </row>
    <row r="2453" spans="1:23">
      <c r="A2453" s="158">
        <v>13.05</v>
      </c>
      <c r="B2453" s="153">
        <v>57</v>
      </c>
      <c r="C2453" s="164">
        <v>1759426</v>
      </c>
      <c r="D2453" s="153"/>
      <c r="E2453" s="27"/>
      <c r="F2453" s="27"/>
      <c r="G2453" s="27"/>
      <c r="H2453" s="27"/>
      <c r="I2453" s="27"/>
      <c r="J2453" s="159" t="s">
        <v>291</v>
      </c>
      <c r="K2453" s="25" t="s">
        <v>303</v>
      </c>
      <c r="L2453" s="27"/>
      <c r="M2453" s="160" t="s">
        <v>317</v>
      </c>
      <c r="N2453" s="140">
        <v>5.8212838662758962E-2</v>
      </c>
      <c r="O2453" s="140">
        <f t="shared" si="120"/>
        <v>58.212838662758962</v>
      </c>
      <c r="P2453" s="131" t="s">
        <v>346</v>
      </c>
      <c r="Q2453" s="127">
        <v>1.0721000000000001</v>
      </c>
      <c r="R2453" s="199">
        <v>71</v>
      </c>
      <c r="S2453" s="199">
        <v>85</v>
      </c>
      <c r="T2453" s="199">
        <v>99</v>
      </c>
      <c r="U2453" s="199">
        <v>113</v>
      </c>
      <c r="V2453" s="199">
        <v>240</v>
      </c>
      <c r="W2453" s="129"/>
    </row>
    <row r="2454" spans="1:23">
      <c r="A2454" s="162">
        <v>13.2</v>
      </c>
      <c r="B2454" s="153">
        <v>197</v>
      </c>
      <c r="C2454" s="166">
        <v>210216</v>
      </c>
      <c r="D2454" s="153"/>
      <c r="E2454" s="27"/>
      <c r="F2454" s="27"/>
      <c r="G2454" s="27"/>
      <c r="H2454" s="27"/>
      <c r="I2454" s="27"/>
      <c r="J2454" s="159" t="s">
        <v>95</v>
      </c>
      <c r="K2454" s="25" t="s">
        <v>98</v>
      </c>
      <c r="L2454" s="27"/>
      <c r="M2454" s="160" t="s">
        <v>98</v>
      </c>
      <c r="N2454" s="140">
        <v>6.9552627347387944E-3</v>
      </c>
      <c r="O2454" s="140">
        <f t="shared" si="120"/>
        <v>6.9552627347387945</v>
      </c>
      <c r="P2454" s="130" t="s">
        <v>346</v>
      </c>
      <c r="Q2454" s="130" t="s">
        <v>346</v>
      </c>
      <c r="R2454" s="199">
        <v>212</v>
      </c>
      <c r="S2454" s="199">
        <v>79</v>
      </c>
      <c r="T2454" s="199"/>
      <c r="U2454" s="199"/>
      <c r="V2454" s="199"/>
      <c r="W2454" s="136"/>
    </row>
    <row r="2455" spans="1:23">
      <c r="A2455" s="158">
        <v>13.41</v>
      </c>
      <c r="B2455" s="153">
        <v>105</v>
      </c>
      <c r="C2455" s="166">
        <v>303091</v>
      </c>
      <c r="D2455" s="153"/>
      <c r="E2455" s="27"/>
      <c r="F2455" s="27"/>
      <c r="G2455" s="27"/>
      <c r="H2455" s="27"/>
      <c r="I2455" s="27"/>
      <c r="J2455" s="159" t="s">
        <v>95</v>
      </c>
      <c r="K2455" s="25" t="s">
        <v>98</v>
      </c>
      <c r="L2455" s="27"/>
      <c r="M2455" s="160" t="s">
        <v>98</v>
      </c>
      <c r="N2455" s="140">
        <v>1.0028149796089337E-2</v>
      </c>
      <c r="O2455" s="140">
        <f t="shared" si="120"/>
        <v>10.028149796089338</v>
      </c>
      <c r="P2455" s="130" t="s">
        <v>346</v>
      </c>
      <c r="Q2455" s="130" t="s">
        <v>346</v>
      </c>
      <c r="R2455" s="199">
        <v>70</v>
      </c>
      <c r="S2455" s="199">
        <v>126</v>
      </c>
      <c r="T2455" s="199">
        <v>223</v>
      </c>
      <c r="U2455" s="199"/>
      <c r="V2455" s="199"/>
      <c r="W2455" s="136"/>
    </row>
    <row r="2456" spans="1:23">
      <c r="A2456" s="158">
        <v>13.53</v>
      </c>
      <c r="B2456" s="153">
        <v>207</v>
      </c>
      <c r="C2456" s="164">
        <v>258554</v>
      </c>
      <c r="D2456" s="153"/>
      <c r="E2456" s="27"/>
      <c r="F2456" s="27"/>
      <c r="G2456" s="27"/>
      <c r="H2456" s="27"/>
      <c r="I2456" s="27"/>
      <c r="J2456" s="159" t="s">
        <v>95</v>
      </c>
      <c r="K2456" s="25" t="s">
        <v>98</v>
      </c>
      <c r="L2456" s="27"/>
      <c r="M2456" s="160" t="s">
        <v>98</v>
      </c>
      <c r="N2456" s="140">
        <v>8.5545867161284303E-3</v>
      </c>
      <c r="O2456" s="140">
        <f t="shared" si="120"/>
        <v>8.5545867161284299</v>
      </c>
      <c r="P2456" s="130" t="s">
        <v>346</v>
      </c>
      <c r="Q2456" s="130" t="s">
        <v>346</v>
      </c>
      <c r="R2456" s="199">
        <v>222</v>
      </c>
      <c r="S2456" s="199">
        <v>56</v>
      </c>
      <c r="T2456" s="199">
        <v>91</v>
      </c>
      <c r="U2456" s="199"/>
      <c r="V2456" s="199"/>
      <c r="W2456" s="136"/>
    </row>
    <row r="2457" spans="1:23">
      <c r="A2457" s="158">
        <v>14.38</v>
      </c>
      <c r="B2457" s="153">
        <v>57</v>
      </c>
      <c r="C2457" s="164">
        <v>1067281</v>
      </c>
      <c r="D2457" s="153"/>
      <c r="E2457" s="27"/>
      <c r="F2457" s="27"/>
      <c r="G2457" s="27"/>
      <c r="H2457" s="27"/>
      <c r="I2457" s="27"/>
      <c r="J2457" s="159" t="s">
        <v>292</v>
      </c>
      <c r="K2457" s="25" t="s">
        <v>304</v>
      </c>
      <c r="L2457" s="27"/>
      <c r="M2457" s="160" t="s">
        <v>318</v>
      </c>
      <c r="N2457" s="140">
        <v>3.5312344287755239E-2</v>
      </c>
      <c r="O2457" s="140">
        <f t="shared" si="120"/>
        <v>35.312344287755238</v>
      </c>
      <c r="P2457" s="130" t="s">
        <v>346</v>
      </c>
      <c r="Q2457" s="130" t="s">
        <v>346</v>
      </c>
      <c r="R2457" s="199">
        <v>71</v>
      </c>
      <c r="S2457" s="199">
        <v>85</v>
      </c>
      <c r="T2457" s="199">
        <v>99</v>
      </c>
      <c r="U2457" s="199">
        <v>113</v>
      </c>
      <c r="V2457" s="199">
        <v>254</v>
      </c>
      <c r="W2457" s="136"/>
    </row>
    <row r="2458" spans="1:23">
      <c r="A2458" s="158">
        <v>15.1</v>
      </c>
      <c r="B2458" s="153">
        <v>188</v>
      </c>
      <c r="C2458" s="166">
        <v>3022402</v>
      </c>
      <c r="D2458" s="153"/>
      <c r="E2458" s="27"/>
      <c r="F2458" s="27"/>
      <c r="G2458" s="27"/>
      <c r="H2458" s="27"/>
      <c r="I2458" s="27"/>
      <c r="J2458" s="159" t="s">
        <v>89</v>
      </c>
      <c r="K2458" s="25" t="s">
        <v>115</v>
      </c>
      <c r="L2458" s="27"/>
      <c r="M2458" s="160" t="s">
        <v>140</v>
      </c>
      <c r="N2458" s="140">
        <v>0.1</v>
      </c>
      <c r="O2458" s="140">
        <f t="shared" si="120"/>
        <v>100</v>
      </c>
      <c r="P2458" s="130" t="s">
        <v>346</v>
      </c>
      <c r="Q2458" s="130" t="s">
        <v>346</v>
      </c>
      <c r="R2458" s="203">
        <v>160</v>
      </c>
      <c r="S2458" s="203"/>
      <c r="T2458" s="203"/>
      <c r="U2458" s="203"/>
      <c r="V2458" s="203"/>
      <c r="W2458" s="136"/>
    </row>
    <row r="2459" spans="1:23">
      <c r="A2459" s="158">
        <v>15.43</v>
      </c>
      <c r="B2459" s="153">
        <v>149</v>
      </c>
      <c r="C2459" s="27">
        <v>6011918</v>
      </c>
      <c r="D2459" s="153"/>
      <c r="E2459" s="27"/>
      <c r="F2459" s="27"/>
      <c r="G2459" s="27"/>
      <c r="H2459" s="27"/>
      <c r="I2459" s="27"/>
      <c r="J2459" s="159" t="s">
        <v>90</v>
      </c>
      <c r="K2459" s="25" t="s">
        <v>116</v>
      </c>
      <c r="L2459" s="27"/>
      <c r="M2459" s="160" t="s">
        <v>141</v>
      </c>
      <c r="N2459" s="140">
        <v>0.19891192501857793</v>
      </c>
      <c r="O2459" s="140">
        <f t="shared" si="120"/>
        <v>198.91192501857793</v>
      </c>
      <c r="P2459" s="130" t="s">
        <v>346</v>
      </c>
      <c r="Q2459" s="130" t="s">
        <v>346</v>
      </c>
      <c r="R2459" s="201">
        <v>104</v>
      </c>
      <c r="S2459" s="201">
        <v>223</v>
      </c>
      <c r="T2459" s="201">
        <v>267</v>
      </c>
      <c r="U2459" s="201"/>
      <c r="V2459" s="201"/>
      <c r="W2459" s="136"/>
    </row>
    <row r="2460" spans="1:23">
      <c r="A2460" s="158">
        <v>15.53</v>
      </c>
      <c r="B2460" s="153">
        <v>194</v>
      </c>
      <c r="C2460" s="27">
        <v>947379</v>
      </c>
      <c r="D2460" s="153"/>
      <c r="E2460" s="27"/>
      <c r="F2460" s="27"/>
      <c r="G2460" s="27"/>
      <c r="H2460" s="27"/>
      <c r="I2460" s="27"/>
      <c r="J2460" s="159" t="s">
        <v>95</v>
      </c>
      <c r="K2460" s="25" t="s">
        <v>98</v>
      </c>
      <c r="L2460" s="27"/>
      <c r="M2460" s="160" t="s">
        <v>98</v>
      </c>
      <c r="N2460" s="140">
        <v>3.1345234684201508E-2</v>
      </c>
      <c r="O2460" s="140">
        <f t="shared" si="120"/>
        <v>31.345234684201507</v>
      </c>
      <c r="P2460" s="130" t="s">
        <v>346</v>
      </c>
      <c r="Q2460" s="130" t="s">
        <v>346</v>
      </c>
      <c r="R2460" s="199">
        <v>109</v>
      </c>
      <c r="S2460" s="199">
        <v>213</v>
      </c>
      <c r="T2460" s="199">
        <v>243</v>
      </c>
      <c r="U2460" s="199"/>
      <c r="V2460" s="199"/>
      <c r="W2460" s="136"/>
    </row>
    <row r="2461" spans="1:23">
      <c r="A2461" s="158">
        <v>15.64</v>
      </c>
      <c r="B2461" s="153">
        <v>197</v>
      </c>
      <c r="C2461" s="27">
        <v>451512</v>
      </c>
      <c r="D2461" s="153"/>
      <c r="E2461" s="27"/>
      <c r="F2461" s="27"/>
      <c r="G2461" s="27"/>
      <c r="H2461" s="27"/>
      <c r="I2461" s="27"/>
      <c r="J2461" s="159" t="s">
        <v>95</v>
      </c>
      <c r="K2461" s="25" t="s">
        <v>98</v>
      </c>
      <c r="L2461" s="27"/>
      <c r="M2461" s="160" t="s">
        <v>98</v>
      </c>
      <c r="N2461" s="140">
        <v>1.4938846652430749E-2</v>
      </c>
      <c r="O2461" s="140">
        <f t="shared" si="120"/>
        <v>14.938846652430749</v>
      </c>
      <c r="P2461" s="130" t="s">
        <v>346</v>
      </c>
      <c r="Q2461" s="130" t="s">
        <v>346</v>
      </c>
      <c r="R2461" s="199">
        <v>81</v>
      </c>
      <c r="S2461" s="199">
        <v>103</v>
      </c>
      <c r="T2461" s="199">
        <v>212</v>
      </c>
      <c r="U2461" s="199"/>
      <c r="V2461" s="199"/>
      <c r="W2461" s="136"/>
    </row>
    <row r="2462" spans="1:23">
      <c r="A2462" s="158">
        <v>15.9</v>
      </c>
      <c r="B2462" s="153">
        <v>209</v>
      </c>
      <c r="C2462" s="27">
        <v>473437</v>
      </c>
      <c r="D2462" s="153"/>
      <c r="E2462" s="27"/>
      <c r="F2462" s="27"/>
      <c r="G2462" s="27"/>
      <c r="H2462" s="27"/>
      <c r="I2462" s="27"/>
      <c r="J2462" s="159" t="s">
        <v>95</v>
      </c>
      <c r="K2462" s="25" t="s">
        <v>98</v>
      </c>
      <c r="L2462" s="27"/>
      <c r="M2462" s="160" t="s">
        <v>98</v>
      </c>
      <c r="N2462" s="140">
        <v>1.5664263059645935E-2</v>
      </c>
      <c r="O2462" s="140">
        <f t="shared" si="120"/>
        <v>15.664263059645934</v>
      </c>
      <c r="P2462" s="130" t="s">
        <v>346</v>
      </c>
      <c r="Q2462" s="130" t="s">
        <v>346</v>
      </c>
      <c r="R2462" s="199">
        <v>174</v>
      </c>
      <c r="S2462" s="199">
        <v>244</v>
      </c>
      <c r="T2462" s="199"/>
      <c r="U2462" s="199"/>
      <c r="V2462" s="199"/>
      <c r="W2462" s="136"/>
    </row>
    <row r="2463" spans="1:23">
      <c r="A2463" s="158">
        <v>16.649999999999999</v>
      </c>
      <c r="B2463" s="153">
        <v>243</v>
      </c>
      <c r="C2463" s="27">
        <v>1024298</v>
      </c>
      <c r="D2463" s="153"/>
      <c r="E2463" s="27"/>
      <c r="F2463" s="27"/>
      <c r="G2463" s="27"/>
      <c r="H2463" s="27"/>
      <c r="I2463" s="27"/>
      <c r="J2463" s="159" t="s">
        <v>95</v>
      </c>
      <c r="K2463" s="25" t="s">
        <v>98</v>
      </c>
      <c r="L2463" s="27"/>
      <c r="M2463" s="160" t="s">
        <v>98</v>
      </c>
      <c r="N2463" s="140">
        <v>3.3890197266941993E-2</v>
      </c>
      <c r="O2463" s="140">
        <f t="shared" si="120"/>
        <v>33.890197266941996</v>
      </c>
      <c r="P2463" s="130" t="s">
        <v>346</v>
      </c>
      <c r="Q2463" s="130" t="s">
        <v>346</v>
      </c>
      <c r="R2463" s="201">
        <v>173</v>
      </c>
      <c r="S2463" s="201">
        <v>55</v>
      </c>
      <c r="T2463" s="201">
        <v>260</v>
      </c>
      <c r="U2463" s="201"/>
      <c r="V2463" s="201"/>
      <c r="W2463" s="136"/>
    </row>
    <row r="2464" spans="1:23">
      <c r="A2464" s="158">
        <v>16.89</v>
      </c>
      <c r="B2464" s="153">
        <v>149</v>
      </c>
      <c r="C2464" s="27">
        <v>9972297</v>
      </c>
      <c r="D2464" s="153"/>
      <c r="E2464" s="27"/>
      <c r="F2464" s="27"/>
      <c r="G2464" s="27"/>
      <c r="H2464" s="27"/>
      <c r="I2464" s="27"/>
      <c r="J2464" s="159" t="s">
        <v>481</v>
      </c>
      <c r="K2464" s="25" t="s">
        <v>117</v>
      </c>
      <c r="L2464" s="27"/>
      <c r="M2464" s="160" t="s">
        <v>142</v>
      </c>
      <c r="N2464" s="140">
        <v>0.329946082619056</v>
      </c>
      <c r="O2464" s="140">
        <f t="shared" si="120"/>
        <v>329.94608261905603</v>
      </c>
      <c r="P2464" s="135">
        <v>600</v>
      </c>
      <c r="Q2464" s="135">
        <v>600</v>
      </c>
      <c r="R2464" s="201">
        <v>56</v>
      </c>
      <c r="S2464" s="201">
        <v>76</v>
      </c>
      <c r="T2464" s="201">
        <v>104</v>
      </c>
      <c r="U2464" s="201">
        <v>223</v>
      </c>
      <c r="V2464" s="201"/>
      <c r="W2464" s="136"/>
    </row>
    <row r="2465" spans="1:23">
      <c r="A2465" s="158">
        <v>17.36</v>
      </c>
      <c r="B2465" s="153">
        <v>57</v>
      </c>
      <c r="C2465" s="166">
        <v>813400</v>
      </c>
      <c r="D2465" s="153"/>
      <c r="E2465" s="27"/>
      <c r="F2465" s="27"/>
      <c r="G2465" s="27"/>
      <c r="H2465" s="27"/>
      <c r="I2465" s="27"/>
      <c r="J2465" s="159" t="s">
        <v>293</v>
      </c>
      <c r="K2465" s="25" t="s">
        <v>305</v>
      </c>
      <c r="L2465" s="27"/>
      <c r="M2465" s="160" t="s">
        <v>319</v>
      </c>
      <c r="N2465" s="140">
        <v>2.6912369698008407E-2</v>
      </c>
      <c r="O2465" s="140">
        <f t="shared" si="120"/>
        <v>26.912369698008405</v>
      </c>
      <c r="P2465" s="131" t="s">
        <v>346</v>
      </c>
      <c r="Q2465" s="127">
        <v>5.0630000000000001E-2</v>
      </c>
      <c r="R2465" s="199">
        <v>71</v>
      </c>
      <c r="S2465" s="199">
        <v>85</v>
      </c>
      <c r="T2465" s="199">
        <v>99</v>
      </c>
      <c r="U2465" s="199">
        <v>113</v>
      </c>
      <c r="V2465" s="199">
        <v>282</v>
      </c>
      <c r="W2465" s="129"/>
    </row>
    <row r="2466" spans="1:23">
      <c r="A2466" s="158">
        <v>18.02</v>
      </c>
      <c r="B2466" s="153">
        <v>193</v>
      </c>
      <c r="C2466" s="166">
        <v>1436538</v>
      </c>
      <c r="D2466" s="153"/>
      <c r="E2466" s="27"/>
      <c r="F2466" s="27"/>
      <c r="G2466" s="27"/>
      <c r="H2466" s="27"/>
      <c r="I2466" s="27"/>
      <c r="J2466" s="159" t="s">
        <v>294</v>
      </c>
      <c r="K2466" s="25" t="s">
        <v>306</v>
      </c>
      <c r="L2466" s="27"/>
      <c r="M2466" s="160" t="s">
        <v>320</v>
      </c>
      <c r="N2466" s="140">
        <v>4.7529680035944925E-2</v>
      </c>
      <c r="O2466" s="140">
        <f t="shared" si="120"/>
        <v>47.529680035944928</v>
      </c>
      <c r="P2466" s="135">
        <v>629</v>
      </c>
      <c r="Q2466" s="130" t="s">
        <v>346</v>
      </c>
      <c r="R2466" s="199">
        <v>165</v>
      </c>
      <c r="S2466" s="199">
        <v>115</v>
      </c>
      <c r="T2466" s="199"/>
      <c r="U2466" s="199"/>
      <c r="V2466" s="199"/>
      <c r="W2466" s="136"/>
    </row>
    <row r="2467" spans="1:23">
      <c r="A2467" s="158">
        <v>18.940000000000001</v>
      </c>
      <c r="B2467" s="153">
        <v>57</v>
      </c>
      <c r="C2467" s="166">
        <v>833469</v>
      </c>
      <c r="D2467" s="153"/>
      <c r="E2467" s="27"/>
      <c r="F2467" s="27"/>
      <c r="G2467" s="27"/>
      <c r="H2467" s="27"/>
      <c r="I2467" s="27"/>
      <c r="J2467" s="159" t="s">
        <v>295</v>
      </c>
      <c r="K2467" s="25" t="s">
        <v>307</v>
      </c>
      <c r="L2467" s="27"/>
      <c r="M2467" s="160" t="s">
        <v>321</v>
      </c>
      <c r="N2467" s="140">
        <v>2.7576377993397308E-2</v>
      </c>
      <c r="O2467" s="140">
        <f t="shared" si="120"/>
        <v>27.576377993397308</v>
      </c>
      <c r="P2467" s="130" t="s">
        <v>346</v>
      </c>
      <c r="Q2467" s="130" t="s">
        <v>346</v>
      </c>
      <c r="R2467" s="199">
        <v>71</v>
      </c>
      <c r="S2467" s="199">
        <v>85</v>
      </c>
      <c r="T2467" s="199">
        <v>99</v>
      </c>
      <c r="U2467" s="199">
        <v>113</v>
      </c>
      <c r="V2467" s="199">
        <v>296</v>
      </c>
      <c r="W2467" s="136"/>
    </row>
    <row r="2468" spans="1:23">
      <c r="A2468" s="158">
        <v>19.59</v>
      </c>
      <c r="B2468" s="153">
        <v>220</v>
      </c>
      <c r="C2468" s="166">
        <v>154586</v>
      </c>
      <c r="D2468" s="153"/>
      <c r="E2468" s="27"/>
      <c r="F2468" s="27"/>
      <c r="G2468" s="27"/>
      <c r="H2468" s="27"/>
      <c r="I2468" s="27"/>
      <c r="J2468" s="159" t="s">
        <v>95</v>
      </c>
      <c r="K2468" s="25" t="s">
        <v>98</v>
      </c>
      <c r="L2468" s="27"/>
      <c r="M2468" s="160" t="s">
        <v>98</v>
      </c>
      <c r="N2468" s="140">
        <v>5.1146736933075088E-3</v>
      </c>
      <c r="O2468" s="140">
        <f t="shared" si="120"/>
        <v>5.114673693307509</v>
      </c>
      <c r="P2468" s="130" t="s">
        <v>346</v>
      </c>
      <c r="Q2468" s="130" t="s">
        <v>346</v>
      </c>
      <c r="R2468" s="199">
        <v>290</v>
      </c>
      <c r="S2468" s="199">
        <v>71</v>
      </c>
      <c r="T2468" s="199">
        <v>255</v>
      </c>
      <c r="U2468" s="199"/>
      <c r="V2468" s="199"/>
      <c r="W2468" s="136"/>
    </row>
    <row r="2469" spans="1:23">
      <c r="A2469" s="158">
        <v>20.29</v>
      </c>
      <c r="B2469" s="153">
        <v>56</v>
      </c>
      <c r="C2469" s="166">
        <v>112604</v>
      </c>
      <c r="D2469" s="153"/>
      <c r="E2469" s="27"/>
      <c r="F2469" s="27"/>
      <c r="G2469" s="27"/>
      <c r="H2469" s="27"/>
      <c r="I2469" s="27"/>
      <c r="J2469" s="159" t="s">
        <v>95</v>
      </c>
      <c r="K2469" s="25" t="s">
        <v>98</v>
      </c>
      <c r="L2469" s="27"/>
      <c r="M2469" s="160" t="s">
        <v>98</v>
      </c>
      <c r="N2469" s="140">
        <v>3.7256460259091941E-3</v>
      </c>
      <c r="O2469" s="140">
        <f t="shared" si="120"/>
        <v>3.7256460259091941</v>
      </c>
      <c r="P2469" s="130" t="s">
        <v>346</v>
      </c>
      <c r="Q2469" s="130" t="s">
        <v>346</v>
      </c>
      <c r="R2469" s="199">
        <v>186</v>
      </c>
      <c r="S2469" s="199">
        <v>256</v>
      </c>
      <c r="T2469" s="199"/>
      <c r="U2469" s="199"/>
      <c r="V2469" s="199"/>
      <c r="W2469" s="136"/>
    </row>
    <row r="2470" spans="1:23">
      <c r="A2470" s="158">
        <v>20.53</v>
      </c>
      <c r="B2470" s="153">
        <v>57</v>
      </c>
      <c r="C2470" s="164">
        <v>88648</v>
      </c>
      <c r="D2470" s="153"/>
      <c r="E2470" s="27"/>
      <c r="F2470" s="27"/>
      <c r="G2470" s="27"/>
      <c r="H2470" s="27"/>
      <c r="I2470" s="27"/>
      <c r="J2470" s="159" t="s">
        <v>296</v>
      </c>
      <c r="K2470" s="25" t="s">
        <v>308</v>
      </c>
      <c r="L2470" s="27"/>
      <c r="M2470" s="160" t="s">
        <v>322</v>
      </c>
      <c r="N2470" s="140">
        <v>2.9330314101168545E-3</v>
      </c>
      <c r="O2470" s="140">
        <f t="shared" si="120"/>
        <v>2.9330314101168544</v>
      </c>
      <c r="P2470" s="131" t="s">
        <v>346</v>
      </c>
      <c r="Q2470" s="127">
        <v>8.2644999999999993E-3</v>
      </c>
      <c r="R2470" s="199">
        <v>71</v>
      </c>
      <c r="S2470" s="199">
        <v>85</v>
      </c>
      <c r="T2470" s="199">
        <v>99</v>
      </c>
      <c r="U2470" s="199">
        <v>113</v>
      </c>
      <c r="V2470" s="199">
        <v>310</v>
      </c>
      <c r="W2470" s="129"/>
    </row>
    <row r="2471" spans="1:23">
      <c r="A2471" s="9">
        <v>23.46</v>
      </c>
      <c r="B2471" s="10">
        <v>243</v>
      </c>
      <c r="C2471" s="32">
        <v>1505697</v>
      </c>
      <c r="D2471" s="11"/>
      <c r="E2471" s="12"/>
      <c r="F2471" s="135"/>
      <c r="G2471" s="135"/>
      <c r="H2471" s="135"/>
      <c r="I2471" s="135"/>
      <c r="J2471" s="15" t="s">
        <v>3393</v>
      </c>
      <c r="K2471" s="7" t="s">
        <v>120</v>
      </c>
      <c r="L2471" s="135"/>
      <c r="M2471" s="13" t="s">
        <v>145</v>
      </c>
      <c r="N2471" s="14">
        <v>0.1</v>
      </c>
      <c r="O2471" s="140">
        <f t="shared" si="120"/>
        <v>100</v>
      </c>
      <c r="P2471" s="130" t="s">
        <v>346</v>
      </c>
      <c r="Q2471" s="130" t="s">
        <v>346</v>
      </c>
      <c r="R2471" s="201">
        <v>173</v>
      </c>
      <c r="S2471" s="201">
        <v>186</v>
      </c>
      <c r="T2471" s="201">
        <v>220</v>
      </c>
      <c r="U2471" s="201">
        <v>292</v>
      </c>
      <c r="V2471" s="201"/>
      <c r="W2471" s="136"/>
    </row>
    <row r="2472" spans="1:23" ht="13.8" thickBot="1">
      <c r="A2472" s="9">
        <v>28.32</v>
      </c>
      <c r="B2472" s="10">
        <v>69</v>
      </c>
      <c r="C2472" s="22">
        <v>709131</v>
      </c>
      <c r="D2472" s="11"/>
      <c r="E2472" s="12"/>
      <c r="F2472" s="135"/>
      <c r="G2472" s="135"/>
      <c r="H2472" s="135"/>
      <c r="I2472" s="135"/>
      <c r="J2472" s="15" t="s">
        <v>95</v>
      </c>
      <c r="K2472" s="7" t="s">
        <v>98</v>
      </c>
      <c r="L2472" s="135"/>
      <c r="M2472" s="13" t="s">
        <v>98</v>
      </c>
      <c r="N2472" s="14">
        <v>2.3462497708776002E-2</v>
      </c>
      <c r="O2472" s="140">
        <f t="shared" si="120"/>
        <v>23.462497708776002</v>
      </c>
      <c r="P2472" s="130" t="s">
        <v>346</v>
      </c>
      <c r="Q2472" s="130" t="s">
        <v>346</v>
      </c>
      <c r="R2472" s="205">
        <v>95</v>
      </c>
      <c r="S2472" s="205">
        <v>123</v>
      </c>
      <c r="T2472" s="205">
        <v>209</v>
      </c>
      <c r="U2472" s="205">
        <v>341</v>
      </c>
      <c r="V2472" s="205"/>
      <c r="W2472" s="136"/>
    </row>
    <row r="2473" spans="1:23" ht="13.8" thickBot="1">
      <c r="A2473" s="220" t="s">
        <v>323</v>
      </c>
      <c r="B2473" s="220"/>
      <c r="C2473" s="220"/>
      <c r="D2473" s="220"/>
      <c r="E2473" s="220"/>
      <c r="F2473" s="220"/>
      <c r="G2473" s="220"/>
      <c r="H2473" s="220"/>
      <c r="I2473" s="220"/>
      <c r="J2473" s="220"/>
      <c r="K2473" s="220"/>
      <c r="L2473" s="220"/>
      <c r="M2473" s="220"/>
      <c r="N2473" s="220"/>
      <c r="O2473" s="220"/>
      <c r="P2473" s="220"/>
      <c r="Q2473" s="220"/>
      <c r="R2473" s="220"/>
      <c r="S2473" s="220"/>
      <c r="T2473" s="220"/>
      <c r="U2473" s="220"/>
      <c r="V2473" s="220"/>
      <c r="W2473" s="220"/>
    </row>
    <row r="2474" spans="1:23">
      <c r="A2474" s="9">
        <v>7.16</v>
      </c>
      <c r="B2474" s="10">
        <v>90</v>
      </c>
      <c r="C2474" s="19">
        <v>709813</v>
      </c>
      <c r="D2474" s="11"/>
      <c r="E2474" s="12"/>
      <c r="F2474" s="135"/>
      <c r="G2474" s="135"/>
      <c r="H2474" s="135"/>
      <c r="I2474" s="135"/>
      <c r="J2474" s="15" t="s">
        <v>95</v>
      </c>
      <c r="K2474" s="7" t="s">
        <v>98</v>
      </c>
      <c r="L2474" s="135"/>
      <c r="M2474" s="13" t="s">
        <v>98</v>
      </c>
      <c r="N2474" s="14">
        <v>1.4736010596114483E-2</v>
      </c>
      <c r="O2474" s="140">
        <f t="shared" si="120"/>
        <v>14.736010596114482</v>
      </c>
      <c r="P2474" s="130" t="s">
        <v>346</v>
      </c>
      <c r="Q2474" s="130" t="s">
        <v>346</v>
      </c>
      <c r="R2474" s="211">
        <v>72</v>
      </c>
      <c r="S2474" s="211">
        <v>56</v>
      </c>
      <c r="T2474" s="211">
        <v>281</v>
      </c>
      <c r="U2474" s="211"/>
      <c r="V2474" s="211"/>
      <c r="W2474" s="136"/>
    </row>
    <row r="2475" spans="1:23">
      <c r="A2475" s="9">
        <v>7.27</v>
      </c>
      <c r="B2475" s="10">
        <v>94</v>
      </c>
      <c r="C2475" s="19">
        <v>572847</v>
      </c>
      <c r="D2475" s="11"/>
      <c r="E2475" s="12"/>
      <c r="F2475" s="135"/>
      <c r="G2475" s="135"/>
      <c r="H2475" s="135"/>
      <c r="I2475" s="135"/>
      <c r="J2475" s="15" t="s">
        <v>74</v>
      </c>
      <c r="K2475" s="7" t="s">
        <v>100</v>
      </c>
      <c r="L2475" s="135"/>
      <c r="M2475" s="13" t="s">
        <v>125</v>
      </c>
      <c r="N2475" s="14">
        <v>1.1892539953413635E-2</v>
      </c>
      <c r="O2475" s="140">
        <f t="shared" si="120"/>
        <v>11.892539953413635</v>
      </c>
      <c r="P2475" s="130" t="s">
        <v>346</v>
      </c>
      <c r="Q2475" s="130" t="s">
        <v>346</v>
      </c>
      <c r="R2475" s="199">
        <v>66</v>
      </c>
      <c r="S2475" s="199"/>
      <c r="T2475" s="199"/>
      <c r="U2475" s="199"/>
      <c r="V2475" s="199"/>
      <c r="W2475" s="136"/>
    </row>
    <row r="2476" spans="1:23">
      <c r="A2476" s="9">
        <v>7.39</v>
      </c>
      <c r="B2476" s="10">
        <v>93</v>
      </c>
      <c r="C2476" s="19">
        <v>903332</v>
      </c>
      <c r="D2476" s="11"/>
      <c r="E2476" s="12"/>
      <c r="F2476" s="135"/>
      <c r="G2476" s="135"/>
      <c r="H2476" s="135"/>
      <c r="I2476" s="135"/>
      <c r="J2476" s="15" t="s">
        <v>324</v>
      </c>
      <c r="K2476" s="7" t="s">
        <v>338</v>
      </c>
      <c r="L2476" s="135"/>
      <c r="M2476" s="13" t="s">
        <v>331</v>
      </c>
      <c r="N2476" s="14">
        <v>1.8753544840414711E-2</v>
      </c>
      <c r="O2476" s="140">
        <f t="shared" si="120"/>
        <v>18.753544840414712</v>
      </c>
      <c r="P2476" s="135">
        <v>150</v>
      </c>
      <c r="Q2476" s="130" t="s">
        <v>346</v>
      </c>
      <c r="R2476" s="199">
        <v>66</v>
      </c>
      <c r="S2476" s="199">
        <v>123</v>
      </c>
      <c r="T2476" s="199"/>
      <c r="U2476" s="199"/>
      <c r="V2476" s="199"/>
      <c r="W2476" s="136"/>
    </row>
    <row r="2477" spans="1:23">
      <c r="A2477" s="9">
        <v>7.73</v>
      </c>
      <c r="B2477" s="10">
        <v>60</v>
      </c>
      <c r="C2477" s="19">
        <v>111768</v>
      </c>
      <c r="D2477" s="11"/>
      <c r="E2477" s="12"/>
      <c r="F2477" s="135"/>
      <c r="G2477" s="135"/>
      <c r="H2477" s="135"/>
      <c r="I2477" s="135"/>
      <c r="J2477" s="15" t="s">
        <v>76</v>
      </c>
      <c r="K2477" s="7" t="s">
        <v>102</v>
      </c>
      <c r="L2477" s="135"/>
      <c r="M2477" s="13" t="s">
        <v>127</v>
      </c>
      <c r="N2477" s="14">
        <v>2.3203497714278597E-3</v>
      </c>
      <c r="O2477" s="140">
        <f t="shared" si="120"/>
        <v>2.3203497714278596</v>
      </c>
      <c r="P2477" s="130" t="s">
        <v>346</v>
      </c>
      <c r="Q2477" s="135">
        <v>12215</v>
      </c>
      <c r="R2477" s="199">
        <v>55</v>
      </c>
      <c r="S2477" s="199">
        <v>73</v>
      </c>
      <c r="T2477" s="199">
        <v>87</v>
      </c>
      <c r="U2477" s="199">
        <v>101</v>
      </c>
      <c r="V2477" s="199">
        <v>130</v>
      </c>
      <c r="W2477" s="136"/>
    </row>
    <row r="2478" spans="1:23">
      <c r="A2478" s="9">
        <v>7.77</v>
      </c>
      <c r="B2478" s="10">
        <v>107</v>
      </c>
      <c r="C2478" s="19">
        <v>290015</v>
      </c>
      <c r="D2478" s="11"/>
      <c r="E2478" s="12"/>
      <c r="F2478" s="135"/>
      <c r="G2478" s="135"/>
      <c r="H2478" s="135"/>
      <c r="I2478" s="135"/>
      <c r="J2478" s="15" t="s">
        <v>77</v>
      </c>
      <c r="K2478" s="7" t="s">
        <v>103</v>
      </c>
      <c r="L2478" s="135"/>
      <c r="M2478" s="13" t="s">
        <v>128</v>
      </c>
      <c r="N2478" s="14">
        <v>6.0208309977869403E-3</v>
      </c>
      <c r="O2478" s="140">
        <f t="shared" si="120"/>
        <v>6.0208309977869403</v>
      </c>
      <c r="P2478" s="130" t="s">
        <v>346</v>
      </c>
      <c r="Q2478" s="130" t="s">
        <v>346</v>
      </c>
      <c r="R2478" s="199">
        <v>77</v>
      </c>
      <c r="S2478" s="199">
        <v>50</v>
      </c>
      <c r="T2478" s="199"/>
      <c r="U2478" s="199"/>
      <c r="V2478" s="199"/>
      <c r="W2478" s="136"/>
    </row>
    <row r="2479" spans="1:23">
      <c r="A2479" s="9">
        <v>7.87</v>
      </c>
      <c r="B2479" s="10">
        <v>107</v>
      </c>
      <c r="C2479" s="19">
        <v>287280</v>
      </c>
      <c r="D2479" s="11"/>
      <c r="E2479" s="12"/>
      <c r="F2479" s="135"/>
      <c r="G2479" s="135"/>
      <c r="H2479" s="135"/>
      <c r="I2479" s="135"/>
      <c r="J2479" s="15" t="s">
        <v>284</v>
      </c>
      <c r="K2479" s="7" t="s">
        <v>103</v>
      </c>
      <c r="L2479" s="135"/>
      <c r="M2479" s="13" t="s">
        <v>310</v>
      </c>
      <c r="N2479" s="14">
        <v>5.9640512699144256E-3</v>
      </c>
      <c r="O2479" s="140">
        <f t="shared" si="120"/>
        <v>5.9640512699144255</v>
      </c>
      <c r="P2479" s="135">
        <v>1400</v>
      </c>
      <c r="Q2479" s="135">
        <v>1400</v>
      </c>
      <c r="R2479" s="201">
        <v>77</v>
      </c>
      <c r="S2479" s="201"/>
      <c r="T2479" s="201"/>
      <c r="U2479" s="201"/>
      <c r="V2479" s="212"/>
      <c r="W2479" s="136"/>
    </row>
    <row r="2480" spans="1:23">
      <c r="A2480" s="9">
        <v>8.0399999999999991</v>
      </c>
      <c r="B2480" s="10">
        <v>73</v>
      </c>
      <c r="C2480" s="19">
        <v>309540</v>
      </c>
      <c r="D2480" s="11"/>
      <c r="E2480" s="12"/>
      <c r="F2480" s="135"/>
      <c r="G2480" s="135"/>
      <c r="H2480" s="135"/>
      <c r="I2480" s="135"/>
      <c r="J2480" s="15" t="s">
        <v>78</v>
      </c>
      <c r="K2480" s="7" t="s">
        <v>104</v>
      </c>
      <c r="L2480" s="135"/>
      <c r="M2480" s="13" t="s">
        <v>129</v>
      </c>
      <c r="N2480" s="14">
        <v>6.4261780496007769E-3</v>
      </c>
      <c r="O2480" s="140">
        <f t="shared" si="120"/>
        <v>6.426178049600777</v>
      </c>
      <c r="P2480" s="130" t="s">
        <v>346</v>
      </c>
      <c r="Q2480" s="130" t="s">
        <v>346</v>
      </c>
      <c r="R2480" s="201">
        <v>267</v>
      </c>
      <c r="S2480" s="201">
        <v>355</v>
      </c>
      <c r="T2480" s="201"/>
      <c r="U2480" s="201"/>
      <c r="V2480" s="201"/>
      <c r="W2480" s="136"/>
    </row>
    <row r="2481" spans="1:23">
      <c r="A2481" s="9">
        <v>8.16</v>
      </c>
      <c r="B2481" s="10">
        <v>151</v>
      </c>
      <c r="C2481" s="19">
        <v>247138</v>
      </c>
      <c r="D2481" s="11"/>
      <c r="E2481" s="12"/>
      <c r="F2481" s="135"/>
      <c r="G2481" s="135"/>
      <c r="H2481" s="135"/>
      <c r="I2481" s="135"/>
      <c r="J2481" s="15" t="s">
        <v>95</v>
      </c>
      <c r="K2481" s="7" t="s">
        <v>98</v>
      </c>
      <c r="L2481" s="135"/>
      <c r="M2481" s="13" t="s">
        <v>98</v>
      </c>
      <c r="N2481" s="14">
        <v>5.1306867959625153E-3</v>
      </c>
      <c r="O2481" s="140">
        <f t="shared" si="120"/>
        <v>5.1306867959625153</v>
      </c>
      <c r="P2481" s="130" t="s">
        <v>346</v>
      </c>
      <c r="Q2481" s="130" t="s">
        <v>346</v>
      </c>
      <c r="R2481" s="201">
        <v>136</v>
      </c>
      <c r="S2481" s="201">
        <v>99</v>
      </c>
      <c r="T2481" s="201">
        <v>167</v>
      </c>
      <c r="U2481" s="201"/>
      <c r="V2481" s="201"/>
      <c r="W2481" s="136"/>
    </row>
    <row r="2482" spans="1:23">
      <c r="A2482" s="9">
        <v>8.2100000000000009</v>
      </c>
      <c r="B2482" s="10">
        <v>91</v>
      </c>
      <c r="C2482" s="19">
        <v>1502927</v>
      </c>
      <c r="D2482" s="11"/>
      <c r="E2482" s="12"/>
      <c r="F2482" s="135"/>
      <c r="G2482" s="135"/>
      <c r="H2482" s="135"/>
      <c r="I2482" s="135"/>
      <c r="J2482" s="15" t="s">
        <v>95</v>
      </c>
      <c r="K2482" s="7" t="s">
        <v>98</v>
      </c>
      <c r="L2482" s="135"/>
      <c r="M2482" s="13" t="s">
        <v>98</v>
      </c>
      <c r="N2482" s="14">
        <v>3.1201384304297822E-2</v>
      </c>
      <c r="O2482" s="140">
        <f t="shared" si="120"/>
        <v>31.201384304297822</v>
      </c>
      <c r="P2482" s="130" t="s">
        <v>346</v>
      </c>
      <c r="Q2482" s="130" t="s">
        <v>346</v>
      </c>
      <c r="R2482" s="199">
        <v>65</v>
      </c>
      <c r="S2482" s="199">
        <v>122</v>
      </c>
      <c r="T2482" s="199"/>
      <c r="U2482" s="199"/>
      <c r="V2482" s="199"/>
      <c r="W2482" s="136"/>
    </row>
    <row r="2483" spans="1:23">
      <c r="A2483" s="9">
        <v>8.3000000000000007</v>
      </c>
      <c r="B2483" s="10">
        <v>60</v>
      </c>
      <c r="C2483" s="19">
        <v>428253</v>
      </c>
      <c r="D2483" s="11"/>
      <c r="E2483" s="12"/>
      <c r="F2483" s="135"/>
      <c r="G2483" s="135"/>
      <c r="H2483" s="135"/>
      <c r="I2483" s="135"/>
      <c r="J2483" s="15" t="s">
        <v>80</v>
      </c>
      <c r="K2483" s="7" t="s">
        <v>106</v>
      </c>
      <c r="L2483" s="135"/>
      <c r="M2483" s="13" t="s">
        <v>131</v>
      </c>
      <c r="N2483" s="14">
        <v>8.8907088850412926E-3</v>
      </c>
      <c r="O2483" s="140">
        <f t="shared" ref="O2483:O2542" si="121">N2483*1000</f>
        <v>8.8907088850412919</v>
      </c>
      <c r="P2483" s="130" t="s">
        <v>346</v>
      </c>
      <c r="Q2483" s="130" t="s">
        <v>346</v>
      </c>
      <c r="R2483" s="199">
        <v>55</v>
      </c>
      <c r="S2483" s="199">
        <v>73</v>
      </c>
      <c r="T2483" s="199">
        <v>101</v>
      </c>
      <c r="U2483" s="199">
        <v>115</v>
      </c>
      <c r="V2483" s="199">
        <v>144</v>
      </c>
      <c r="W2483" s="136"/>
    </row>
    <row r="2484" spans="1:23">
      <c r="A2484" s="9">
        <v>8.33</v>
      </c>
      <c r="B2484" s="10">
        <v>105</v>
      </c>
      <c r="C2484" s="19">
        <v>255065</v>
      </c>
      <c r="D2484" s="11"/>
      <c r="E2484" s="12"/>
      <c r="F2484" s="135"/>
      <c r="G2484" s="135"/>
      <c r="H2484" s="135"/>
      <c r="I2484" s="135"/>
      <c r="J2484" s="15" t="s">
        <v>285</v>
      </c>
      <c r="K2484" s="7" t="s">
        <v>298</v>
      </c>
      <c r="L2484" s="135"/>
      <c r="M2484" s="13" t="s">
        <v>311</v>
      </c>
      <c r="N2484" s="14">
        <v>5.2952545849370754E-3</v>
      </c>
      <c r="O2484" s="140">
        <f t="shared" si="121"/>
        <v>5.2952545849370756</v>
      </c>
      <c r="P2484" s="130" t="s">
        <v>346</v>
      </c>
      <c r="Q2484" s="130" t="s">
        <v>346</v>
      </c>
      <c r="R2484" s="199">
        <v>122</v>
      </c>
      <c r="S2484" s="199">
        <v>77</v>
      </c>
      <c r="T2484" s="199"/>
      <c r="U2484" s="199"/>
      <c r="V2484" s="199"/>
      <c r="W2484" s="136"/>
    </row>
    <row r="2485" spans="1:23">
      <c r="A2485" s="9">
        <v>8.39</v>
      </c>
      <c r="B2485" s="10">
        <v>68</v>
      </c>
      <c r="C2485" s="19">
        <v>565430</v>
      </c>
      <c r="D2485" s="11"/>
      <c r="E2485" s="12"/>
      <c r="F2485" s="135"/>
      <c r="G2485" s="135"/>
      <c r="H2485" s="135"/>
      <c r="I2485" s="135"/>
      <c r="J2485" s="15" t="s">
        <v>150</v>
      </c>
      <c r="K2485" s="7" t="s">
        <v>161</v>
      </c>
      <c r="L2485" s="135"/>
      <c r="M2485" s="13" t="s">
        <v>173</v>
      </c>
      <c r="N2485" s="14">
        <v>1.173855997475534E-2</v>
      </c>
      <c r="O2485" s="140">
        <f t="shared" si="121"/>
        <v>11.73855997475534</v>
      </c>
      <c r="P2485" s="135">
        <v>245915</v>
      </c>
      <c r="Q2485" s="130" t="s">
        <v>346</v>
      </c>
      <c r="R2485" s="199">
        <v>96</v>
      </c>
      <c r="S2485" s="199">
        <v>152</v>
      </c>
      <c r="T2485" s="199"/>
      <c r="U2485" s="199"/>
      <c r="V2485" s="199"/>
      <c r="W2485" s="136"/>
    </row>
    <row r="2486" spans="1:23">
      <c r="A2486" s="5">
        <v>8.42</v>
      </c>
      <c r="B2486" s="10">
        <v>107</v>
      </c>
      <c r="C2486" s="19">
        <v>269086</v>
      </c>
      <c r="D2486" s="11"/>
      <c r="E2486" s="12"/>
      <c r="F2486" s="135"/>
      <c r="G2486" s="135"/>
      <c r="H2486" s="135"/>
      <c r="I2486" s="135"/>
      <c r="J2486" s="15" t="s">
        <v>95</v>
      </c>
      <c r="K2486" s="7" t="s">
        <v>98</v>
      </c>
      <c r="L2486" s="135"/>
      <c r="M2486" s="13" t="s">
        <v>98</v>
      </c>
      <c r="N2486" s="14">
        <v>5.5863363269847994E-3</v>
      </c>
      <c r="O2486" s="140">
        <f t="shared" si="121"/>
        <v>5.5863363269847994</v>
      </c>
      <c r="P2486" s="130" t="s">
        <v>346</v>
      </c>
      <c r="Q2486" s="130" t="s">
        <v>346</v>
      </c>
      <c r="R2486" s="199">
        <v>55</v>
      </c>
      <c r="S2486" s="199">
        <v>85</v>
      </c>
      <c r="T2486" s="199">
        <v>122</v>
      </c>
      <c r="U2486" s="199"/>
      <c r="V2486" s="199"/>
      <c r="W2486" s="136"/>
    </row>
    <row r="2487" spans="1:23">
      <c r="A2487" s="9">
        <v>8.5500000000000007</v>
      </c>
      <c r="B2487" s="10">
        <v>55</v>
      </c>
      <c r="C2487" s="19">
        <v>438688</v>
      </c>
      <c r="D2487" s="11"/>
      <c r="E2487" s="12"/>
      <c r="F2487" s="135"/>
      <c r="G2487" s="135"/>
      <c r="H2487" s="135"/>
      <c r="I2487" s="135"/>
      <c r="J2487" s="15" t="s">
        <v>81</v>
      </c>
      <c r="K2487" s="7" t="s">
        <v>107</v>
      </c>
      <c r="L2487" s="135"/>
      <c r="M2487" s="13" t="s">
        <v>132</v>
      </c>
      <c r="N2487" s="14">
        <v>9.10734378827701E-3</v>
      </c>
      <c r="O2487" s="140">
        <f t="shared" si="121"/>
        <v>9.1073437882770101</v>
      </c>
      <c r="P2487" s="130" t="s">
        <v>346</v>
      </c>
      <c r="Q2487" s="130" t="s">
        <v>346</v>
      </c>
      <c r="R2487" s="201">
        <v>69</v>
      </c>
      <c r="S2487" s="201">
        <v>83</v>
      </c>
      <c r="T2487" s="201">
        <v>97</v>
      </c>
      <c r="U2487" s="201">
        <v>111</v>
      </c>
      <c r="V2487" s="201">
        <v>168</v>
      </c>
      <c r="W2487" s="136"/>
    </row>
    <row r="2488" spans="1:23">
      <c r="A2488" s="9">
        <v>8.85</v>
      </c>
      <c r="B2488" s="10">
        <v>94</v>
      </c>
      <c r="C2488" s="19">
        <v>188602</v>
      </c>
      <c r="D2488" s="11"/>
      <c r="E2488" s="12"/>
      <c r="F2488" s="135"/>
      <c r="G2488" s="135"/>
      <c r="H2488" s="135"/>
      <c r="I2488" s="135"/>
      <c r="J2488" s="15" t="s">
        <v>95</v>
      </c>
      <c r="K2488" s="7" t="s">
        <v>98</v>
      </c>
      <c r="L2488" s="135"/>
      <c r="M2488" s="13" t="s">
        <v>98</v>
      </c>
      <c r="N2488" s="14">
        <v>3.9154552966040122E-3</v>
      </c>
      <c r="O2488" s="140">
        <f t="shared" si="121"/>
        <v>3.9154552966040121</v>
      </c>
      <c r="P2488" s="130" t="s">
        <v>346</v>
      </c>
      <c r="Q2488" s="130" t="s">
        <v>346</v>
      </c>
      <c r="R2488" s="199">
        <v>59</v>
      </c>
      <c r="S2488" s="199">
        <v>138</v>
      </c>
      <c r="T2488" s="199"/>
      <c r="U2488" s="199"/>
      <c r="V2488" s="199"/>
      <c r="W2488" s="136"/>
    </row>
    <row r="2489" spans="1:23">
      <c r="A2489" s="9">
        <v>8.9</v>
      </c>
      <c r="B2489" s="10">
        <v>60</v>
      </c>
      <c r="C2489" s="19">
        <v>867053</v>
      </c>
      <c r="D2489" s="11"/>
      <c r="E2489" s="12"/>
      <c r="F2489" s="135"/>
      <c r="G2489" s="135"/>
      <c r="H2489" s="135"/>
      <c r="I2489" s="135"/>
      <c r="J2489" s="15" t="s">
        <v>82</v>
      </c>
      <c r="K2489" s="7" t="s">
        <v>108</v>
      </c>
      <c r="L2489" s="135"/>
      <c r="M2489" s="13" t="s">
        <v>133</v>
      </c>
      <c r="N2489" s="14">
        <v>1.8000377839505404E-2</v>
      </c>
      <c r="O2489" s="140">
        <f t="shared" si="121"/>
        <v>18.000377839505404</v>
      </c>
      <c r="P2489" s="130" t="s">
        <v>346</v>
      </c>
      <c r="Q2489" s="135">
        <v>500</v>
      </c>
      <c r="R2489" s="199">
        <v>73</v>
      </c>
      <c r="S2489" s="199">
        <v>115</v>
      </c>
      <c r="T2489" s="199">
        <v>129</v>
      </c>
      <c r="U2489" s="199">
        <v>158</v>
      </c>
      <c r="V2489" s="199"/>
      <c r="W2489" s="136"/>
    </row>
    <row r="2490" spans="1:23">
      <c r="A2490" s="9">
        <v>9.27</v>
      </c>
      <c r="B2490" s="10">
        <v>135</v>
      </c>
      <c r="C2490" s="19">
        <v>304158</v>
      </c>
      <c r="D2490" s="11"/>
      <c r="E2490" s="12"/>
      <c r="F2490" s="135"/>
      <c r="G2490" s="135"/>
      <c r="H2490" s="135"/>
      <c r="I2490" s="135"/>
      <c r="J2490" s="15" t="s">
        <v>286</v>
      </c>
      <c r="K2490" s="7" t="s">
        <v>110</v>
      </c>
      <c r="L2490" s="135"/>
      <c r="M2490" s="13" t="s">
        <v>312</v>
      </c>
      <c r="N2490" s="14">
        <v>6.3144455101456142E-3</v>
      </c>
      <c r="O2490" s="140">
        <f t="shared" si="121"/>
        <v>6.3144455101456138</v>
      </c>
      <c r="P2490" s="135">
        <v>1900</v>
      </c>
      <c r="Q2490" s="130" t="s">
        <v>346</v>
      </c>
      <c r="R2490" s="199">
        <v>107</v>
      </c>
      <c r="S2490" s="199">
        <v>150</v>
      </c>
      <c r="T2490" s="199">
        <v>58</v>
      </c>
      <c r="U2490" s="199"/>
      <c r="V2490" s="199"/>
      <c r="W2490" s="136"/>
    </row>
    <row r="2491" spans="1:23">
      <c r="A2491" s="5">
        <v>9.2799999999999994</v>
      </c>
      <c r="B2491" s="10">
        <v>58</v>
      </c>
      <c r="C2491" s="19">
        <v>1343218</v>
      </c>
      <c r="D2491" s="11"/>
      <c r="E2491" s="12"/>
      <c r="F2491" s="135"/>
      <c r="G2491" s="135"/>
      <c r="H2491" s="135"/>
      <c r="I2491" s="135"/>
      <c r="J2491" s="15" t="s">
        <v>95</v>
      </c>
      <c r="K2491" s="7" t="s">
        <v>98</v>
      </c>
      <c r="L2491" s="135"/>
      <c r="M2491" s="13" t="s">
        <v>98</v>
      </c>
      <c r="N2491" s="14">
        <v>2.7885759602728752E-2</v>
      </c>
      <c r="O2491" s="140">
        <f t="shared" si="121"/>
        <v>27.885759602728751</v>
      </c>
      <c r="P2491" s="130" t="s">
        <v>346</v>
      </c>
      <c r="Q2491" s="130" t="s">
        <v>346</v>
      </c>
      <c r="R2491" s="201">
        <v>135</v>
      </c>
      <c r="S2491" s="201">
        <v>150</v>
      </c>
      <c r="T2491" s="201"/>
      <c r="U2491" s="201"/>
      <c r="V2491" s="212"/>
      <c r="W2491" s="136"/>
    </row>
    <row r="2492" spans="1:23">
      <c r="A2492" s="9">
        <v>9.2899999999999991</v>
      </c>
      <c r="B2492" s="10">
        <v>134</v>
      </c>
      <c r="C2492" s="19">
        <v>63790</v>
      </c>
      <c r="D2492" s="11"/>
      <c r="E2492" s="12"/>
      <c r="F2492" s="135"/>
      <c r="G2492" s="135"/>
      <c r="H2492" s="135"/>
      <c r="I2492" s="135"/>
      <c r="J2492" s="15" t="s">
        <v>287</v>
      </c>
      <c r="K2492" s="7" t="s">
        <v>299</v>
      </c>
      <c r="L2492" s="135"/>
      <c r="M2492" s="13" t="s">
        <v>313</v>
      </c>
      <c r="N2492" s="14">
        <v>1.3243067060284086E-3</v>
      </c>
      <c r="O2492" s="140">
        <f t="shared" si="121"/>
        <v>1.3243067060284086</v>
      </c>
      <c r="P2492" s="130" t="s">
        <v>346</v>
      </c>
      <c r="Q2492" s="130" t="s">
        <v>346</v>
      </c>
      <c r="R2492" s="201">
        <v>119</v>
      </c>
      <c r="S2492" s="201">
        <v>91</v>
      </c>
      <c r="T2492" s="201">
        <v>107</v>
      </c>
      <c r="U2492" s="201"/>
      <c r="V2492" s="201"/>
      <c r="W2492" s="136"/>
    </row>
    <row r="2493" spans="1:23">
      <c r="A2493" s="9">
        <v>9.3699999999999992</v>
      </c>
      <c r="B2493" s="10">
        <v>103</v>
      </c>
      <c r="C2493" s="19">
        <v>499232</v>
      </c>
      <c r="D2493" s="11"/>
      <c r="E2493" s="12"/>
      <c r="F2493" s="135"/>
      <c r="G2493" s="135"/>
      <c r="H2493" s="135"/>
      <c r="I2493" s="135"/>
      <c r="J2493" s="15" t="s">
        <v>325</v>
      </c>
      <c r="K2493" s="7" t="s">
        <v>339</v>
      </c>
      <c r="L2493" s="135"/>
      <c r="M2493" s="13" t="s">
        <v>332</v>
      </c>
      <c r="N2493" s="14">
        <v>1.0364262195704257E-2</v>
      </c>
      <c r="O2493" s="140">
        <f t="shared" si="121"/>
        <v>10.364262195704258</v>
      </c>
      <c r="P2493" s="130" t="s">
        <v>346</v>
      </c>
      <c r="Q2493" s="130" t="s">
        <v>346</v>
      </c>
      <c r="R2493" s="199">
        <v>145</v>
      </c>
      <c r="S2493" s="199">
        <v>86</v>
      </c>
      <c r="T2493" s="199"/>
      <c r="U2493" s="199"/>
      <c r="V2493" s="199"/>
      <c r="W2493" s="136"/>
    </row>
    <row r="2494" spans="1:23">
      <c r="A2494" s="9">
        <v>9.44</v>
      </c>
      <c r="B2494" s="10">
        <v>117</v>
      </c>
      <c r="C2494" s="19">
        <v>299580</v>
      </c>
      <c r="D2494" s="11"/>
      <c r="E2494" s="12"/>
      <c r="F2494" s="135"/>
      <c r="G2494" s="135"/>
      <c r="H2494" s="135"/>
      <c r="I2494" s="135"/>
      <c r="J2494" s="15" t="s">
        <v>95</v>
      </c>
      <c r="K2494" s="7" t="s">
        <v>98</v>
      </c>
      <c r="L2494" s="135"/>
      <c r="M2494" s="13" t="s">
        <v>98</v>
      </c>
      <c r="N2494" s="14">
        <v>6.2194043422478546E-3</v>
      </c>
      <c r="O2494" s="140">
        <f t="shared" si="121"/>
        <v>6.2194043422478549</v>
      </c>
      <c r="P2494" s="130" t="s">
        <v>346</v>
      </c>
      <c r="Q2494" s="130" t="s">
        <v>346</v>
      </c>
      <c r="R2494" s="199">
        <v>63</v>
      </c>
      <c r="S2494" s="199">
        <v>90</v>
      </c>
      <c r="T2494" s="199">
        <v>194</v>
      </c>
      <c r="U2494" s="199"/>
      <c r="V2494" s="199"/>
      <c r="W2494" s="136"/>
    </row>
    <row r="2495" spans="1:23">
      <c r="A2495" s="9">
        <v>9.52</v>
      </c>
      <c r="B2495" s="10">
        <v>147</v>
      </c>
      <c r="C2495" s="19">
        <v>409455</v>
      </c>
      <c r="D2495" s="11"/>
      <c r="E2495" s="12"/>
      <c r="F2495" s="135"/>
      <c r="G2495" s="135"/>
      <c r="H2495" s="135"/>
      <c r="I2495" s="135"/>
      <c r="J2495" s="15" t="s">
        <v>95</v>
      </c>
      <c r="K2495" s="7" t="s">
        <v>98</v>
      </c>
      <c r="L2495" s="135"/>
      <c r="M2495" s="13" t="s">
        <v>98</v>
      </c>
      <c r="N2495" s="14">
        <v>8.5004546530312291E-3</v>
      </c>
      <c r="O2495" s="140">
        <f t="shared" si="121"/>
        <v>8.5004546530312286</v>
      </c>
      <c r="P2495" s="130" t="s">
        <v>346</v>
      </c>
      <c r="Q2495" s="130" t="s">
        <v>346</v>
      </c>
      <c r="R2495" s="199">
        <v>73</v>
      </c>
      <c r="S2495" s="199">
        <v>221</v>
      </c>
      <c r="T2495" s="199">
        <v>281</v>
      </c>
      <c r="U2495" s="199">
        <v>443</v>
      </c>
      <c r="V2495" s="199"/>
      <c r="W2495" s="136"/>
    </row>
    <row r="2496" spans="1:23">
      <c r="A2496" s="9">
        <v>9.57</v>
      </c>
      <c r="B2496" s="10">
        <v>60</v>
      </c>
      <c r="C2496" s="19">
        <v>631108</v>
      </c>
      <c r="D2496" s="11"/>
      <c r="E2496" s="12"/>
      <c r="F2496" s="135"/>
      <c r="G2496" s="135"/>
      <c r="H2496" s="135"/>
      <c r="I2496" s="135"/>
      <c r="J2496" s="15" t="s">
        <v>86</v>
      </c>
      <c r="K2496" s="7" t="s">
        <v>112</v>
      </c>
      <c r="L2496" s="135"/>
      <c r="M2496" s="13" t="s">
        <v>137</v>
      </c>
      <c r="N2496" s="14">
        <v>1.310206233936631E-2</v>
      </c>
      <c r="O2496" s="140">
        <f t="shared" si="121"/>
        <v>13.102062339366311</v>
      </c>
      <c r="P2496" s="130" t="s">
        <v>346</v>
      </c>
      <c r="Q2496" s="130" t="s">
        <v>346</v>
      </c>
      <c r="R2496" s="199">
        <v>73</v>
      </c>
      <c r="S2496" s="199">
        <v>83</v>
      </c>
      <c r="T2496" s="199">
        <v>129</v>
      </c>
      <c r="U2496" s="199">
        <v>172</v>
      </c>
      <c r="V2496" s="199"/>
      <c r="W2496" s="136"/>
    </row>
    <row r="2497" spans="1:23">
      <c r="A2497" s="5">
        <v>9.82</v>
      </c>
      <c r="B2497" s="10">
        <v>83</v>
      </c>
      <c r="C2497" s="19">
        <v>943128</v>
      </c>
      <c r="D2497" s="11"/>
      <c r="E2497" s="12"/>
      <c r="F2497" s="135"/>
      <c r="G2497" s="135"/>
      <c r="H2497" s="135"/>
      <c r="I2497" s="135"/>
      <c r="J2497" s="15" t="s">
        <v>95</v>
      </c>
      <c r="K2497" s="7" t="s">
        <v>98</v>
      </c>
      <c r="L2497" s="135"/>
      <c r="M2497" s="13" t="s">
        <v>98</v>
      </c>
      <c r="N2497" s="14">
        <v>1.957972621168147E-2</v>
      </c>
      <c r="O2497" s="140">
        <f t="shared" si="121"/>
        <v>19.579726211681468</v>
      </c>
      <c r="P2497" s="130" t="s">
        <v>346</v>
      </c>
      <c r="Q2497" s="130" t="s">
        <v>346</v>
      </c>
      <c r="R2497" s="199">
        <v>55</v>
      </c>
      <c r="S2497" s="199">
        <v>107</v>
      </c>
      <c r="T2497" s="199"/>
      <c r="U2497" s="199"/>
      <c r="V2497" s="199"/>
      <c r="W2497" s="136"/>
    </row>
    <row r="2498" spans="1:23">
      <c r="A2498" s="9">
        <v>9.91</v>
      </c>
      <c r="B2498" s="10">
        <v>55</v>
      </c>
      <c r="C2498" s="19">
        <v>433701</v>
      </c>
      <c r="D2498" s="11"/>
      <c r="E2498" s="12"/>
      <c r="F2498" s="135"/>
      <c r="G2498" s="135"/>
      <c r="H2498" s="135"/>
      <c r="I2498" s="135"/>
      <c r="J2498" s="15" t="s">
        <v>225</v>
      </c>
      <c r="K2498" s="7" t="s">
        <v>194</v>
      </c>
      <c r="L2498" s="135"/>
      <c r="M2498" s="13" t="s">
        <v>248</v>
      </c>
      <c r="N2498" s="14">
        <v>9.0038116117138554E-3</v>
      </c>
      <c r="O2498" s="140">
        <f t="shared" si="121"/>
        <v>9.0038116117138554</v>
      </c>
      <c r="P2498" s="130" t="s">
        <v>346</v>
      </c>
      <c r="Q2498" s="130" t="s">
        <v>346</v>
      </c>
      <c r="R2498" s="199">
        <v>83</v>
      </c>
      <c r="S2498" s="199">
        <v>97</v>
      </c>
      <c r="T2498" s="199">
        <v>111</v>
      </c>
      <c r="U2498" s="199">
        <v>145</v>
      </c>
      <c r="V2498" s="199">
        <v>196</v>
      </c>
      <c r="W2498" s="136"/>
    </row>
    <row r="2499" spans="1:23">
      <c r="A2499" s="9">
        <v>9.9600000000000009</v>
      </c>
      <c r="B2499" s="10">
        <v>57</v>
      </c>
      <c r="C2499" s="19">
        <v>82978</v>
      </c>
      <c r="D2499" s="11"/>
      <c r="E2499" s="12"/>
      <c r="F2499" s="135"/>
      <c r="G2499" s="135"/>
      <c r="H2499" s="135"/>
      <c r="I2499" s="135"/>
      <c r="J2499" s="15" t="s">
        <v>326</v>
      </c>
      <c r="K2499" s="7" t="s">
        <v>340</v>
      </c>
      <c r="L2499" s="135"/>
      <c r="M2499" s="13" t="s">
        <v>333</v>
      </c>
      <c r="N2499" s="14">
        <v>1.7226574988685576E-3</v>
      </c>
      <c r="O2499" s="140">
        <f t="shared" si="121"/>
        <v>1.7226574988685577</v>
      </c>
      <c r="P2499" s="130" t="s">
        <v>346</v>
      </c>
      <c r="Q2499" s="130" t="s">
        <v>346</v>
      </c>
      <c r="R2499" s="199">
        <v>71</v>
      </c>
      <c r="S2499" s="199">
        <v>85</v>
      </c>
      <c r="T2499" s="199">
        <v>99</v>
      </c>
      <c r="U2499" s="199">
        <v>113</v>
      </c>
      <c r="V2499" s="199">
        <v>198</v>
      </c>
      <c r="W2499" s="136"/>
    </row>
    <row r="2500" spans="1:23">
      <c r="A2500" s="9">
        <v>10.199999999999999</v>
      </c>
      <c r="B2500" s="10">
        <v>154</v>
      </c>
      <c r="C2500" s="19">
        <v>69361</v>
      </c>
      <c r="D2500" s="11"/>
      <c r="E2500" s="12"/>
      <c r="F2500" s="135"/>
      <c r="G2500" s="135"/>
      <c r="H2500" s="135"/>
      <c r="I2500" s="135"/>
      <c r="J2500" s="15" t="s">
        <v>95</v>
      </c>
      <c r="K2500" s="7" t="s">
        <v>98</v>
      </c>
      <c r="L2500" s="135"/>
      <c r="M2500" s="13" t="s">
        <v>98</v>
      </c>
      <c r="N2500" s="14">
        <v>1.4399629634243055E-3</v>
      </c>
      <c r="O2500" s="140">
        <f t="shared" si="121"/>
        <v>1.4399629634243056</v>
      </c>
      <c r="P2500" s="130" t="s">
        <v>346</v>
      </c>
      <c r="Q2500" s="130" t="s">
        <v>346</v>
      </c>
      <c r="R2500" s="201">
        <v>81</v>
      </c>
      <c r="S2500" s="201">
        <v>115</v>
      </c>
      <c r="T2500" s="201"/>
      <c r="U2500" s="201"/>
      <c r="V2500" s="212"/>
      <c r="W2500" s="136"/>
    </row>
    <row r="2501" spans="1:23">
      <c r="A2501" s="9">
        <v>10.45</v>
      </c>
      <c r="B2501" s="10">
        <v>193</v>
      </c>
      <c r="C2501" s="19">
        <v>180520</v>
      </c>
      <c r="D2501" s="11"/>
      <c r="E2501" s="12"/>
      <c r="F2501" s="135"/>
      <c r="G2501" s="135"/>
      <c r="H2501" s="135"/>
      <c r="I2501" s="135"/>
      <c r="J2501" s="15" t="s">
        <v>95</v>
      </c>
      <c r="K2501" s="7" t="s">
        <v>98</v>
      </c>
      <c r="L2501" s="135"/>
      <c r="M2501" s="13" t="s">
        <v>98</v>
      </c>
      <c r="N2501" s="14">
        <v>3.7476696437098028E-3</v>
      </c>
      <c r="O2501" s="140">
        <f t="shared" si="121"/>
        <v>3.7476696437098029</v>
      </c>
      <c r="P2501" s="130" t="s">
        <v>346</v>
      </c>
      <c r="Q2501" s="130" t="s">
        <v>346</v>
      </c>
      <c r="R2501" s="199">
        <v>208</v>
      </c>
      <c r="S2501" s="199"/>
      <c r="T2501" s="199"/>
      <c r="U2501" s="199"/>
      <c r="V2501" s="199"/>
      <c r="W2501" s="136"/>
    </row>
    <row r="2502" spans="1:23">
      <c r="A2502" s="9">
        <v>10.49</v>
      </c>
      <c r="B2502" s="10">
        <v>147</v>
      </c>
      <c r="C2502" s="19">
        <v>143981</v>
      </c>
      <c r="D2502" s="11"/>
      <c r="E2502" s="12"/>
      <c r="F2502" s="135"/>
      <c r="G2502" s="135"/>
      <c r="H2502" s="135"/>
      <c r="I2502" s="135"/>
      <c r="J2502" s="15" t="s">
        <v>95</v>
      </c>
      <c r="K2502" s="7" t="s">
        <v>98</v>
      </c>
      <c r="L2502" s="135"/>
      <c r="M2502" s="13" t="s">
        <v>98</v>
      </c>
      <c r="N2502" s="14">
        <v>2.9891049355804406E-3</v>
      </c>
      <c r="O2502" s="140">
        <f t="shared" si="121"/>
        <v>2.9891049355804404</v>
      </c>
      <c r="P2502" s="130" t="s">
        <v>346</v>
      </c>
      <c r="Q2502" s="130" t="s">
        <v>346</v>
      </c>
      <c r="R2502" s="199">
        <v>91</v>
      </c>
      <c r="S2502" s="199">
        <v>119</v>
      </c>
      <c r="T2502" s="199">
        <v>162</v>
      </c>
      <c r="U2502" s="199"/>
      <c r="V2502" s="199"/>
      <c r="W2502" s="136"/>
    </row>
    <row r="2503" spans="1:23">
      <c r="A2503" s="5">
        <v>10.66</v>
      </c>
      <c r="B2503" s="10">
        <v>158</v>
      </c>
      <c r="C2503" s="19">
        <v>1279259</v>
      </c>
      <c r="D2503" s="11"/>
      <c r="E2503" s="12"/>
      <c r="F2503" s="135"/>
      <c r="G2503" s="135"/>
      <c r="H2503" s="135"/>
      <c r="I2503" s="135"/>
      <c r="J2503" s="15" t="s">
        <v>95</v>
      </c>
      <c r="K2503" s="7" t="s">
        <v>98</v>
      </c>
      <c r="L2503" s="135"/>
      <c r="M2503" s="13" t="s">
        <v>98</v>
      </c>
      <c r="N2503" s="14">
        <v>2.6557944387007305E-2</v>
      </c>
      <c r="O2503" s="140">
        <f t="shared" si="121"/>
        <v>26.557944387007304</v>
      </c>
      <c r="P2503" s="130" t="s">
        <v>346</v>
      </c>
      <c r="Q2503" s="130" t="s">
        <v>346</v>
      </c>
      <c r="R2503" s="199">
        <v>115</v>
      </c>
      <c r="S2503" s="199">
        <v>173</v>
      </c>
      <c r="T2503" s="199"/>
      <c r="U2503" s="199"/>
      <c r="V2503" s="199"/>
      <c r="W2503" s="136"/>
    </row>
    <row r="2504" spans="1:23">
      <c r="A2504" s="5">
        <v>10.81</v>
      </c>
      <c r="B2504" s="10">
        <v>73</v>
      </c>
      <c r="C2504" s="19">
        <v>1183282</v>
      </c>
      <c r="D2504" s="11"/>
      <c r="E2504" s="12"/>
      <c r="F2504" s="135"/>
      <c r="G2504" s="135"/>
      <c r="H2504" s="135"/>
      <c r="I2504" s="135"/>
      <c r="J2504" s="15" t="s">
        <v>95</v>
      </c>
      <c r="K2504" s="7" t="s">
        <v>98</v>
      </c>
      <c r="L2504" s="135"/>
      <c r="M2504" s="13" t="s">
        <v>98</v>
      </c>
      <c r="N2504" s="14">
        <v>2.4565422287548322E-2</v>
      </c>
      <c r="O2504" s="140">
        <f t="shared" si="121"/>
        <v>24.565422287548323</v>
      </c>
      <c r="P2504" s="130" t="s">
        <v>346</v>
      </c>
      <c r="Q2504" s="130" t="s">
        <v>346</v>
      </c>
      <c r="R2504" s="201">
        <v>221</v>
      </c>
      <c r="S2504" s="201">
        <v>295</v>
      </c>
      <c r="T2504" s="201"/>
      <c r="U2504" s="201"/>
      <c r="V2504" s="201"/>
      <c r="W2504" s="136"/>
    </row>
    <row r="2505" spans="1:23">
      <c r="A2505" s="5">
        <v>10.83</v>
      </c>
      <c r="B2505" s="10">
        <v>163</v>
      </c>
      <c r="C2505" s="19">
        <v>1092103</v>
      </c>
      <c r="D2505" s="11"/>
      <c r="E2505" s="12"/>
      <c r="F2505" s="135"/>
      <c r="G2505" s="135"/>
      <c r="H2505" s="135"/>
      <c r="I2505" s="135"/>
      <c r="J2505" s="15" t="s">
        <v>95</v>
      </c>
      <c r="K2505" s="7" t="s">
        <v>98</v>
      </c>
      <c r="L2505" s="135"/>
      <c r="M2505" s="13" t="s">
        <v>98</v>
      </c>
      <c r="N2505" s="14">
        <v>2.2672508646711761E-2</v>
      </c>
      <c r="O2505" s="140">
        <f t="shared" si="121"/>
        <v>22.672508646711762</v>
      </c>
      <c r="P2505" s="130" t="s">
        <v>346</v>
      </c>
      <c r="Q2505" s="130" t="s">
        <v>346</v>
      </c>
      <c r="R2505" s="199">
        <v>57</v>
      </c>
      <c r="S2505" s="199">
        <v>91</v>
      </c>
      <c r="T2505" s="199">
        <v>115</v>
      </c>
      <c r="U2505" s="199">
        <v>145</v>
      </c>
      <c r="V2505" s="199"/>
      <c r="W2505" s="136"/>
    </row>
    <row r="2506" spans="1:23">
      <c r="A2506" s="5">
        <v>10.89</v>
      </c>
      <c r="B2506" s="10">
        <v>58</v>
      </c>
      <c r="C2506" s="19">
        <v>370860</v>
      </c>
      <c r="D2506" s="11"/>
      <c r="E2506" s="12"/>
      <c r="F2506" s="135"/>
      <c r="G2506" s="135"/>
      <c r="H2506" s="135"/>
      <c r="I2506" s="135"/>
      <c r="J2506" s="15" t="s">
        <v>95</v>
      </c>
      <c r="K2506" s="7" t="s">
        <v>98</v>
      </c>
      <c r="L2506" s="135"/>
      <c r="M2506" s="13" t="s">
        <v>98</v>
      </c>
      <c r="N2506" s="14">
        <v>7.6992065370386515E-3</v>
      </c>
      <c r="O2506" s="140">
        <f t="shared" si="121"/>
        <v>7.6992065370386511</v>
      </c>
      <c r="P2506" s="130" t="s">
        <v>346</v>
      </c>
      <c r="Q2506" s="130" t="s">
        <v>346</v>
      </c>
      <c r="R2506" s="201">
        <v>93</v>
      </c>
      <c r="S2506" s="201">
        <v>117</v>
      </c>
      <c r="T2506" s="201">
        <v>143</v>
      </c>
      <c r="U2506" s="201">
        <v>237</v>
      </c>
      <c r="V2506" s="212"/>
      <c r="W2506" s="136"/>
    </row>
    <row r="2507" spans="1:23">
      <c r="A2507" s="9">
        <v>11</v>
      </c>
      <c r="B2507" s="10">
        <v>191</v>
      </c>
      <c r="C2507" s="19">
        <v>894964</v>
      </c>
      <c r="D2507" s="11"/>
      <c r="E2507" s="12"/>
      <c r="F2507" s="135"/>
      <c r="G2507" s="135"/>
      <c r="H2507" s="135"/>
      <c r="I2507" s="135"/>
      <c r="J2507" s="15" t="s">
        <v>155</v>
      </c>
      <c r="K2507" s="7" t="s">
        <v>166</v>
      </c>
      <c r="L2507" s="135"/>
      <c r="M2507" s="13" t="s">
        <v>178</v>
      </c>
      <c r="N2507" s="14">
        <v>1.8579821709578441E-2</v>
      </c>
      <c r="O2507" s="140">
        <f t="shared" si="121"/>
        <v>18.579821709578439</v>
      </c>
      <c r="P2507" s="130" t="s">
        <v>346</v>
      </c>
      <c r="Q2507" s="130" t="s">
        <v>346</v>
      </c>
      <c r="R2507" s="199">
        <v>57</v>
      </c>
      <c r="S2507" s="199">
        <v>206</v>
      </c>
      <c r="T2507" s="199"/>
      <c r="U2507" s="199"/>
      <c r="V2507" s="199"/>
      <c r="W2507" s="136"/>
    </row>
    <row r="2508" spans="1:23">
      <c r="A2508" s="9">
        <v>11.07</v>
      </c>
      <c r="B2508" s="10">
        <v>205</v>
      </c>
      <c r="C2508" s="19">
        <v>354657</v>
      </c>
      <c r="D2508" s="11"/>
      <c r="E2508" s="12"/>
      <c r="F2508" s="135"/>
      <c r="G2508" s="135"/>
      <c r="H2508" s="135"/>
      <c r="I2508" s="135"/>
      <c r="J2508" s="15" t="s">
        <v>288</v>
      </c>
      <c r="K2508" s="7" t="s">
        <v>300</v>
      </c>
      <c r="L2508" s="135"/>
      <c r="M2508" s="13" t="s">
        <v>314</v>
      </c>
      <c r="N2508" s="14">
        <v>7.3628255751672263E-3</v>
      </c>
      <c r="O2508" s="140">
        <f t="shared" si="121"/>
        <v>7.3628255751672267</v>
      </c>
      <c r="P2508" s="135">
        <v>270</v>
      </c>
      <c r="Q2508" s="135">
        <v>270.60000000000002</v>
      </c>
      <c r="R2508" s="201">
        <v>220</v>
      </c>
      <c r="S2508" s="201">
        <v>57</v>
      </c>
      <c r="T2508" s="201">
        <v>145</v>
      </c>
      <c r="U2508" s="201">
        <v>177</v>
      </c>
      <c r="V2508" s="212"/>
      <c r="W2508" s="136"/>
    </row>
    <row r="2509" spans="1:23">
      <c r="A2509" s="9">
        <v>11.24</v>
      </c>
      <c r="B2509" s="10">
        <v>163</v>
      </c>
      <c r="C2509" s="19">
        <v>229459</v>
      </c>
      <c r="D2509" s="11"/>
      <c r="E2509" s="12"/>
      <c r="F2509" s="135"/>
      <c r="G2509" s="135"/>
      <c r="H2509" s="135"/>
      <c r="I2509" s="135"/>
      <c r="J2509" s="15" t="s">
        <v>95</v>
      </c>
      <c r="K2509" s="7" t="s">
        <v>98</v>
      </c>
      <c r="L2509" s="135"/>
      <c r="M2509" s="13" t="s">
        <v>98</v>
      </c>
      <c r="N2509" s="14">
        <v>4.7636634654110773E-3</v>
      </c>
      <c r="O2509" s="140">
        <f t="shared" si="121"/>
        <v>4.763663465411077</v>
      </c>
      <c r="P2509" s="130" t="s">
        <v>346</v>
      </c>
      <c r="Q2509" s="130" t="s">
        <v>346</v>
      </c>
      <c r="R2509" s="199">
        <v>81</v>
      </c>
      <c r="S2509" s="199">
        <v>105</v>
      </c>
      <c r="T2509" s="199">
        <v>145</v>
      </c>
      <c r="U2509" s="199"/>
      <c r="V2509" s="199"/>
      <c r="W2509" s="136"/>
    </row>
    <row r="2510" spans="1:23">
      <c r="A2510" s="9">
        <v>11.24</v>
      </c>
      <c r="B2510" s="10">
        <v>121</v>
      </c>
      <c r="C2510" s="19">
        <v>735743</v>
      </c>
      <c r="D2510" s="11"/>
      <c r="E2510" s="12"/>
      <c r="F2510" s="135"/>
      <c r="G2510" s="135"/>
      <c r="H2510" s="135"/>
      <c r="I2510" s="135"/>
      <c r="J2510" s="15" t="s">
        <v>327</v>
      </c>
      <c r="K2510" s="7" t="s">
        <v>341</v>
      </c>
      <c r="L2510" s="135"/>
      <c r="M2510" s="13" t="s">
        <v>334</v>
      </c>
      <c r="N2510" s="14">
        <v>1.5274328089253164E-2</v>
      </c>
      <c r="O2510" s="140">
        <f t="shared" si="121"/>
        <v>15.274328089253164</v>
      </c>
      <c r="P2510" s="130" t="s">
        <v>346</v>
      </c>
      <c r="Q2510" s="130" t="s">
        <v>346</v>
      </c>
      <c r="R2510" s="199">
        <v>149</v>
      </c>
      <c r="S2510" s="199">
        <v>166</v>
      </c>
      <c r="T2510" s="199">
        <v>194</v>
      </c>
      <c r="U2510" s="199"/>
      <c r="V2510" s="199"/>
      <c r="W2510" s="136"/>
    </row>
    <row r="2511" spans="1:23">
      <c r="A2511" s="9">
        <v>11.63</v>
      </c>
      <c r="B2511" s="10">
        <v>153</v>
      </c>
      <c r="C2511" s="19">
        <v>243802</v>
      </c>
      <c r="D2511" s="11"/>
      <c r="E2511" s="12"/>
      <c r="F2511" s="135"/>
      <c r="G2511" s="135"/>
      <c r="H2511" s="135"/>
      <c r="I2511" s="135"/>
      <c r="J2511" s="15" t="s">
        <v>95</v>
      </c>
      <c r="K2511" s="7" t="s">
        <v>98</v>
      </c>
      <c r="L2511" s="135"/>
      <c r="M2511" s="13" t="s">
        <v>98</v>
      </c>
      <c r="N2511" s="14">
        <v>5.0614300602467169E-3</v>
      </c>
      <c r="O2511" s="140">
        <f t="shared" si="121"/>
        <v>5.0614300602467166</v>
      </c>
      <c r="P2511" s="130" t="s">
        <v>346</v>
      </c>
      <c r="Q2511" s="130" t="s">
        <v>346</v>
      </c>
      <c r="R2511" s="199">
        <v>55</v>
      </c>
      <c r="S2511" s="199">
        <v>181</v>
      </c>
      <c r="T2511" s="199">
        <v>196</v>
      </c>
      <c r="U2511" s="199"/>
      <c r="V2511" s="199"/>
      <c r="W2511" s="136"/>
    </row>
    <row r="2512" spans="1:23">
      <c r="A2512" s="162">
        <v>11.86</v>
      </c>
      <c r="B2512" s="153">
        <v>57</v>
      </c>
      <c r="C2512" s="153">
        <v>427479</v>
      </c>
      <c r="D2512" s="153"/>
      <c r="E2512" s="27"/>
      <c r="F2512" s="27"/>
      <c r="G2512" s="27"/>
      <c r="H2512" s="27"/>
      <c r="I2512" s="27"/>
      <c r="J2512" s="159" t="s">
        <v>289</v>
      </c>
      <c r="K2512" s="25" t="s">
        <v>301</v>
      </c>
      <c r="L2512" s="27"/>
      <c r="M2512" s="160" t="s">
        <v>315</v>
      </c>
      <c r="N2512" s="140">
        <v>8.8746403258554343E-3</v>
      </c>
      <c r="O2512" s="140">
        <f t="shared" si="121"/>
        <v>8.8746403258554345</v>
      </c>
      <c r="P2512" s="131" t="s">
        <v>346</v>
      </c>
      <c r="Q2512" s="127">
        <v>8.1000000000000014</v>
      </c>
      <c r="R2512" s="199">
        <v>71</v>
      </c>
      <c r="S2512" s="199">
        <v>85</v>
      </c>
      <c r="T2512" s="199">
        <v>99</v>
      </c>
      <c r="U2512" s="199">
        <v>113</v>
      </c>
      <c r="V2512" s="199">
        <v>226.27</v>
      </c>
      <c r="W2512" s="129"/>
    </row>
    <row r="2513" spans="1:23">
      <c r="A2513" s="158">
        <v>11.91</v>
      </c>
      <c r="B2513" s="153">
        <v>149</v>
      </c>
      <c r="C2513" s="153">
        <v>1898643</v>
      </c>
      <c r="D2513" s="153"/>
      <c r="E2513" s="27"/>
      <c r="F2513" s="27"/>
      <c r="G2513" s="27"/>
      <c r="H2513" s="27"/>
      <c r="I2513" s="27"/>
      <c r="J2513" s="159" t="s">
        <v>88</v>
      </c>
      <c r="K2513" s="25" t="s">
        <v>114</v>
      </c>
      <c r="L2513" s="27"/>
      <c r="M2513" s="160" t="s">
        <v>139</v>
      </c>
      <c r="N2513" s="140">
        <v>3.9416611651573848E-2</v>
      </c>
      <c r="O2513" s="140">
        <f t="shared" si="121"/>
        <v>39.416611651573845</v>
      </c>
      <c r="P2513" s="135">
        <v>6240</v>
      </c>
      <c r="Q2513" s="135">
        <v>6240</v>
      </c>
      <c r="R2513" s="201">
        <v>56</v>
      </c>
      <c r="S2513" s="201">
        <v>76</v>
      </c>
      <c r="T2513" s="201">
        <v>104</v>
      </c>
      <c r="U2513" s="201">
        <v>222</v>
      </c>
      <c r="V2513" s="201"/>
      <c r="W2513" s="136"/>
    </row>
    <row r="2514" spans="1:23">
      <c r="A2514" s="158">
        <v>12.46</v>
      </c>
      <c r="B2514" s="153">
        <v>73</v>
      </c>
      <c r="C2514" s="153">
        <v>1152992</v>
      </c>
      <c r="D2514" s="153"/>
      <c r="E2514" s="27"/>
      <c r="F2514" s="27"/>
      <c r="G2514" s="27"/>
      <c r="H2514" s="27"/>
      <c r="I2514" s="27"/>
      <c r="J2514" s="159" t="s">
        <v>95</v>
      </c>
      <c r="K2514" s="25" t="s">
        <v>98</v>
      </c>
      <c r="L2514" s="27"/>
      <c r="M2514" s="160" t="s">
        <v>98</v>
      </c>
      <c r="N2514" s="140">
        <v>2.3936589396411773E-2</v>
      </c>
      <c r="O2514" s="140">
        <f t="shared" si="121"/>
        <v>23.936589396411772</v>
      </c>
      <c r="P2514" s="130" t="s">
        <v>346</v>
      </c>
      <c r="Q2514" s="130" t="s">
        <v>346</v>
      </c>
      <c r="R2514" s="201">
        <v>147</v>
      </c>
      <c r="S2514" s="201">
        <v>207</v>
      </c>
      <c r="T2514" s="201">
        <v>221</v>
      </c>
      <c r="U2514" s="201"/>
      <c r="V2514" s="201"/>
      <c r="W2514" s="136"/>
    </row>
    <row r="2515" spans="1:23">
      <c r="A2515" s="158">
        <v>12.6</v>
      </c>
      <c r="B2515" s="153">
        <v>83</v>
      </c>
      <c r="C2515" s="153">
        <v>892495</v>
      </c>
      <c r="D2515" s="153"/>
      <c r="E2515" s="27"/>
      <c r="F2515" s="27"/>
      <c r="G2515" s="27"/>
      <c r="H2515" s="27"/>
      <c r="I2515" s="27"/>
      <c r="J2515" s="159" t="s">
        <v>185</v>
      </c>
      <c r="K2515" s="25" t="s">
        <v>193</v>
      </c>
      <c r="L2515" s="27"/>
      <c r="M2515" s="160" t="s">
        <v>200</v>
      </c>
      <c r="N2515" s="140">
        <v>1.852856425140029E-2</v>
      </c>
      <c r="O2515" s="140">
        <f t="shared" si="121"/>
        <v>18.52856425140029</v>
      </c>
      <c r="P2515" s="130" t="s">
        <v>346</v>
      </c>
      <c r="Q2515" s="135">
        <v>100</v>
      </c>
      <c r="R2515" s="199">
        <v>55</v>
      </c>
      <c r="S2515" s="199">
        <v>153</v>
      </c>
      <c r="T2515" s="199"/>
      <c r="U2515" s="199"/>
      <c r="V2515" s="199"/>
      <c r="W2515" s="136"/>
    </row>
    <row r="2516" spans="1:23">
      <c r="A2516" s="158">
        <v>13.05</v>
      </c>
      <c r="B2516" s="153">
        <v>57</v>
      </c>
      <c r="C2516" s="153">
        <v>1170103</v>
      </c>
      <c r="D2516" s="153"/>
      <c r="E2516" s="27"/>
      <c r="F2516" s="27"/>
      <c r="G2516" s="27"/>
      <c r="H2516" s="27"/>
      <c r="I2516" s="27"/>
      <c r="J2516" s="159" t="s">
        <v>291</v>
      </c>
      <c r="K2516" s="25" t="s">
        <v>303</v>
      </c>
      <c r="L2516" s="27"/>
      <c r="M2516" s="160" t="s">
        <v>317</v>
      </c>
      <c r="N2516" s="140">
        <v>2.4291820812728626E-2</v>
      </c>
      <c r="O2516" s="140">
        <f t="shared" si="121"/>
        <v>24.291820812728627</v>
      </c>
      <c r="P2516" s="131" t="s">
        <v>346</v>
      </c>
      <c r="Q2516" s="127">
        <v>1.0721000000000001</v>
      </c>
      <c r="R2516" s="199">
        <v>71</v>
      </c>
      <c r="S2516" s="199">
        <v>85</v>
      </c>
      <c r="T2516" s="199">
        <v>99</v>
      </c>
      <c r="U2516" s="199">
        <v>113</v>
      </c>
      <c r="V2516" s="199">
        <v>240</v>
      </c>
      <c r="W2516" s="129"/>
    </row>
    <row r="2517" spans="1:23">
      <c r="A2517" s="158">
        <v>13.53</v>
      </c>
      <c r="B2517" s="153">
        <v>207</v>
      </c>
      <c r="C2517" s="153">
        <v>280872</v>
      </c>
      <c r="D2517" s="153"/>
      <c r="E2517" s="27"/>
      <c r="F2517" s="27"/>
      <c r="G2517" s="27"/>
      <c r="H2517" s="27"/>
      <c r="I2517" s="27"/>
      <c r="J2517" s="159" t="s">
        <v>95</v>
      </c>
      <c r="K2517" s="25" t="s">
        <v>98</v>
      </c>
      <c r="L2517" s="27"/>
      <c r="M2517" s="160" t="s">
        <v>98</v>
      </c>
      <c r="N2517" s="140">
        <v>5.831018547352425E-3</v>
      </c>
      <c r="O2517" s="140">
        <f t="shared" si="121"/>
        <v>5.831018547352425</v>
      </c>
      <c r="P2517" s="130" t="s">
        <v>346</v>
      </c>
      <c r="Q2517" s="130" t="s">
        <v>346</v>
      </c>
      <c r="R2517" s="199">
        <v>222</v>
      </c>
      <c r="S2517" s="199">
        <v>56</v>
      </c>
      <c r="T2517" s="199">
        <v>91</v>
      </c>
      <c r="U2517" s="199"/>
      <c r="V2517" s="199"/>
      <c r="W2517" s="136"/>
    </row>
    <row r="2518" spans="1:23">
      <c r="A2518" s="158">
        <v>14.38</v>
      </c>
      <c r="B2518" s="153">
        <v>57</v>
      </c>
      <c r="C2518" s="153">
        <v>787282</v>
      </c>
      <c r="D2518" s="153"/>
      <c r="E2518" s="27"/>
      <c r="F2518" s="27"/>
      <c r="G2518" s="27"/>
      <c r="H2518" s="27"/>
      <c r="I2518" s="27"/>
      <c r="J2518" s="159" t="s">
        <v>292</v>
      </c>
      <c r="K2518" s="25" t="s">
        <v>304</v>
      </c>
      <c r="L2518" s="27"/>
      <c r="M2518" s="160" t="s">
        <v>318</v>
      </c>
      <c r="N2518" s="140">
        <v>1.6344298983155002E-2</v>
      </c>
      <c r="O2518" s="140">
        <f t="shared" si="121"/>
        <v>16.344298983155003</v>
      </c>
      <c r="P2518" s="130" t="s">
        <v>346</v>
      </c>
      <c r="Q2518" s="130" t="s">
        <v>346</v>
      </c>
      <c r="R2518" s="199">
        <v>71</v>
      </c>
      <c r="S2518" s="199">
        <v>85</v>
      </c>
      <c r="T2518" s="199">
        <v>99</v>
      </c>
      <c r="U2518" s="199">
        <v>113</v>
      </c>
      <c r="V2518" s="199">
        <v>254</v>
      </c>
      <c r="W2518" s="136"/>
    </row>
    <row r="2519" spans="1:23">
      <c r="A2519" s="158">
        <v>15.06</v>
      </c>
      <c r="B2519" s="153">
        <v>188</v>
      </c>
      <c r="C2519" s="153">
        <v>4816860</v>
      </c>
      <c r="D2519" s="153"/>
      <c r="E2519" s="27"/>
      <c r="F2519" s="27"/>
      <c r="G2519" s="27"/>
      <c r="H2519" s="27"/>
      <c r="I2519" s="27"/>
      <c r="J2519" s="159" t="s">
        <v>89</v>
      </c>
      <c r="K2519" s="25" t="s">
        <v>115</v>
      </c>
      <c r="L2519" s="27"/>
      <c r="M2519" s="160" t="s">
        <v>140</v>
      </c>
      <c r="N2519" s="140">
        <v>0.1</v>
      </c>
      <c r="O2519" s="140">
        <f t="shared" si="121"/>
        <v>100</v>
      </c>
      <c r="P2519" s="130" t="s">
        <v>346</v>
      </c>
      <c r="Q2519" s="130" t="s">
        <v>346</v>
      </c>
      <c r="R2519" s="203">
        <v>160</v>
      </c>
      <c r="S2519" s="203"/>
      <c r="T2519" s="203"/>
      <c r="U2519" s="203"/>
      <c r="V2519" s="203"/>
      <c r="W2519" s="136"/>
    </row>
    <row r="2520" spans="1:23">
      <c r="A2520" s="158">
        <v>15.43</v>
      </c>
      <c r="B2520" s="153">
        <v>149</v>
      </c>
      <c r="C2520" s="153">
        <v>5718070</v>
      </c>
      <c r="D2520" s="153"/>
      <c r="E2520" s="27"/>
      <c r="F2520" s="27"/>
      <c r="G2520" s="27"/>
      <c r="H2520" s="27"/>
      <c r="I2520" s="27"/>
      <c r="J2520" s="159" t="s">
        <v>90</v>
      </c>
      <c r="K2520" s="25" t="s">
        <v>116</v>
      </c>
      <c r="L2520" s="27"/>
      <c r="M2520" s="160" t="s">
        <v>141</v>
      </c>
      <c r="N2520" s="140">
        <v>0.1187094912453341</v>
      </c>
      <c r="O2520" s="140">
        <f t="shared" si="121"/>
        <v>118.70949124533411</v>
      </c>
      <c r="P2520" s="130" t="s">
        <v>346</v>
      </c>
      <c r="Q2520" s="130" t="s">
        <v>346</v>
      </c>
      <c r="R2520" s="201">
        <v>104</v>
      </c>
      <c r="S2520" s="201">
        <v>223</v>
      </c>
      <c r="T2520" s="201">
        <v>267</v>
      </c>
      <c r="U2520" s="201"/>
      <c r="V2520" s="201"/>
      <c r="W2520" s="136"/>
    </row>
    <row r="2521" spans="1:23">
      <c r="A2521" s="158">
        <v>15.91</v>
      </c>
      <c r="B2521" s="153">
        <v>209</v>
      </c>
      <c r="C2521" s="153">
        <v>493225</v>
      </c>
      <c r="D2521" s="153"/>
      <c r="E2521" s="27"/>
      <c r="F2521" s="27"/>
      <c r="G2521" s="27"/>
      <c r="H2521" s="27"/>
      <c r="I2521" s="27"/>
      <c r="J2521" s="159" t="s">
        <v>95</v>
      </c>
      <c r="K2521" s="25" t="s">
        <v>98</v>
      </c>
      <c r="L2521" s="27"/>
      <c r="M2521" s="160" t="s">
        <v>98</v>
      </c>
      <c r="N2521" s="140">
        <v>1.0239554398508571E-2</v>
      </c>
      <c r="O2521" s="140">
        <f t="shared" si="121"/>
        <v>10.239554398508572</v>
      </c>
      <c r="P2521" s="130" t="s">
        <v>346</v>
      </c>
      <c r="Q2521" s="130" t="s">
        <v>346</v>
      </c>
      <c r="R2521" s="199">
        <v>172</v>
      </c>
      <c r="S2521" s="199">
        <v>244</v>
      </c>
      <c r="T2521" s="199"/>
      <c r="U2521" s="199"/>
      <c r="V2521" s="199"/>
      <c r="W2521" s="136"/>
    </row>
    <row r="2522" spans="1:23">
      <c r="A2522" s="158">
        <v>16.64</v>
      </c>
      <c r="B2522" s="153">
        <v>243</v>
      </c>
      <c r="C2522" s="153">
        <v>1429419</v>
      </c>
      <c r="D2522" s="153"/>
      <c r="E2522" s="27"/>
      <c r="F2522" s="27"/>
      <c r="G2522" s="27"/>
      <c r="H2522" s="27"/>
      <c r="I2522" s="27"/>
      <c r="J2522" s="159" t="s">
        <v>95</v>
      </c>
      <c r="K2522" s="25" t="s">
        <v>98</v>
      </c>
      <c r="L2522" s="27"/>
      <c r="M2522" s="160" t="s">
        <v>98</v>
      </c>
      <c r="N2522" s="140">
        <v>2.9675327910713617E-2</v>
      </c>
      <c r="O2522" s="140">
        <f t="shared" si="121"/>
        <v>29.675327910713616</v>
      </c>
      <c r="P2522" s="130" t="s">
        <v>346</v>
      </c>
      <c r="Q2522" s="130" t="s">
        <v>346</v>
      </c>
      <c r="R2522" s="199">
        <v>55</v>
      </c>
      <c r="S2522" s="199">
        <v>173</v>
      </c>
      <c r="T2522" s="199">
        <v>258</v>
      </c>
      <c r="U2522" s="199"/>
      <c r="V2522" s="199"/>
      <c r="W2522" s="136"/>
    </row>
    <row r="2523" spans="1:23">
      <c r="A2523" s="158">
        <v>16.86</v>
      </c>
      <c r="B2523" s="153">
        <v>149</v>
      </c>
      <c r="C2523" s="153">
        <v>33764425</v>
      </c>
      <c r="D2523" s="153"/>
      <c r="E2523" s="27"/>
      <c r="F2523" s="27"/>
      <c r="G2523" s="27"/>
      <c r="H2523" s="27"/>
      <c r="I2523" s="27"/>
      <c r="J2523" s="159" t="s">
        <v>481</v>
      </c>
      <c r="K2523" s="25" t="s">
        <v>117</v>
      </c>
      <c r="L2523" s="27"/>
      <c r="M2523" s="160" t="s">
        <v>142</v>
      </c>
      <c r="N2523" s="140">
        <v>0.70096338693671811</v>
      </c>
      <c r="O2523" s="140">
        <f t="shared" si="121"/>
        <v>700.96338693671817</v>
      </c>
      <c r="P2523" s="127">
        <v>600</v>
      </c>
      <c r="Q2523" s="127">
        <v>600</v>
      </c>
      <c r="R2523" s="201">
        <v>56</v>
      </c>
      <c r="S2523" s="201">
        <v>76</v>
      </c>
      <c r="T2523" s="201">
        <v>104</v>
      </c>
      <c r="U2523" s="201">
        <v>223</v>
      </c>
      <c r="V2523" s="201"/>
      <c r="W2523" s="129"/>
    </row>
    <row r="2524" spans="1:23">
      <c r="A2524" s="158">
        <v>17.36</v>
      </c>
      <c r="B2524" s="153">
        <v>57</v>
      </c>
      <c r="C2524" s="153">
        <v>329858</v>
      </c>
      <c r="D2524" s="153"/>
      <c r="E2524" s="27"/>
      <c r="F2524" s="27"/>
      <c r="G2524" s="27"/>
      <c r="H2524" s="27"/>
      <c r="I2524" s="27"/>
      <c r="J2524" s="159" t="s">
        <v>293</v>
      </c>
      <c r="K2524" s="25" t="s">
        <v>305</v>
      </c>
      <c r="L2524" s="27"/>
      <c r="M2524" s="160" t="s">
        <v>319</v>
      </c>
      <c r="N2524" s="140">
        <v>6.8479881084357866E-3</v>
      </c>
      <c r="O2524" s="140">
        <f t="shared" si="121"/>
        <v>6.8479881084357865</v>
      </c>
      <c r="P2524" s="131" t="s">
        <v>346</v>
      </c>
      <c r="Q2524" s="127">
        <v>5.0630000000000001E-2</v>
      </c>
      <c r="R2524" s="199">
        <v>71</v>
      </c>
      <c r="S2524" s="199">
        <v>85</v>
      </c>
      <c r="T2524" s="199">
        <v>99</v>
      </c>
      <c r="U2524" s="199">
        <v>113</v>
      </c>
      <c r="V2524" s="199">
        <v>282</v>
      </c>
      <c r="W2524" s="129"/>
    </row>
    <row r="2525" spans="1:23">
      <c r="A2525" s="158">
        <v>18.02</v>
      </c>
      <c r="B2525" s="153">
        <v>193</v>
      </c>
      <c r="C2525" s="153">
        <v>608738</v>
      </c>
      <c r="D2525" s="153"/>
      <c r="E2525" s="27"/>
      <c r="F2525" s="27"/>
      <c r="G2525" s="27"/>
      <c r="H2525" s="27"/>
      <c r="I2525" s="27"/>
      <c r="J2525" s="159" t="s">
        <v>294</v>
      </c>
      <c r="K2525" s="25" t="s">
        <v>306</v>
      </c>
      <c r="L2525" s="27"/>
      <c r="M2525" s="160" t="s">
        <v>320</v>
      </c>
      <c r="N2525" s="140">
        <v>1.2637651914317628E-2</v>
      </c>
      <c r="O2525" s="140">
        <f t="shared" si="121"/>
        <v>12.637651914317628</v>
      </c>
      <c r="P2525" s="135">
        <v>629</v>
      </c>
      <c r="Q2525" s="130" t="s">
        <v>346</v>
      </c>
      <c r="R2525" s="199">
        <v>97</v>
      </c>
      <c r="S2525" s="199">
        <v>165</v>
      </c>
      <c r="T2525" s="199"/>
      <c r="U2525" s="199"/>
      <c r="V2525" s="199"/>
      <c r="W2525" s="136"/>
    </row>
    <row r="2526" spans="1:23">
      <c r="A2526" s="158">
        <v>18.73</v>
      </c>
      <c r="B2526" s="153">
        <v>55</v>
      </c>
      <c r="C2526" s="153">
        <v>752911</v>
      </c>
      <c r="D2526" s="153"/>
      <c r="E2526" s="27"/>
      <c r="F2526" s="27"/>
      <c r="G2526" s="27"/>
      <c r="H2526" s="27"/>
      <c r="I2526" s="27"/>
      <c r="J2526" s="159" t="s">
        <v>92</v>
      </c>
      <c r="K2526" s="25" t="s">
        <v>118</v>
      </c>
      <c r="L2526" s="27"/>
      <c r="M2526" s="160" t="s">
        <v>143</v>
      </c>
      <c r="N2526" s="140">
        <v>1.5630742849075955E-2</v>
      </c>
      <c r="O2526" s="140">
        <f t="shared" si="121"/>
        <v>15.630742849075954</v>
      </c>
      <c r="P2526" s="130" t="s">
        <v>346</v>
      </c>
      <c r="Q2526" s="130" t="s">
        <v>346</v>
      </c>
      <c r="R2526" s="201">
        <v>83</v>
      </c>
      <c r="S2526" s="201">
        <v>111</v>
      </c>
      <c r="T2526" s="201">
        <v>154</v>
      </c>
      <c r="U2526" s="201">
        <v>224</v>
      </c>
      <c r="V2526" s="201">
        <v>252</v>
      </c>
      <c r="W2526" s="136"/>
    </row>
    <row r="2527" spans="1:23">
      <c r="A2527" s="158">
        <v>18.93</v>
      </c>
      <c r="B2527" s="153">
        <v>57</v>
      </c>
      <c r="C2527" s="153">
        <v>120407</v>
      </c>
      <c r="D2527" s="153"/>
      <c r="E2527" s="27"/>
      <c r="F2527" s="27"/>
      <c r="G2527" s="27"/>
      <c r="H2527" s="27"/>
      <c r="I2527" s="27"/>
      <c r="J2527" s="159" t="s">
        <v>295</v>
      </c>
      <c r="K2527" s="25" t="s">
        <v>307</v>
      </c>
      <c r="L2527" s="27"/>
      <c r="M2527" s="160" t="s">
        <v>321</v>
      </c>
      <c r="N2527" s="140">
        <v>2.4996989740204202E-3</v>
      </c>
      <c r="O2527" s="140">
        <f t="shared" si="121"/>
        <v>2.4996989740204203</v>
      </c>
      <c r="P2527" s="130" t="s">
        <v>346</v>
      </c>
      <c r="Q2527" s="130" t="s">
        <v>346</v>
      </c>
      <c r="R2527" s="199">
        <v>71</v>
      </c>
      <c r="S2527" s="199">
        <v>85</v>
      </c>
      <c r="T2527" s="199">
        <v>99</v>
      </c>
      <c r="U2527" s="199">
        <v>113</v>
      </c>
      <c r="V2527" s="199">
        <v>296</v>
      </c>
      <c r="W2527" s="136"/>
    </row>
    <row r="2528" spans="1:23">
      <c r="A2528" s="158">
        <v>22.11</v>
      </c>
      <c r="B2528" s="153">
        <v>57</v>
      </c>
      <c r="C2528" s="153">
        <v>53598</v>
      </c>
      <c r="D2528" s="153"/>
      <c r="E2528" s="27"/>
      <c r="F2528" s="27"/>
      <c r="G2528" s="27"/>
      <c r="H2528" s="27"/>
      <c r="I2528" s="27"/>
      <c r="J2528" s="159" t="s">
        <v>328</v>
      </c>
      <c r="K2528" s="25" t="s">
        <v>342</v>
      </c>
      <c r="L2528" s="27"/>
      <c r="M2528" s="160" t="s">
        <v>335</v>
      </c>
      <c r="N2528" s="140">
        <v>1.1127165830022048E-3</v>
      </c>
      <c r="O2528" s="140">
        <f t="shared" si="121"/>
        <v>1.1127165830022048</v>
      </c>
      <c r="P2528" s="130" t="s">
        <v>346</v>
      </c>
      <c r="Q2528" s="130" t="s">
        <v>346</v>
      </c>
      <c r="R2528" s="199">
        <v>71</v>
      </c>
      <c r="S2528" s="199">
        <v>85</v>
      </c>
      <c r="T2528" s="199">
        <v>99</v>
      </c>
      <c r="U2528" s="199">
        <v>113</v>
      </c>
      <c r="V2528" s="199">
        <v>324</v>
      </c>
      <c r="W2528" s="136"/>
    </row>
    <row r="2529" spans="1:23">
      <c r="A2529" s="158">
        <v>23.46</v>
      </c>
      <c r="B2529" s="153">
        <v>243</v>
      </c>
      <c r="C2529" s="153">
        <v>2000023</v>
      </c>
      <c r="D2529" s="153"/>
      <c r="E2529" s="27"/>
      <c r="F2529" s="27"/>
      <c r="G2529" s="27"/>
      <c r="H2529" s="27"/>
      <c r="I2529" s="27"/>
      <c r="J2529" s="159" t="s">
        <v>3393</v>
      </c>
      <c r="K2529" s="25" t="s">
        <v>120</v>
      </c>
      <c r="L2529" s="27"/>
      <c r="M2529" s="160" t="s">
        <v>145</v>
      </c>
      <c r="N2529" s="140">
        <v>0.1</v>
      </c>
      <c r="O2529" s="140">
        <f t="shared" si="121"/>
        <v>100</v>
      </c>
      <c r="P2529" s="130" t="s">
        <v>346</v>
      </c>
      <c r="Q2529" s="130" t="s">
        <v>346</v>
      </c>
      <c r="R2529" s="201">
        <v>173</v>
      </c>
      <c r="S2529" s="201">
        <v>186</v>
      </c>
      <c r="T2529" s="201">
        <v>220</v>
      </c>
      <c r="U2529" s="201">
        <v>292</v>
      </c>
      <c r="V2529" s="201"/>
      <c r="W2529" s="136"/>
    </row>
    <row r="2530" spans="1:23">
      <c r="A2530" s="158">
        <v>25.29</v>
      </c>
      <c r="B2530" s="153">
        <v>149</v>
      </c>
      <c r="C2530" s="153">
        <v>2891168</v>
      </c>
      <c r="D2530" s="153"/>
      <c r="E2530" s="27"/>
      <c r="F2530" s="27"/>
      <c r="G2530" s="27"/>
      <c r="H2530" s="27"/>
      <c r="I2530" s="27"/>
      <c r="J2530" s="159" t="s">
        <v>94</v>
      </c>
      <c r="K2530" s="25" t="s">
        <v>121</v>
      </c>
      <c r="L2530" s="27"/>
      <c r="M2530" s="160" t="s">
        <v>146</v>
      </c>
      <c r="N2530" s="140">
        <v>6.002183995382885E-2</v>
      </c>
      <c r="O2530" s="140">
        <f t="shared" si="121"/>
        <v>60.021839953828852</v>
      </c>
      <c r="P2530" s="130" t="s">
        <v>346</v>
      </c>
      <c r="Q2530" s="135">
        <v>1300</v>
      </c>
      <c r="R2530" s="201">
        <v>167</v>
      </c>
      <c r="S2530" s="201">
        <v>279</v>
      </c>
      <c r="T2530" s="201"/>
      <c r="U2530" s="201"/>
      <c r="V2530" s="201"/>
      <c r="W2530" s="136"/>
    </row>
    <row r="2531" spans="1:23">
      <c r="A2531" s="158">
        <v>25.63</v>
      </c>
      <c r="B2531" s="153">
        <v>207</v>
      </c>
      <c r="C2531" s="153">
        <v>1248963</v>
      </c>
      <c r="D2531" s="153"/>
      <c r="E2531" s="27"/>
      <c r="F2531" s="27"/>
      <c r="G2531" s="27"/>
      <c r="H2531" s="27"/>
      <c r="I2531" s="27"/>
      <c r="J2531" s="159" t="s">
        <v>95</v>
      </c>
      <c r="K2531" s="25" t="s">
        <v>98</v>
      </c>
      <c r="L2531" s="27"/>
      <c r="M2531" s="160" t="s">
        <v>98</v>
      </c>
      <c r="N2531" s="140">
        <v>2.5928986933396448E-2</v>
      </c>
      <c r="O2531" s="140">
        <f t="shared" si="121"/>
        <v>25.928986933396448</v>
      </c>
      <c r="P2531" s="130" t="s">
        <v>346</v>
      </c>
      <c r="Q2531" s="130" t="s">
        <v>346</v>
      </c>
      <c r="R2531" s="199">
        <v>73</v>
      </c>
      <c r="S2531" s="199">
        <v>281</v>
      </c>
      <c r="T2531" s="199">
        <v>147</v>
      </c>
      <c r="U2531" s="199">
        <v>355</v>
      </c>
      <c r="V2531" s="199"/>
      <c r="W2531" s="136"/>
    </row>
    <row r="2532" spans="1:23">
      <c r="A2532" s="158">
        <v>25.85</v>
      </c>
      <c r="B2532" s="153">
        <v>57</v>
      </c>
      <c r="C2532" s="153">
        <v>157864</v>
      </c>
      <c r="D2532" s="153"/>
      <c r="E2532" s="27"/>
      <c r="F2532" s="27"/>
      <c r="G2532" s="27"/>
      <c r="H2532" s="27"/>
      <c r="I2532" s="27"/>
      <c r="J2532" s="159" t="s">
        <v>329</v>
      </c>
      <c r="K2532" s="25" t="s">
        <v>343</v>
      </c>
      <c r="L2532" s="27"/>
      <c r="M2532" s="160" t="s">
        <v>336</v>
      </c>
      <c r="N2532" s="140">
        <v>3.2773217407190574E-3</v>
      </c>
      <c r="O2532" s="140">
        <f t="shared" si="121"/>
        <v>3.2773217407190574</v>
      </c>
      <c r="P2532" s="131" t="s">
        <v>346</v>
      </c>
      <c r="Q2532" s="127">
        <v>2.1544000000000001E-4</v>
      </c>
      <c r="R2532" s="199">
        <v>71</v>
      </c>
      <c r="S2532" s="199">
        <v>85</v>
      </c>
      <c r="T2532" s="199">
        <v>99</v>
      </c>
      <c r="U2532" s="199">
        <v>113</v>
      </c>
      <c r="V2532" s="199">
        <v>366</v>
      </c>
      <c r="W2532" s="129"/>
    </row>
    <row r="2533" spans="1:23">
      <c r="A2533" s="158">
        <v>26.88</v>
      </c>
      <c r="B2533" s="153">
        <v>57</v>
      </c>
      <c r="C2533" s="153">
        <v>452129</v>
      </c>
      <c r="D2533" s="153"/>
      <c r="E2533" s="27"/>
      <c r="F2533" s="27"/>
      <c r="G2533" s="27"/>
      <c r="H2533" s="27"/>
      <c r="I2533" s="27"/>
      <c r="J2533" s="159" t="s">
        <v>330</v>
      </c>
      <c r="K2533" s="25" t="s">
        <v>344</v>
      </c>
      <c r="L2533" s="27"/>
      <c r="M2533" s="160" t="s">
        <v>337</v>
      </c>
      <c r="N2533" s="140">
        <v>9.386384491141533E-3</v>
      </c>
      <c r="O2533" s="140">
        <f t="shared" si="121"/>
        <v>9.3863844911415324</v>
      </c>
      <c r="P2533" s="131" t="s">
        <v>346</v>
      </c>
      <c r="Q2533" s="127">
        <v>8.6225999999999997E-5</v>
      </c>
      <c r="R2533" s="199">
        <v>71</v>
      </c>
      <c r="S2533" s="199">
        <v>85</v>
      </c>
      <c r="T2533" s="199">
        <v>99</v>
      </c>
      <c r="U2533" s="199">
        <v>113</v>
      </c>
      <c r="V2533" s="199">
        <v>380</v>
      </c>
      <c r="W2533" s="129"/>
    </row>
    <row r="2534" spans="1:23" ht="13.8" thickBot="1">
      <c r="A2534" s="9">
        <v>28.03</v>
      </c>
      <c r="B2534" s="10">
        <v>57</v>
      </c>
      <c r="C2534" s="19">
        <v>59857</v>
      </c>
      <c r="D2534" s="11"/>
      <c r="E2534" s="12"/>
      <c r="F2534" s="135"/>
      <c r="G2534" s="135"/>
      <c r="H2534" s="135"/>
      <c r="I2534" s="135"/>
      <c r="J2534" s="15" t="s">
        <v>532</v>
      </c>
      <c r="K2534" s="7" t="s">
        <v>253</v>
      </c>
      <c r="L2534" s="135"/>
      <c r="M2534" s="13" t="s">
        <v>254</v>
      </c>
      <c r="N2534" s="14">
        <v>1.2426560041188658E-3</v>
      </c>
      <c r="O2534" s="140">
        <f t="shared" si="121"/>
        <v>1.2426560041188659</v>
      </c>
      <c r="P2534" s="130" t="s">
        <v>346</v>
      </c>
      <c r="Q2534" s="130" t="s">
        <v>346</v>
      </c>
      <c r="R2534" s="205">
        <v>71</v>
      </c>
      <c r="S2534" s="205">
        <v>85</v>
      </c>
      <c r="T2534" s="205">
        <v>99</v>
      </c>
      <c r="U2534" s="205">
        <v>113</v>
      </c>
      <c r="V2534" s="205">
        <v>394</v>
      </c>
      <c r="W2534" s="136"/>
    </row>
    <row r="2535" spans="1:23" ht="13.8" thickBot="1">
      <c r="A2535" s="220" t="s">
        <v>345</v>
      </c>
      <c r="B2535" s="220"/>
      <c r="C2535" s="220"/>
      <c r="D2535" s="220"/>
      <c r="E2535" s="220"/>
      <c r="F2535" s="220"/>
      <c r="G2535" s="220"/>
      <c r="H2535" s="220"/>
      <c r="I2535" s="220"/>
      <c r="J2535" s="220"/>
      <c r="K2535" s="220"/>
      <c r="L2535" s="220"/>
      <c r="M2535" s="220"/>
      <c r="N2535" s="220"/>
      <c r="O2535" s="220"/>
      <c r="P2535" s="220"/>
      <c r="Q2535" s="220"/>
      <c r="R2535" s="220"/>
      <c r="S2535" s="220"/>
      <c r="T2535" s="220"/>
      <c r="U2535" s="220"/>
      <c r="V2535" s="220"/>
      <c r="W2535" s="220"/>
    </row>
    <row r="2536" spans="1:23">
      <c r="A2536" s="9">
        <v>7.27</v>
      </c>
      <c r="B2536" s="10">
        <v>94</v>
      </c>
      <c r="C2536" s="26">
        <v>320087</v>
      </c>
      <c r="D2536" s="11"/>
      <c r="E2536" s="12"/>
      <c r="F2536" s="135"/>
      <c r="G2536" s="135"/>
      <c r="H2536" s="135"/>
      <c r="I2536" s="135"/>
      <c r="J2536" s="15" t="s">
        <v>74</v>
      </c>
      <c r="K2536" s="7" t="s">
        <v>100</v>
      </c>
      <c r="L2536" s="135"/>
      <c r="M2536" s="13" t="s">
        <v>125</v>
      </c>
      <c r="N2536" s="14">
        <v>6.6451381190235975E-3</v>
      </c>
      <c r="O2536" s="140">
        <f t="shared" si="121"/>
        <v>6.6451381190235974</v>
      </c>
      <c r="P2536" s="130" t="s">
        <v>346</v>
      </c>
      <c r="Q2536" s="130" t="s">
        <v>346</v>
      </c>
      <c r="R2536" s="211">
        <v>54</v>
      </c>
      <c r="S2536" s="211"/>
      <c r="T2536" s="211"/>
      <c r="U2536" s="211"/>
      <c r="V2536" s="211"/>
      <c r="W2536" s="136"/>
    </row>
    <row r="2537" spans="1:23">
      <c r="A2537" s="9">
        <v>7.38</v>
      </c>
      <c r="B2537" s="10">
        <v>93</v>
      </c>
      <c r="C2537" s="135">
        <v>563553</v>
      </c>
      <c r="D2537" s="11"/>
      <c r="E2537" s="12"/>
      <c r="F2537" s="135"/>
      <c r="G2537" s="135"/>
      <c r="H2537" s="135"/>
      <c r="I2537" s="135"/>
      <c r="J2537" s="15" t="s">
        <v>324</v>
      </c>
      <c r="K2537" s="7" t="s">
        <v>338</v>
      </c>
      <c r="L2537" s="135"/>
      <c r="M2537" s="13" t="s">
        <v>331</v>
      </c>
      <c r="N2537" s="14">
        <v>1.169959268070901E-2</v>
      </c>
      <c r="O2537" s="140">
        <f t="shared" si="121"/>
        <v>11.69959268070901</v>
      </c>
      <c r="P2537" s="135">
        <v>150</v>
      </c>
      <c r="Q2537" s="130" t="s">
        <v>346</v>
      </c>
      <c r="R2537" s="199">
        <v>133</v>
      </c>
      <c r="S2537" s="199">
        <v>84</v>
      </c>
      <c r="T2537" s="199"/>
      <c r="U2537" s="199"/>
      <c r="V2537" s="199"/>
      <c r="W2537" s="136"/>
    </row>
    <row r="2538" spans="1:23">
      <c r="A2538" s="9">
        <v>7.73</v>
      </c>
      <c r="B2538" s="10">
        <v>60</v>
      </c>
      <c r="C2538" s="22">
        <v>77016</v>
      </c>
      <c r="D2538" s="11"/>
      <c r="E2538" s="12"/>
      <c r="F2538" s="135"/>
      <c r="G2538" s="135"/>
      <c r="H2538" s="135"/>
      <c r="I2538" s="135"/>
      <c r="J2538" s="15" t="s">
        <v>76</v>
      </c>
      <c r="K2538" s="7" t="s">
        <v>102</v>
      </c>
      <c r="L2538" s="135"/>
      <c r="M2538" s="13" t="s">
        <v>127</v>
      </c>
      <c r="N2538" s="14">
        <v>1.5988839202301917E-3</v>
      </c>
      <c r="O2538" s="140">
        <f t="shared" si="121"/>
        <v>1.5988839202301917</v>
      </c>
      <c r="P2538" s="130" t="s">
        <v>346</v>
      </c>
      <c r="Q2538" s="135">
        <v>12215</v>
      </c>
      <c r="R2538" s="200">
        <v>87</v>
      </c>
      <c r="S2538" s="199">
        <v>116</v>
      </c>
      <c r="T2538" s="199"/>
      <c r="U2538" s="199"/>
      <c r="V2538" s="199"/>
      <c r="W2538" s="136"/>
    </row>
    <row r="2539" spans="1:23">
      <c r="A2539" s="9">
        <v>7.87</v>
      </c>
      <c r="B2539" s="10">
        <v>107</v>
      </c>
      <c r="C2539" s="22">
        <v>91865</v>
      </c>
      <c r="D2539" s="11"/>
      <c r="E2539" s="12"/>
      <c r="F2539" s="135"/>
      <c r="G2539" s="135"/>
      <c r="H2539" s="135"/>
      <c r="I2539" s="135"/>
      <c r="J2539" s="15" t="s">
        <v>284</v>
      </c>
      <c r="K2539" s="7" t="s">
        <v>103</v>
      </c>
      <c r="L2539" s="135"/>
      <c r="M2539" s="13" t="s">
        <v>310</v>
      </c>
      <c r="N2539" s="14">
        <v>1.9071552837325563E-3</v>
      </c>
      <c r="O2539" s="140">
        <f t="shared" si="121"/>
        <v>1.9071552837325563</v>
      </c>
      <c r="P2539" s="135">
        <v>1400</v>
      </c>
      <c r="Q2539" s="135">
        <v>1400</v>
      </c>
      <c r="R2539" s="199">
        <v>66</v>
      </c>
      <c r="S2539" s="199"/>
      <c r="T2539" s="199"/>
      <c r="U2539" s="199"/>
      <c r="V2539" s="199"/>
      <c r="W2539" s="136"/>
    </row>
    <row r="2540" spans="1:23">
      <c r="A2540" s="9">
        <v>8.17</v>
      </c>
      <c r="B2540" s="10">
        <v>151</v>
      </c>
      <c r="C2540" s="26">
        <v>103823</v>
      </c>
      <c r="D2540" s="11"/>
      <c r="E2540" s="12"/>
      <c r="F2540" s="135"/>
      <c r="G2540" s="135"/>
      <c r="H2540" s="135"/>
      <c r="I2540" s="135"/>
      <c r="J2540" s="15" t="s">
        <v>95</v>
      </c>
      <c r="K2540" s="7" t="s">
        <v>98</v>
      </c>
      <c r="L2540" s="135"/>
      <c r="M2540" s="13" t="s">
        <v>98</v>
      </c>
      <c r="N2540" s="14">
        <v>2.1554082950303722E-3</v>
      </c>
      <c r="O2540" s="140">
        <f t="shared" si="121"/>
        <v>2.1554082950303721</v>
      </c>
      <c r="P2540" s="130" t="s">
        <v>346</v>
      </c>
      <c r="Q2540" s="130" t="s">
        <v>346</v>
      </c>
      <c r="R2540" s="199">
        <v>55</v>
      </c>
      <c r="S2540" s="199">
        <v>73</v>
      </c>
      <c r="T2540" s="199">
        <v>87</v>
      </c>
      <c r="U2540" s="199">
        <v>101</v>
      </c>
      <c r="V2540" s="199">
        <v>130</v>
      </c>
      <c r="W2540" s="136"/>
    </row>
    <row r="2541" spans="1:23">
      <c r="A2541" s="9">
        <v>8.2899999999999991</v>
      </c>
      <c r="B2541" s="10">
        <v>60</v>
      </c>
      <c r="C2541" s="26">
        <v>111257</v>
      </c>
      <c r="D2541" s="11"/>
      <c r="E2541" s="12"/>
      <c r="F2541" s="135"/>
      <c r="G2541" s="135"/>
      <c r="H2541" s="135"/>
      <c r="I2541" s="135"/>
      <c r="J2541" s="15" t="s">
        <v>80</v>
      </c>
      <c r="K2541" s="7" t="s">
        <v>106</v>
      </c>
      <c r="L2541" s="135"/>
      <c r="M2541" s="13" t="s">
        <v>131</v>
      </c>
      <c r="N2541" s="14">
        <v>2.3097412006992109E-3</v>
      </c>
      <c r="O2541" s="140">
        <f t="shared" si="121"/>
        <v>2.3097412006992109</v>
      </c>
      <c r="P2541" s="130" t="s">
        <v>346</v>
      </c>
      <c r="Q2541" s="130" t="s">
        <v>346</v>
      </c>
      <c r="R2541" s="201">
        <v>77</v>
      </c>
      <c r="S2541" s="201"/>
      <c r="T2541" s="201"/>
      <c r="U2541" s="201"/>
      <c r="V2541" s="212"/>
      <c r="W2541" s="136"/>
    </row>
    <row r="2542" spans="1:23">
      <c r="A2542" s="9">
        <v>8.33</v>
      </c>
      <c r="B2542" s="10">
        <v>105</v>
      </c>
      <c r="C2542" s="26">
        <v>96810</v>
      </c>
      <c r="D2542" s="11"/>
      <c r="E2542" s="12"/>
      <c r="F2542" s="135"/>
      <c r="G2542" s="135"/>
      <c r="H2542" s="135"/>
      <c r="I2542" s="135"/>
      <c r="J2542" s="15" t="s">
        <v>285</v>
      </c>
      <c r="K2542" s="7" t="s">
        <v>298</v>
      </c>
      <c r="L2542" s="135"/>
      <c r="M2542" s="13" t="s">
        <v>311</v>
      </c>
      <c r="N2542" s="14">
        <v>2.0098155229755486E-3</v>
      </c>
      <c r="O2542" s="140">
        <f t="shared" si="121"/>
        <v>2.0098155229755488</v>
      </c>
      <c r="P2542" s="130" t="s">
        <v>346</v>
      </c>
      <c r="Q2542" s="130" t="s">
        <v>346</v>
      </c>
      <c r="R2542" s="201">
        <v>136</v>
      </c>
      <c r="S2542" s="201">
        <v>99</v>
      </c>
      <c r="T2542" s="201">
        <v>167</v>
      </c>
      <c r="U2542" s="201"/>
      <c r="V2542" s="201"/>
      <c r="W2542" s="136"/>
    </row>
    <row r="2543" spans="1:23">
      <c r="A2543" s="9">
        <v>8.5500000000000007</v>
      </c>
      <c r="B2543" s="10">
        <v>55</v>
      </c>
      <c r="C2543" s="26">
        <v>308721</v>
      </c>
      <c r="D2543" s="11"/>
      <c r="E2543" s="12"/>
      <c r="F2543" s="135"/>
      <c r="G2543" s="135"/>
      <c r="H2543" s="135"/>
      <c r="I2543" s="135"/>
      <c r="J2543" s="15" t="s">
        <v>81</v>
      </c>
      <c r="K2543" s="7" t="s">
        <v>107</v>
      </c>
      <c r="L2543" s="135"/>
      <c r="M2543" s="13" t="s">
        <v>132</v>
      </c>
      <c r="N2543" s="14">
        <v>6.4091752718576011E-3</v>
      </c>
      <c r="O2543" s="140">
        <f t="shared" ref="O2543:O2599" si="122">N2543*1000</f>
        <v>6.4091752718576007</v>
      </c>
      <c r="P2543" s="130" t="s">
        <v>346</v>
      </c>
      <c r="Q2543" s="130" t="s">
        <v>346</v>
      </c>
      <c r="R2543" s="199">
        <v>59</v>
      </c>
      <c r="S2543" s="199">
        <v>138</v>
      </c>
      <c r="T2543" s="199"/>
      <c r="U2543" s="199"/>
      <c r="V2543" s="199"/>
      <c r="W2543" s="136"/>
    </row>
    <row r="2544" spans="1:23">
      <c r="A2544" s="158">
        <v>8.84</v>
      </c>
      <c r="B2544" s="153">
        <v>94</v>
      </c>
      <c r="C2544" s="163">
        <v>160537</v>
      </c>
      <c r="D2544" s="153"/>
      <c r="E2544" s="27"/>
      <c r="F2544" s="27"/>
      <c r="G2544" s="27"/>
      <c r="H2544" s="27"/>
      <c r="I2544" s="27"/>
      <c r="J2544" s="159" t="s">
        <v>95</v>
      </c>
      <c r="K2544" s="25" t="s">
        <v>98</v>
      </c>
      <c r="L2544" s="27"/>
      <c r="M2544" s="160" t="s">
        <v>98</v>
      </c>
      <c r="N2544" s="140">
        <v>3.3328143230237127E-3</v>
      </c>
      <c r="O2544" s="140">
        <f t="shared" si="122"/>
        <v>3.3328143230237126</v>
      </c>
      <c r="P2544" s="156" t="s">
        <v>346</v>
      </c>
      <c r="Q2544" s="156" t="s">
        <v>346</v>
      </c>
      <c r="R2544" s="199">
        <v>107</v>
      </c>
      <c r="S2544" s="199">
        <v>150</v>
      </c>
      <c r="T2544" s="199">
        <v>58</v>
      </c>
      <c r="U2544" s="199"/>
      <c r="V2544" s="199"/>
      <c r="W2544" s="157"/>
    </row>
    <row r="2545" spans="1:23">
      <c r="A2545" s="158">
        <v>9.27</v>
      </c>
      <c r="B2545" s="153">
        <v>135</v>
      </c>
      <c r="C2545" s="163">
        <v>254404</v>
      </c>
      <c r="D2545" s="153"/>
      <c r="E2545" s="27"/>
      <c r="F2545" s="27"/>
      <c r="G2545" s="27"/>
      <c r="H2545" s="27"/>
      <c r="I2545" s="27"/>
      <c r="J2545" s="159" t="s">
        <v>286</v>
      </c>
      <c r="K2545" s="25" t="s">
        <v>110</v>
      </c>
      <c r="L2545" s="27"/>
      <c r="M2545" s="160" t="s">
        <v>312</v>
      </c>
      <c r="N2545" s="140">
        <v>5.2815319523507017E-3</v>
      </c>
      <c r="O2545" s="140">
        <f t="shared" si="122"/>
        <v>5.2815319523507016</v>
      </c>
      <c r="P2545" s="27">
        <v>1900</v>
      </c>
      <c r="Q2545" s="156" t="s">
        <v>346</v>
      </c>
      <c r="R2545" s="199">
        <v>103</v>
      </c>
      <c r="S2545" s="199">
        <v>60</v>
      </c>
      <c r="T2545" s="199"/>
      <c r="U2545" s="199"/>
      <c r="V2545" s="199"/>
      <c r="W2545" s="157"/>
    </row>
    <row r="2546" spans="1:23">
      <c r="A2546" s="158">
        <v>9.59</v>
      </c>
      <c r="B2546" s="153">
        <v>142</v>
      </c>
      <c r="C2546" s="27">
        <v>43953</v>
      </c>
      <c r="D2546" s="153"/>
      <c r="E2546" s="27"/>
      <c r="F2546" s="27"/>
      <c r="G2546" s="27"/>
      <c r="H2546" s="27"/>
      <c r="I2546" s="27"/>
      <c r="J2546" s="159" t="s">
        <v>95</v>
      </c>
      <c r="K2546" s="25" t="s">
        <v>98</v>
      </c>
      <c r="L2546" s="27"/>
      <c r="M2546" s="160" t="s">
        <v>98</v>
      </c>
      <c r="N2546" s="140">
        <v>1.0338209248008356E-2</v>
      </c>
      <c r="O2546" s="140">
        <f t="shared" si="122"/>
        <v>10.338209248008356</v>
      </c>
      <c r="P2546" s="156" t="s">
        <v>346</v>
      </c>
      <c r="Q2546" s="156" t="s">
        <v>346</v>
      </c>
      <c r="R2546" s="199">
        <v>83</v>
      </c>
      <c r="S2546" s="199">
        <v>97</v>
      </c>
      <c r="T2546" s="199">
        <v>111</v>
      </c>
      <c r="U2546" s="199">
        <v>145</v>
      </c>
      <c r="V2546" s="199">
        <v>196</v>
      </c>
      <c r="W2546" s="157"/>
    </row>
    <row r="2547" spans="1:23">
      <c r="A2547" s="158">
        <v>9.73</v>
      </c>
      <c r="B2547" s="153">
        <v>142</v>
      </c>
      <c r="C2547" s="27">
        <v>32461</v>
      </c>
      <c r="D2547" s="153"/>
      <c r="E2547" s="27"/>
      <c r="F2547" s="27"/>
      <c r="G2547" s="27"/>
      <c r="H2547" s="27"/>
      <c r="I2547" s="27"/>
      <c r="J2547" s="159" t="s">
        <v>183</v>
      </c>
      <c r="K2547" s="25" t="s">
        <v>191</v>
      </c>
      <c r="L2547" s="27"/>
      <c r="M2547" s="160" t="s">
        <v>198</v>
      </c>
      <c r="N2547" s="140">
        <v>7.6351696220872114E-3</v>
      </c>
      <c r="O2547" s="140">
        <f t="shared" si="122"/>
        <v>7.6351696220872114</v>
      </c>
      <c r="P2547" s="156" t="s">
        <v>346</v>
      </c>
      <c r="Q2547" s="156" t="s">
        <v>346</v>
      </c>
      <c r="R2547" s="199">
        <v>91</v>
      </c>
      <c r="S2547" s="199">
        <v>119</v>
      </c>
      <c r="T2547" s="199">
        <v>162</v>
      </c>
      <c r="U2547" s="199"/>
      <c r="V2547" s="199"/>
      <c r="W2547" s="157"/>
    </row>
    <row r="2548" spans="1:23">
      <c r="A2548" s="158">
        <v>9.91</v>
      </c>
      <c r="B2548" s="153">
        <v>55</v>
      </c>
      <c r="C2548" s="27">
        <v>510758</v>
      </c>
      <c r="D2548" s="153"/>
      <c r="E2548" s="27"/>
      <c r="F2548" s="27"/>
      <c r="G2548" s="27"/>
      <c r="H2548" s="27"/>
      <c r="I2548" s="27"/>
      <c r="J2548" s="159" t="s">
        <v>225</v>
      </c>
      <c r="K2548" s="25" t="s">
        <v>194</v>
      </c>
      <c r="L2548" s="27"/>
      <c r="M2548" s="160" t="s">
        <v>248</v>
      </c>
      <c r="N2548" s="140">
        <v>1.0603546708851825E-2</v>
      </c>
      <c r="O2548" s="140">
        <f t="shared" si="122"/>
        <v>10.603546708851825</v>
      </c>
      <c r="P2548" s="156" t="s">
        <v>346</v>
      </c>
      <c r="Q2548" s="156" t="s">
        <v>346</v>
      </c>
      <c r="R2548" s="199">
        <v>91</v>
      </c>
      <c r="S2548" s="199">
        <v>118</v>
      </c>
      <c r="T2548" s="199">
        <v>174</v>
      </c>
      <c r="U2548" s="199"/>
      <c r="V2548" s="199"/>
      <c r="W2548" s="157"/>
    </row>
    <row r="2549" spans="1:23">
      <c r="A2549" s="158">
        <v>10.199999999999999</v>
      </c>
      <c r="B2549" s="153">
        <v>154</v>
      </c>
      <c r="C2549" s="163">
        <v>54911</v>
      </c>
      <c r="D2549" s="153"/>
      <c r="E2549" s="27"/>
      <c r="F2549" s="27"/>
      <c r="G2549" s="27"/>
      <c r="H2549" s="27"/>
      <c r="I2549" s="27"/>
      <c r="J2549" s="159" t="s">
        <v>95</v>
      </c>
      <c r="K2549" s="25" t="s">
        <v>98</v>
      </c>
      <c r="L2549" s="27"/>
      <c r="M2549" s="160" t="s">
        <v>98</v>
      </c>
      <c r="N2549" s="140">
        <v>1.1399750044634887E-3</v>
      </c>
      <c r="O2549" s="140">
        <f t="shared" si="122"/>
        <v>1.1399750044634887</v>
      </c>
      <c r="P2549" s="156" t="s">
        <v>346</v>
      </c>
      <c r="Q2549" s="156" t="s">
        <v>346</v>
      </c>
      <c r="R2549" s="201">
        <v>221</v>
      </c>
      <c r="S2549" s="201">
        <v>295</v>
      </c>
      <c r="T2549" s="201"/>
      <c r="U2549" s="201"/>
      <c r="V2549" s="201"/>
      <c r="W2549" s="157"/>
    </row>
    <row r="2550" spans="1:23">
      <c r="A2550" s="158">
        <v>10.45</v>
      </c>
      <c r="B2550" s="153">
        <v>193</v>
      </c>
      <c r="C2550" s="27">
        <v>246003</v>
      </c>
      <c r="D2550" s="153"/>
      <c r="E2550" s="27"/>
      <c r="F2550" s="27"/>
      <c r="G2550" s="27"/>
      <c r="H2550" s="27"/>
      <c r="I2550" s="27"/>
      <c r="J2550" s="159" t="s">
        <v>95</v>
      </c>
      <c r="K2550" s="25" t="s">
        <v>98</v>
      </c>
      <c r="L2550" s="27"/>
      <c r="M2550" s="160" t="s">
        <v>98</v>
      </c>
      <c r="N2550" s="140">
        <v>5.1071237279057312E-3</v>
      </c>
      <c r="O2550" s="140">
        <f t="shared" si="122"/>
        <v>5.1071237279057309</v>
      </c>
      <c r="P2550" s="156" t="s">
        <v>346</v>
      </c>
      <c r="Q2550" s="156" t="s">
        <v>346</v>
      </c>
      <c r="R2550" s="199">
        <v>57</v>
      </c>
      <c r="S2550" s="199">
        <v>91</v>
      </c>
      <c r="T2550" s="199">
        <v>115</v>
      </c>
      <c r="U2550" s="199">
        <v>145</v>
      </c>
      <c r="V2550" s="199"/>
      <c r="W2550" s="157"/>
    </row>
    <row r="2551" spans="1:23">
      <c r="A2551" s="158">
        <v>10.48</v>
      </c>
      <c r="B2551" s="153">
        <v>147</v>
      </c>
      <c r="C2551" s="163">
        <v>187794</v>
      </c>
      <c r="D2551" s="153"/>
      <c r="E2551" s="27"/>
      <c r="F2551" s="27"/>
      <c r="G2551" s="27"/>
      <c r="H2551" s="27"/>
      <c r="I2551" s="27"/>
      <c r="J2551" s="159" t="s">
        <v>95</v>
      </c>
      <c r="K2551" s="25" t="s">
        <v>98</v>
      </c>
      <c r="L2551" s="27"/>
      <c r="M2551" s="160" t="s">
        <v>98</v>
      </c>
      <c r="N2551" s="140">
        <v>3.8986808833970676E-3</v>
      </c>
      <c r="O2551" s="140">
        <f t="shared" si="122"/>
        <v>3.8986808833970676</v>
      </c>
      <c r="P2551" s="156" t="s">
        <v>346</v>
      </c>
      <c r="Q2551" s="156" t="s">
        <v>346</v>
      </c>
      <c r="R2551" s="201">
        <v>93</v>
      </c>
      <c r="S2551" s="201">
        <v>117</v>
      </c>
      <c r="T2551" s="201">
        <v>143</v>
      </c>
      <c r="U2551" s="201">
        <v>237</v>
      </c>
      <c r="V2551" s="212"/>
      <c r="W2551" s="157"/>
    </row>
    <row r="2552" spans="1:23">
      <c r="A2552" s="162">
        <v>10.81</v>
      </c>
      <c r="B2552" s="153">
        <v>73</v>
      </c>
      <c r="C2552" s="163">
        <v>834349</v>
      </c>
      <c r="D2552" s="153"/>
      <c r="E2552" s="27"/>
      <c r="F2552" s="27"/>
      <c r="G2552" s="27"/>
      <c r="H2552" s="27"/>
      <c r="I2552" s="27"/>
      <c r="J2552" s="159" t="s">
        <v>95</v>
      </c>
      <c r="K2552" s="25" t="s">
        <v>98</v>
      </c>
      <c r="L2552" s="27"/>
      <c r="M2552" s="160" t="s">
        <v>98</v>
      </c>
      <c r="N2552" s="140">
        <v>1.7321429312871874E-2</v>
      </c>
      <c r="O2552" s="140">
        <f t="shared" si="122"/>
        <v>17.321429312871874</v>
      </c>
      <c r="P2552" s="156" t="s">
        <v>346</v>
      </c>
      <c r="Q2552" s="156" t="s">
        <v>346</v>
      </c>
      <c r="R2552" s="199">
        <v>57</v>
      </c>
      <c r="S2552" s="199">
        <v>206</v>
      </c>
      <c r="T2552" s="199"/>
      <c r="U2552" s="199"/>
      <c r="V2552" s="199"/>
      <c r="W2552" s="157"/>
    </row>
    <row r="2553" spans="1:23">
      <c r="A2553" s="162">
        <v>10.84</v>
      </c>
      <c r="B2553" s="153">
        <v>163</v>
      </c>
      <c r="C2553" s="163">
        <v>715130</v>
      </c>
      <c r="D2553" s="153"/>
      <c r="E2553" s="27"/>
      <c r="F2553" s="27"/>
      <c r="G2553" s="27"/>
      <c r="H2553" s="27"/>
      <c r="I2553" s="27"/>
      <c r="J2553" s="159" t="s">
        <v>95</v>
      </c>
      <c r="K2553" s="25" t="s">
        <v>98</v>
      </c>
      <c r="L2553" s="27"/>
      <c r="M2553" s="160" t="s">
        <v>98</v>
      </c>
      <c r="N2553" s="140">
        <v>1.484639370876463E-2</v>
      </c>
      <c r="O2553" s="140">
        <f t="shared" si="122"/>
        <v>14.84639370876463</v>
      </c>
      <c r="P2553" s="156" t="s">
        <v>346</v>
      </c>
      <c r="Q2553" s="156" t="s">
        <v>346</v>
      </c>
      <c r="R2553" s="201">
        <v>220</v>
      </c>
      <c r="S2553" s="201">
        <v>57</v>
      </c>
      <c r="T2553" s="201">
        <v>145</v>
      </c>
      <c r="U2553" s="201">
        <v>177</v>
      </c>
      <c r="V2553" s="212"/>
      <c r="W2553" s="157"/>
    </row>
    <row r="2554" spans="1:23">
      <c r="A2554" s="162">
        <v>10.89</v>
      </c>
      <c r="B2554" s="153">
        <v>58</v>
      </c>
      <c r="C2554" s="163">
        <v>167577</v>
      </c>
      <c r="D2554" s="153"/>
      <c r="E2554" s="27"/>
      <c r="F2554" s="27"/>
      <c r="G2554" s="27"/>
      <c r="H2554" s="27"/>
      <c r="I2554" s="27"/>
      <c r="J2554" s="159" t="s">
        <v>95</v>
      </c>
      <c r="K2554" s="25" t="s">
        <v>98</v>
      </c>
      <c r="L2554" s="27"/>
      <c r="M2554" s="160" t="s">
        <v>98</v>
      </c>
      <c r="N2554" s="140">
        <v>3.4789676262129269E-3</v>
      </c>
      <c r="O2554" s="140">
        <f t="shared" si="122"/>
        <v>3.4789676262129268</v>
      </c>
      <c r="P2554" s="156" t="s">
        <v>346</v>
      </c>
      <c r="Q2554" s="156" t="s">
        <v>346</v>
      </c>
      <c r="R2554" s="199">
        <v>69</v>
      </c>
      <c r="S2554" s="199">
        <v>181</v>
      </c>
      <c r="T2554" s="199"/>
      <c r="U2554" s="199"/>
      <c r="V2554" s="199"/>
      <c r="W2554" s="157"/>
    </row>
    <row r="2555" spans="1:23">
      <c r="A2555" s="158">
        <v>11</v>
      </c>
      <c r="B2555" s="153">
        <v>191</v>
      </c>
      <c r="C2555" s="163">
        <v>971895</v>
      </c>
      <c r="D2555" s="153"/>
      <c r="E2555" s="27"/>
      <c r="F2555" s="27"/>
      <c r="G2555" s="27"/>
      <c r="H2555" s="27"/>
      <c r="I2555" s="27"/>
      <c r="J2555" s="159" t="s">
        <v>155</v>
      </c>
      <c r="K2555" s="25" t="s">
        <v>166</v>
      </c>
      <c r="L2555" s="27"/>
      <c r="M2555" s="160" t="s">
        <v>178</v>
      </c>
      <c r="N2555" s="140">
        <v>2.0176940994755921E-2</v>
      </c>
      <c r="O2555" s="140">
        <f t="shared" si="122"/>
        <v>20.17694099475592</v>
      </c>
      <c r="P2555" s="156" t="s">
        <v>346</v>
      </c>
      <c r="Q2555" s="156" t="s">
        <v>346</v>
      </c>
      <c r="R2555" s="199">
        <v>71</v>
      </c>
      <c r="S2555" s="199">
        <v>85</v>
      </c>
      <c r="T2555" s="199">
        <v>99</v>
      </c>
      <c r="U2555" s="199">
        <v>113</v>
      </c>
      <c r="V2555" s="199">
        <v>226.27</v>
      </c>
      <c r="W2555" s="157"/>
    </row>
    <row r="2556" spans="1:23">
      <c r="A2556" s="158">
        <v>11.07</v>
      </c>
      <c r="B2556" s="153">
        <v>205</v>
      </c>
      <c r="C2556" s="163">
        <v>361232</v>
      </c>
      <c r="D2556" s="153"/>
      <c r="E2556" s="27"/>
      <c r="F2556" s="27"/>
      <c r="G2556" s="27"/>
      <c r="H2556" s="27"/>
      <c r="I2556" s="27"/>
      <c r="J2556" s="159" t="s">
        <v>288</v>
      </c>
      <c r="K2556" s="25" t="s">
        <v>300</v>
      </c>
      <c r="L2556" s="27"/>
      <c r="M2556" s="160" t="s">
        <v>314</v>
      </c>
      <c r="N2556" s="140">
        <v>7.4993252865974934E-3</v>
      </c>
      <c r="O2556" s="140">
        <f t="shared" si="122"/>
        <v>7.4993252865974931</v>
      </c>
      <c r="P2556" s="27">
        <v>270</v>
      </c>
      <c r="Q2556" s="27">
        <v>270.60000000000002</v>
      </c>
      <c r="R2556" s="201">
        <v>56</v>
      </c>
      <c r="S2556" s="201">
        <v>76</v>
      </c>
      <c r="T2556" s="201">
        <v>104</v>
      </c>
      <c r="U2556" s="201">
        <v>222</v>
      </c>
      <c r="V2556" s="201"/>
      <c r="W2556" s="157"/>
    </row>
    <row r="2557" spans="1:23">
      <c r="A2557" s="158">
        <v>11.24</v>
      </c>
      <c r="B2557" s="153">
        <v>163</v>
      </c>
      <c r="C2557" s="163">
        <v>179674</v>
      </c>
      <c r="D2557" s="153"/>
      <c r="E2557" s="27"/>
      <c r="F2557" s="27"/>
      <c r="G2557" s="27"/>
      <c r="H2557" s="27"/>
      <c r="I2557" s="27"/>
      <c r="J2557" s="159" t="s">
        <v>95</v>
      </c>
      <c r="K2557" s="25" t="s">
        <v>98</v>
      </c>
      <c r="L2557" s="27"/>
      <c r="M2557" s="160" t="s">
        <v>98</v>
      </c>
      <c r="N2557" s="140">
        <v>3.7301063348322352E-3</v>
      </c>
      <c r="O2557" s="140">
        <f t="shared" si="122"/>
        <v>3.7301063348322354</v>
      </c>
      <c r="P2557" s="156" t="s">
        <v>346</v>
      </c>
      <c r="Q2557" s="156" t="s">
        <v>346</v>
      </c>
      <c r="R2557" s="199">
        <v>123</v>
      </c>
      <c r="S2557" s="199">
        <v>81</v>
      </c>
      <c r="T2557" s="199"/>
      <c r="U2557" s="199"/>
      <c r="V2557" s="199"/>
      <c r="W2557" s="157"/>
    </row>
    <row r="2558" spans="1:23">
      <c r="A2558" s="158">
        <v>11.91</v>
      </c>
      <c r="B2558" s="153">
        <v>149</v>
      </c>
      <c r="C2558" s="163">
        <v>2204015</v>
      </c>
      <c r="D2558" s="153"/>
      <c r="E2558" s="27"/>
      <c r="F2558" s="27"/>
      <c r="G2558" s="27"/>
      <c r="H2558" s="27"/>
      <c r="I2558" s="27"/>
      <c r="J2558" s="159" t="s">
        <v>88</v>
      </c>
      <c r="K2558" s="25" t="s">
        <v>114</v>
      </c>
      <c r="L2558" s="27"/>
      <c r="M2558" s="160" t="s">
        <v>139</v>
      </c>
      <c r="N2558" s="140">
        <v>4.5756260302354648E-2</v>
      </c>
      <c r="O2558" s="140">
        <f t="shared" si="122"/>
        <v>45.756260302354647</v>
      </c>
      <c r="P2558" s="27">
        <v>6240</v>
      </c>
      <c r="Q2558" s="27">
        <v>6240</v>
      </c>
      <c r="R2558" s="199">
        <v>55</v>
      </c>
      <c r="S2558" s="199">
        <v>153</v>
      </c>
      <c r="T2558" s="199"/>
      <c r="U2558" s="199"/>
      <c r="V2558" s="199"/>
      <c r="W2558" s="157"/>
    </row>
    <row r="2559" spans="1:23">
      <c r="A2559" s="158">
        <v>12.6</v>
      </c>
      <c r="B2559" s="153">
        <v>83</v>
      </c>
      <c r="C2559" s="164">
        <v>622980</v>
      </c>
      <c r="D2559" s="153"/>
      <c r="E2559" s="27"/>
      <c r="F2559" s="27"/>
      <c r="G2559" s="27"/>
      <c r="H2559" s="27"/>
      <c r="I2559" s="27"/>
      <c r="J2559" s="159" t="s">
        <v>185</v>
      </c>
      <c r="K2559" s="25" t="s">
        <v>193</v>
      </c>
      <c r="L2559" s="27"/>
      <c r="M2559" s="160" t="s">
        <v>200</v>
      </c>
      <c r="N2559" s="140">
        <v>1.29333217075024E-2</v>
      </c>
      <c r="O2559" s="140">
        <f t="shared" si="122"/>
        <v>12.933321707502399</v>
      </c>
      <c r="P2559" s="156" t="s">
        <v>346</v>
      </c>
      <c r="Q2559" s="27">
        <v>100</v>
      </c>
      <c r="R2559" s="199">
        <v>71</v>
      </c>
      <c r="S2559" s="199">
        <v>85</v>
      </c>
      <c r="T2559" s="199">
        <v>99</v>
      </c>
      <c r="U2559" s="199">
        <v>113</v>
      </c>
      <c r="V2559" s="199">
        <v>240</v>
      </c>
      <c r="W2559" s="157"/>
    </row>
    <row r="2560" spans="1:23">
      <c r="A2560" s="158">
        <v>12.75</v>
      </c>
      <c r="B2560" s="153">
        <v>105</v>
      </c>
      <c r="C2560" s="27">
        <v>553235</v>
      </c>
      <c r="D2560" s="153"/>
      <c r="E2560" s="27"/>
      <c r="F2560" s="27"/>
      <c r="G2560" s="27"/>
      <c r="H2560" s="27"/>
      <c r="I2560" s="27"/>
      <c r="J2560" s="159" t="s">
        <v>290</v>
      </c>
      <c r="K2560" s="25" t="s">
        <v>302</v>
      </c>
      <c r="L2560" s="27"/>
      <c r="M2560" s="160" t="s">
        <v>316</v>
      </c>
      <c r="N2560" s="140">
        <v>1.8304481005504896E-2</v>
      </c>
      <c r="O2560" s="140">
        <f t="shared" si="122"/>
        <v>18.304481005504897</v>
      </c>
      <c r="P2560" s="27">
        <v>7600</v>
      </c>
      <c r="Q2560" s="27">
        <v>7600</v>
      </c>
      <c r="R2560" s="199">
        <v>222</v>
      </c>
      <c r="S2560" s="199">
        <v>56</v>
      </c>
      <c r="T2560" s="199">
        <v>91</v>
      </c>
      <c r="U2560" s="199"/>
      <c r="V2560" s="199"/>
      <c r="W2560" s="157"/>
    </row>
    <row r="2561" spans="1:23">
      <c r="A2561" s="158">
        <v>13.05</v>
      </c>
      <c r="B2561" s="153">
        <v>57</v>
      </c>
      <c r="C2561" s="164">
        <v>2241609</v>
      </c>
      <c r="D2561" s="153"/>
      <c r="E2561" s="27"/>
      <c r="F2561" s="27"/>
      <c r="G2561" s="27"/>
      <c r="H2561" s="27"/>
      <c r="I2561" s="27"/>
      <c r="J2561" s="159" t="s">
        <v>291</v>
      </c>
      <c r="K2561" s="25" t="s">
        <v>303</v>
      </c>
      <c r="L2561" s="27"/>
      <c r="M2561" s="160" t="s">
        <v>317</v>
      </c>
      <c r="N2561" s="140">
        <v>7.4166474214879416E-2</v>
      </c>
      <c r="O2561" s="140">
        <f t="shared" si="122"/>
        <v>74.166474214879415</v>
      </c>
      <c r="P2561" s="156" t="s">
        <v>346</v>
      </c>
      <c r="Q2561" s="27">
        <v>1.0721000000000001</v>
      </c>
      <c r="R2561" s="199">
        <v>71</v>
      </c>
      <c r="S2561" s="199">
        <v>85</v>
      </c>
      <c r="T2561" s="199">
        <v>99</v>
      </c>
      <c r="U2561" s="199">
        <v>113</v>
      </c>
      <c r="V2561" s="199">
        <v>254</v>
      </c>
      <c r="W2561" s="157"/>
    </row>
    <row r="2562" spans="1:23">
      <c r="A2562" s="158">
        <v>13.53</v>
      </c>
      <c r="B2562" s="153">
        <v>207</v>
      </c>
      <c r="C2562" s="163">
        <v>264837</v>
      </c>
      <c r="D2562" s="153"/>
      <c r="E2562" s="27"/>
      <c r="F2562" s="27"/>
      <c r="G2562" s="27"/>
      <c r="H2562" s="27"/>
      <c r="I2562" s="27"/>
      <c r="J2562" s="159" t="s">
        <v>95</v>
      </c>
      <c r="K2562" s="25" t="s">
        <v>98</v>
      </c>
      <c r="L2562" s="27"/>
      <c r="M2562" s="160" t="s">
        <v>98</v>
      </c>
      <c r="N2562" s="140">
        <v>5.4981253347616502E-3</v>
      </c>
      <c r="O2562" s="140">
        <f t="shared" si="122"/>
        <v>5.4981253347616503</v>
      </c>
      <c r="P2562" s="156" t="s">
        <v>346</v>
      </c>
      <c r="Q2562" s="156" t="s">
        <v>346</v>
      </c>
      <c r="R2562" s="203">
        <v>160</v>
      </c>
      <c r="S2562" s="203"/>
      <c r="T2562" s="203"/>
      <c r="U2562" s="203"/>
      <c r="V2562" s="203"/>
      <c r="W2562" s="157"/>
    </row>
    <row r="2563" spans="1:23">
      <c r="A2563" s="158">
        <v>14.38</v>
      </c>
      <c r="B2563" s="153">
        <v>57</v>
      </c>
      <c r="C2563" s="163">
        <v>588124</v>
      </c>
      <c r="D2563" s="153"/>
      <c r="E2563" s="27"/>
      <c r="F2563" s="27"/>
      <c r="G2563" s="27"/>
      <c r="H2563" s="27"/>
      <c r="I2563" s="27"/>
      <c r="J2563" s="159" t="s">
        <v>292</v>
      </c>
      <c r="K2563" s="25" t="s">
        <v>304</v>
      </c>
      <c r="L2563" s="27"/>
      <c r="M2563" s="160" t="s">
        <v>318</v>
      </c>
      <c r="N2563" s="140">
        <v>1.2209696773416708E-2</v>
      </c>
      <c r="O2563" s="140">
        <f t="shared" si="122"/>
        <v>12.209696773416708</v>
      </c>
      <c r="P2563" s="156" t="s">
        <v>346</v>
      </c>
      <c r="Q2563" s="156" t="s">
        <v>346</v>
      </c>
      <c r="R2563" s="201">
        <v>104</v>
      </c>
      <c r="S2563" s="201">
        <v>223</v>
      </c>
      <c r="T2563" s="201">
        <v>267</v>
      </c>
      <c r="U2563" s="201"/>
      <c r="V2563" s="201"/>
      <c r="W2563" s="157"/>
    </row>
    <row r="2564" spans="1:23">
      <c r="A2564" s="158">
        <v>15.06</v>
      </c>
      <c r="B2564" s="153">
        <v>188</v>
      </c>
      <c r="C2564" s="23">
        <v>5917113</v>
      </c>
      <c r="D2564" s="153"/>
      <c r="E2564" s="27"/>
      <c r="F2564" s="27"/>
      <c r="G2564" s="27"/>
      <c r="H2564" s="27"/>
      <c r="I2564" s="27"/>
      <c r="J2564" s="159" t="s">
        <v>89</v>
      </c>
      <c r="K2564" s="25" t="s">
        <v>115</v>
      </c>
      <c r="L2564" s="27"/>
      <c r="M2564" s="160" t="s">
        <v>140</v>
      </c>
      <c r="N2564" s="140">
        <v>0.12284170600764815</v>
      </c>
      <c r="O2564" s="140">
        <f t="shared" si="122"/>
        <v>122.84170600764816</v>
      </c>
      <c r="P2564" s="156" t="s">
        <v>346</v>
      </c>
      <c r="Q2564" s="156" t="s">
        <v>346</v>
      </c>
      <c r="R2564" s="199">
        <v>109</v>
      </c>
      <c r="S2564" s="199">
        <v>243</v>
      </c>
      <c r="T2564" s="199"/>
      <c r="U2564" s="199"/>
      <c r="V2564" s="199"/>
      <c r="W2564" s="157"/>
    </row>
    <row r="2565" spans="1:23">
      <c r="A2565" s="158">
        <v>15.42</v>
      </c>
      <c r="B2565" s="153">
        <v>149</v>
      </c>
      <c r="C2565" s="27">
        <v>1665226</v>
      </c>
      <c r="D2565" s="153"/>
      <c r="E2565" s="27"/>
      <c r="F2565" s="27"/>
      <c r="G2565" s="27"/>
      <c r="H2565" s="27"/>
      <c r="I2565" s="27"/>
      <c r="J2565" s="159" t="s">
        <v>90</v>
      </c>
      <c r="K2565" s="25" t="s">
        <v>116</v>
      </c>
      <c r="L2565" s="27"/>
      <c r="M2565" s="160" t="s">
        <v>141</v>
      </c>
      <c r="N2565" s="140">
        <v>3.457077847394361E-2</v>
      </c>
      <c r="O2565" s="140">
        <f t="shared" si="122"/>
        <v>34.570778473943612</v>
      </c>
      <c r="P2565" s="156" t="s">
        <v>346</v>
      </c>
      <c r="Q2565" s="156" t="s">
        <v>346</v>
      </c>
      <c r="R2565" s="201">
        <v>83</v>
      </c>
      <c r="S2565" s="201">
        <v>111</v>
      </c>
      <c r="T2565" s="201">
        <v>154</v>
      </c>
      <c r="U2565" s="201">
        <v>224</v>
      </c>
      <c r="V2565" s="201">
        <v>252</v>
      </c>
      <c r="W2565" s="157"/>
    </row>
    <row r="2566" spans="1:23">
      <c r="A2566" s="158">
        <v>15.53</v>
      </c>
      <c r="B2566" s="153">
        <v>194</v>
      </c>
      <c r="C2566" s="27">
        <v>1193910</v>
      </c>
      <c r="D2566" s="153"/>
      <c r="E2566" s="27"/>
      <c r="F2566" s="27"/>
      <c r="G2566" s="27"/>
      <c r="H2566" s="27"/>
      <c r="I2566" s="27"/>
      <c r="J2566" s="159" t="s">
        <v>95</v>
      </c>
      <c r="K2566" s="25" t="s">
        <v>98</v>
      </c>
      <c r="L2566" s="27"/>
      <c r="M2566" s="160" t="s">
        <v>98</v>
      </c>
      <c r="N2566" s="140">
        <v>3.9502025210412121E-2</v>
      </c>
      <c r="O2566" s="140">
        <f t="shared" si="122"/>
        <v>39.502025210412121</v>
      </c>
      <c r="P2566" s="156" t="s">
        <v>346</v>
      </c>
      <c r="Q2566" s="156" t="s">
        <v>346</v>
      </c>
      <c r="R2566" s="199">
        <v>73</v>
      </c>
      <c r="S2566" s="199">
        <v>147</v>
      </c>
      <c r="T2566" s="199">
        <v>281</v>
      </c>
      <c r="U2566" s="199">
        <v>355</v>
      </c>
      <c r="V2566" s="199">
        <v>429</v>
      </c>
      <c r="W2566" s="157"/>
    </row>
    <row r="2567" spans="1:23">
      <c r="A2567" s="158">
        <v>15.9</v>
      </c>
      <c r="B2567" s="153">
        <v>209</v>
      </c>
      <c r="C2567" s="27">
        <v>681838</v>
      </c>
      <c r="D2567" s="153"/>
      <c r="E2567" s="27"/>
      <c r="F2567" s="27"/>
      <c r="G2567" s="27"/>
      <c r="H2567" s="27"/>
      <c r="I2567" s="27"/>
      <c r="J2567" s="159" t="s">
        <v>95</v>
      </c>
      <c r="K2567" s="25" t="s">
        <v>98</v>
      </c>
      <c r="L2567" s="27"/>
      <c r="M2567" s="160" t="s">
        <v>98</v>
      </c>
      <c r="N2567" s="140">
        <v>1.4155238059648818E-2</v>
      </c>
      <c r="O2567" s="140">
        <f t="shared" si="122"/>
        <v>14.155238059648818</v>
      </c>
      <c r="P2567" s="156" t="s">
        <v>346</v>
      </c>
      <c r="Q2567" s="156" t="s">
        <v>346</v>
      </c>
      <c r="R2567" s="201">
        <v>173</v>
      </c>
      <c r="S2567" s="201">
        <v>186</v>
      </c>
      <c r="T2567" s="201">
        <v>220</v>
      </c>
      <c r="U2567" s="201">
        <v>292</v>
      </c>
      <c r="V2567" s="201"/>
      <c r="W2567" s="157"/>
    </row>
    <row r="2568" spans="1:23">
      <c r="A2568" s="158">
        <v>16.64</v>
      </c>
      <c r="B2568" s="153">
        <v>243</v>
      </c>
      <c r="C2568" s="163">
        <v>310084</v>
      </c>
      <c r="D2568" s="153"/>
      <c r="E2568" s="27"/>
      <c r="F2568" s="27"/>
      <c r="G2568" s="27"/>
      <c r="H2568" s="27"/>
      <c r="I2568" s="27"/>
      <c r="J2568" s="159" t="s">
        <v>95</v>
      </c>
      <c r="K2568" s="25" t="s">
        <v>98</v>
      </c>
      <c r="L2568" s="27"/>
      <c r="M2568" s="160" t="s">
        <v>98</v>
      </c>
      <c r="N2568" s="140">
        <v>6.4374717139381258E-3</v>
      </c>
      <c r="O2568" s="140">
        <f t="shared" si="122"/>
        <v>6.4374717139381259</v>
      </c>
      <c r="P2568" s="156" t="s">
        <v>346</v>
      </c>
      <c r="Q2568" s="156" t="s">
        <v>346</v>
      </c>
      <c r="R2568" s="199">
        <v>73</v>
      </c>
      <c r="S2568" s="199">
        <v>147</v>
      </c>
      <c r="T2568" s="199">
        <v>281</v>
      </c>
      <c r="U2568" s="199">
        <v>355</v>
      </c>
      <c r="V2568" s="199"/>
      <c r="W2568" s="157"/>
    </row>
    <row r="2569" spans="1:23" ht="13.8" thickBot="1">
      <c r="A2569" s="158">
        <v>17.36</v>
      </c>
      <c r="B2569" s="153">
        <v>57</v>
      </c>
      <c r="C2569" s="163">
        <v>187949</v>
      </c>
      <c r="D2569" s="153"/>
      <c r="E2569" s="27"/>
      <c r="F2569" s="27"/>
      <c r="G2569" s="27"/>
      <c r="H2569" s="27"/>
      <c r="I2569" s="27"/>
      <c r="J2569" s="159" t="s">
        <v>293</v>
      </c>
      <c r="K2569" s="25" t="s">
        <v>305</v>
      </c>
      <c r="L2569" s="27"/>
      <c r="M2569" s="160" t="s">
        <v>319</v>
      </c>
      <c r="N2569" s="140">
        <v>3.9018987473167172E-3</v>
      </c>
      <c r="O2569" s="140">
        <f t="shared" si="122"/>
        <v>3.901898747316717</v>
      </c>
      <c r="P2569" s="156" t="s">
        <v>346</v>
      </c>
      <c r="Q2569" s="27">
        <v>5.0630000000000001E-2</v>
      </c>
      <c r="R2569" s="205">
        <v>73</v>
      </c>
      <c r="S2569" s="205">
        <v>281</v>
      </c>
      <c r="T2569" s="205">
        <v>147</v>
      </c>
      <c r="U2569" s="205">
        <v>355</v>
      </c>
      <c r="V2569" s="205"/>
      <c r="W2569" s="157"/>
    </row>
    <row r="2570" spans="1:23">
      <c r="A2570" s="9">
        <v>18.02</v>
      </c>
      <c r="B2570" s="10">
        <v>193</v>
      </c>
      <c r="C2570" s="135">
        <v>1215777</v>
      </c>
      <c r="D2570" s="11"/>
      <c r="E2570" s="12"/>
      <c r="F2570" s="135"/>
      <c r="G2570" s="135"/>
      <c r="H2570" s="135"/>
      <c r="I2570" s="135"/>
      <c r="J2570" s="15" t="s">
        <v>294</v>
      </c>
      <c r="K2570" s="7" t="s">
        <v>306</v>
      </c>
      <c r="L2570" s="135"/>
      <c r="M2570" s="13" t="s">
        <v>320</v>
      </c>
      <c r="N2570" s="14">
        <v>2.5240031887993425E-2</v>
      </c>
      <c r="O2570" s="140">
        <f t="shared" si="122"/>
        <v>25.240031887993425</v>
      </c>
      <c r="P2570" s="135">
        <v>629</v>
      </c>
      <c r="Q2570" s="130" t="s">
        <v>346</v>
      </c>
      <c r="R2570" s="135"/>
      <c r="S2570" s="135"/>
      <c r="T2570" s="137"/>
      <c r="U2570" s="16"/>
      <c r="V2570" s="16"/>
      <c r="W2570" s="136"/>
    </row>
    <row r="2571" spans="1:23">
      <c r="A2571" s="9">
        <v>18.73</v>
      </c>
      <c r="B2571" s="10">
        <v>55</v>
      </c>
      <c r="C2571" s="26">
        <v>50226</v>
      </c>
      <c r="D2571" s="11"/>
      <c r="E2571" s="12"/>
      <c r="F2571" s="135"/>
      <c r="G2571" s="135"/>
      <c r="H2571" s="135"/>
      <c r="I2571" s="135"/>
      <c r="J2571" s="15" t="s">
        <v>92</v>
      </c>
      <c r="K2571" s="7" t="s">
        <v>118</v>
      </c>
      <c r="L2571" s="135"/>
      <c r="M2571" s="13" t="s">
        <v>143</v>
      </c>
      <c r="N2571" s="14">
        <v>1.0427124724405527E-3</v>
      </c>
      <c r="O2571" s="140">
        <f t="shared" si="122"/>
        <v>1.0427124724405528</v>
      </c>
      <c r="P2571" s="130" t="s">
        <v>346</v>
      </c>
      <c r="Q2571" s="130" t="s">
        <v>346</v>
      </c>
      <c r="R2571" s="135"/>
      <c r="S2571" s="135"/>
      <c r="T2571" s="137"/>
      <c r="U2571" s="16"/>
      <c r="V2571" s="16"/>
      <c r="W2571" s="136"/>
    </row>
    <row r="2572" spans="1:23">
      <c r="A2572" s="9">
        <v>23.46</v>
      </c>
      <c r="B2572" s="10">
        <v>243</v>
      </c>
      <c r="C2572" s="32">
        <v>2838502</v>
      </c>
      <c r="D2572" s="11"/>
      <c r="E2572" s="12"/>
      <c r="F2572" s="135"/>
      <c r="G2572" s="135"/>
      <c r="H2572" s="135"/>
      <c r="I2572" s="135"/>
      <c r="J2572" s="15" t="s">
        <v>3393</v>
      </c>
      <c r="K2572" s="7" t="s">
        <v>120</v>
      </c>
      <c r="L2572" s="135"/>
      <c r="M2572" s="13" t="s">
        <v>145</v>
      </c>
      <c r="N2572" s="14">
        <v>0.1</v>
      </c>
      <c r="O2572" s="140">
        <f t="shared" si="122"/>
        <v>100</v>
      </c>
      <c r="P2572" s="130" t="s">
        <v>346</v>
      </c>
      <c r="Q2572" s="130" t="s">
        <v>346</v>
      </c>
      <c r="R2572" s="135"/>
      <c r="S2572" s="135"/>
      <c r="T2572" s="137"/>
      <c r="U2572" s="16"/>
      <c r="V2572" s="16"/>
      <c r="W2572" s="136"/>
    </row>
    <row r="2573" spans="1:23">
      <c r="A2573" s="9">
        <v>25.62</v>
      </c>
      <c r="B2573" s="10">
        <v>207</v>
      </c>
      <c r="C2573" s="26">
        <v>1754942</v>
      </c>
      <c r="D2573" s="11"/>
      <c r="E2573" s="12"/>
      <c r="F2573" s="135"/>
      <c r="G2573" s="135"/>
      <c r="H2573" s="135"/>
      <c r="I2573" s="135"/>
      <c r="J2573" s="15" t="s">
        <v>95</v>
      </c>
      <c r="K2573" s="7" t="s">
        <v>98</v>
      </c>
      <c r="L2573" s="135"/>
      <c r="M2573" s="13" t="s">
        <v>98</v>
      </c>
      <c r="N2573" s="14">
        <v>3.643331963146116E-2</v>
      </c>
      <c r="O2573" s="140">
        <f t="shared" si="122"/>
        <v>36.43331963146116</v>
      </c>
      <c r="P2573" s="130" t="s">
        <v>346</v>
      </c>
      <c r="Q2573" s="130" t="s">
        <v>346</v>
      </c>
      <c r="R2573" s="135"/>
      <c r="S2573" s="135"/>
      <c r="T2573" s="137"/>
      <c r="U2573" s="16"/>
      <c r="V2573" s="16"/>
      <c r="W2573" s="136"/>
    </row>
    <row r="2574" spans="1:23">
      <c r="A2574" s="220" t="s">
        <v>348</v>
      </c>
      <c r="B2574" s="220"/>
      <c r="C2574" s="220"/>
      <c r="D2574" s="220"/>
      <c r="E2574" s="220"/>
      <c r="F2574" s="220"/>
      <c r="G2574" s="220"/>
      <c r="H2574" s="220"/>
      <c r="I2574" s="220"/>
      <c r="J2574" s="220"/>
      <c r="K2574" s="220"/>
      <c r="L2574" s="220"/>
      <c r="M2574" s="220"/>
      <c r="N2574" s="220"/>
      <c r="O2574" s="220"/>
      <c r="P2574" s="220"/>
      <c r="Q2574" s="220"/>
      <c r="R2574" s="220"/>
      <c r="S2574" s="220"/>
      <c r="T2574" s="220"/>
      <c r="U2574" s="220"/>
      <c r="V2574" s="220"/>
      <c r="W2574" s="220"/>
    </row>
    <row r="2575" spans="1:23">
      <c r="A2575" s="9">
        <v>5.8</v>
      </c>
      <c r="B2575" s="10">
        <v>86</v>
      </c>
      <c r="C2575" s="19">
        <v>1153853</v>
      </c>
      <c r="D2575" s="11"/>
      <c r="E2575" s="12"/>
      <c r="F2575" s="135"/>
      <c r="G2575" s="135"/>
      <c r="H2575" s="135"/>
      <c r="I2575" s="135"/>
      <c r="J2575" s="15" t="s">
        <v>95</v>
      </c>
      <c r="K2575" s="7" t="s">
        <v>98</v>
      </c>
      <c r="L2575" s="135"/>
      <c r="M2575" s="13" t="s">
        <v>98</v>
      </c>
      <c r="N2575" s="14">
        <v>4.1151042138471997E-2</v>
      </c>
      <c r="O2575" s="140">
        <f t="shared" si="122"/>
        <v>41.151042138471993</v>
      </c>
      <c r="P2575" s="130" t="s">
        <v>346</v>
      </c>
      <c r="Q2575" s="130" t="s">
        <v>346</v>
      </c>
      <c r="R2575" s="135"/>
      <c r="S2575" s="135"/>
      <c r="T2575" s="137"/>
      <c r="U2575" s="16"/>
      <c r="V2575" s="16"/>
      <c r="W2575" s="136"/>
    </row>
    <row r="2576" spans="1:23">
      <c r="A2576" s="9">
        <v>6.53</v>
      </c>
      <c r="B2576" s="10">
        <v>151</v>
      </c>
      <c r="C2576" s="19">
        <v>84273</v>
      </c>
      <c r="D2576" s="11"/>
      <c r="E2576" s="12"/>
      <c r="F2576" s="135"/>
      <c r="G2576" s="135"/>
      <c r="H2576" s="135"/>
      <c r="I2576" s="135"/>
      <c r="J2576" s="15" t="s">
        <v>95</v>
      </c>
      <c r="K2576" s="7" t="s">
        <v>98</v>
      </c>
      <c r="L2576" s="135"/>
      <c r="M2576" s="13" t="s">
        <v>98</v>
      </c>
      <c r="N2576" s="14">
        <v>3.0055143715321197E-3</v>
      </c>
      <c r="O2576" s="140">
        <f t="shared" si="122"/>
        <v>3.0055143715321195</v>
      </c>
      <c r="P2576" s="130" t="s">
        <v>346</v>
      </c>
      <c r="Q2576" s="130" t="s">
        <v>346</v>
      </c>
      <c r="R2576" s="135"/>
      <c r="S2576" s="135"/>
      <c r="T2576" s="137"/>
      <c r="U2576" s="16"/>
      <c r="V2576" s="16"/>
      <c r="W2576" s="136"/>
    </row>
    <row r="2577" spans="1:23">
      <c r="A2577" s="9">
        <v>7.13</v>
      </c>
      <c r="B2577" s="10">
        <v>60</v>
      </c>
      <c r="C2577" s="19">
        <v>296556</v>
      </c>
      <c r="D2577" s="11"/>
      <c r="E2577" s="12"/>
      <c r="F2577" s="135"/>
      <c r="G2577" s="135"/>
      <c r="H2577" s="135"/>
      <c r="I2577" s="135"/>
      <c r="J2577" s="15" t="s">
        <v>73</v>
      </c>
      <c r="K2577" s="7" t="s">
        <v>99</v>
      </c>
      <c r="L2577" s="135"/>
      <c r="M2577" s="13" t="s">
        <v>124</v>
      </c>
      <c r="N2577" s="14">
        <v>1.0576380572236414E-2</v>
      </c>
      <c r="O2577" s="140">
        <f t="shared" si="122"/>
        <v>10.576380572236415</v>
      </c>
      <c r="P2577" s="130" t="s">
        <v>346</v>
      </c>
      <c r="Q2577" s="130" t="s">
        <v>346</v>
      </c>
      <c r="R2577" s="135"/>
      <c r="S2577" s="135"/>
      <c r="T2577" s="137"/>
      <c r="U2577" s="16"/>
      <c r="V2577" s="16"/>
      <c r="W2577" s="136"/>
    </row>
    <row r="2578" spans="1:23">
      <c r="A2578" s="9">
        <v>7.27</v>
      </c>
      <c r="B2578" s="10">
        <v>94</v>
      </c>
      <c r="C2578" s="19">
        <v>62792</v>
      </c>
      <c r="D2578" s="11"/>
      <c r="E2578" s="12"/>
      <c r="F2578" s="135"/>
      <c r="G2578" s="135"/>
      <c r="H2578" s="135"/>
      <c r="I2578" s="135"/>
      <c r="J2578" s="15" t="s">
        <v>74</v>
      </c>
      <c r="K2578" s="7" t="s">
        <v>100</v>
      </c>
      <c r="L2578" s="135"/>
      <c r="M2578" s="13" t="s">
        <v>125</v>
      </c>
      <c r="N2578" s="14">
        <v>2.2394154523660585E-3</v>
      </c>
      <c r="O2578" s="140">
        <f t="shared" si="122"/>
        <v>2.2394154523660585</v>
      </c>
      <c r="P2578" s="130" t="s">
        <v>346</v>
      </c>
      <c r="Q2578" s="130" t="s">
        <v>346</v>
      </c>
      <c r="R2578" s="135"/>
      <c r="S2578" s="135"/>
      <c r="T2578" s="137"/>
      <c r="U2578" s="16"/>
      <c r="V2578" s="16"/>
      <c r="W2578" s="136"/>
    </row>
    <row r="2579" spans="1:23">
      <c r="A2579" s="9">
        <v>7.73</v>
      </c>
      <c r="B2579" s="10">
        <v>60</v>
      </c>
      <c r="C2579" s="19">
        <v>47114</v>
      </c>
      <c r="D2579" s="11"/>
      <c r="E2579" s="12"/>
      <c r="F2579" s="135"/>
      <c r="G2579" s="135"/>
      <c r="H2579" s="135"/>
      <c r="I2579" s="135"/>
      <c r="J2579" s="15" t="s">
        <v>76</v>
      </c>
      <c r="K2579" s="7" t="s">
        <v>102</v>
      </c>
      <c r="L2579" s="135"/>
      <c r="M2579" s="13" t="s">
        <v>127</v>
      </c>
      <c r="N2579" s="14">
        <v>1.6802748697728133E-3</v>
      </c>
      <c r="O2579" s="140">
        <f t="shared" si="122"/>
        <v>1.6802748697728134</v>
      </c>
      <c r="P2579" s="130" t="s">
        <v>346</v>
      </c>
      <c r="Q2579" s="135">
        <v>12215</v>
      </c>
      <c r="R2579" s="135"/>
      <c r="S2579" s="135"/>
      <c r="T2579" s="137"/>
      <c r="U2579" s="16"/>
      <c r="V2579" s="16"/>
      <c r="W2579" s="136"/>
    </row>
    <row r="2580" spans="1:23">
      <c r="A2580" s="9">
        <v>7.87</v>
      </c>
      <c r="B2580" s="10">
        <v>107</v>
      </c>
      <c r="C2580" s="19">
        <v>67945</v>
      </c>
      <c r="D2580" s="11"/>
      <c r="E2580" s="12"/>
      <c r="F2580" s="135"/>
      <c r="G2580" s="135"/>
      <c r="H2580" s="135"/>
      <c r="I2580" s="135"/>
      <c r="J2580" s="15" t="s">
        <v>284</v>
      </c>
      <c r="K2580" s="7" t="s">
        <v>103</v>
      </c>
      <c r="L2580" s="135"/>
      <c r="M2580" s="13" t="s">
        <v>310</v>
      </c>
      <c r="N2580" s="14">
        <v>2.4231921727451244E-3</v>
      </c>
      <c r="O2580" s="140">
        <f t="shared" si="122"/>
        <v>2.4231921727451242</v>
      </c>
      <c r="P2580" s="135">
        <v>1400</v>
      </c>
      <c r="Q2580" s="135">
        <v>1400</v>
      </c>
      <c r="R2580" s="135"/>
      <c r="S2580" s="135"/>
      <c r="T2580" s="137"/>
      <c r="U2580" s="16"/>
      <c r="V2580" s="16"/>
      <c r="W2580" s="136"/>
    </row>
    <row r="2581" spans="1:23">
      <c r="A2581" s="9">
        <v>8.17</v>
      </c>
      <c r="B2581" s="10">
        <v>151</v>
      </c>
      <c r="C2581" s="19">
        <v>41685</v>
      </c>
      <c r="D2581" s="11"/>
      <c r="E2581" s="12"/>
      <c r="F2581" s="135"/>
      <c r="G2581" s="135"/>
      <c r="H2581" s="135"/>
      <c r="I2581" s="135"/>
      <c r="J2581" s="15" t="s">
        <v>95</v>
      </c>
      <c r="K2581" s="7" t="s">
        <v>98</v>
      </c>
      <c r="L2581" s="135"/>
      <c r="M2581" s="13" t="s">
        <v>98</v>
      </c>
      <c r="N2581" s="14">
        <v>1.4866548785176321E-3</v>
      </c>
      <c r="O2581" s="140">
        <f t="shared" si="122"/>
        <v>1.4866548785176321</v>
      </c>
      <c r="P2581" s="130" t="s">
        <v>346</v>
      </c>
      <c r="Q2581" s="130" t="s">
        <v>346</v>
      </c>
      <c r="R2581" s="135"/>
      <c r="S2581" s="135"/>
      <c r="T2581" s="137"/>
      <c r="U2581" s="16"/>
      <c r="V2581" s="16"/>
      <c r="W2581" s="136"/>
    </row>
    <row r="2582" spans="1:23">
      <c r="A2582" s="9">
        <v>8.84</v>
      </c>
      <c r="B2582" s="10">
        <v>94</v>
      </c>
      <c r="C2582" s="19">
        <v>818506</v>
      </c>
      <c r="D2582" s="11"/>
      <c r="E2582" s="12"/>
      <c r="F2582" s="135"/>
      <c r="G2582" s="135"/>
      <c r="H2582" s="135"/>
      <c r="I2582" s="135"/>
      <c r="J2582" s="15" t="s">
        <v>95</v>
      </c>
      <c r="K2582" s="7" t="s">
        <v>98</v>
      </c>
      <c r="L2582" s="135"/>
      <c r="M2582" s="13" t="s">
        <v>98</v>
      </c>
      <c r="N2582" s="14">
        <v>2.9191218375817507E-2</v>
      </c>
      <c r="O2582" s="140">
        <f t="shared" si="122"/>
        <v>29.191218375817506</v>
      </c>
      <c r="P2582" s="130" t="s">
        <v>346</v>
      </c>
      <c r="Q2582" s="130" t="s">
        <v>346</v>
      </c>
      <c r="R2582" s="135"/>
      <c r="S2582" s="135"/>
      <c r="T2582" s="137"/>
      <c r="U2582" s="16"/>
      <c r="V2582" s="16"/>
      <c r="W2582" s="136"/>
    </row>
    <row r="2583" spans="1:23" ht="15.75" customHeight="1">
      <c r="A2583" s="9">
        <v>9.27</v>
      </c>
      <c r="B2583" s="10">
        <v>135</v>
      </c>
      <c r="C2583" s="19">
        <v>306857</v>
      </c>
      <c r="D2583" s="11"/>
      <c r="E2583" s="12"/>
      <c r="F2583" s="135"/>
      <c r="G2583" s="135"/>
      <c r="H2583" s="135"/>
      <c r="I2583" s="135"/>
      <c r="J2583" s="15" t="s">
        <v>286</v>
      </c>
      <c r="K2583" s="7" t="s">
        <v>110</v>
      </c>
      <c r="L2583" s="135"/>
      <c r="M2583" s="13" t="s">
        <v>312</v>
      </c>
      <c r="N2583" s="14">
        <v>1.0943755692869976E-2</v>
      </c>
      <c r="O2583" s="140">
        <f t="shared" si="122"/>
        <v>10.943755692869976</v>
      </c>
      <c r="P2583" s="135">
        <v>1900</v>
      </c>
      <c r="Q2583" s="130" t="s">
        <v>346</v>
      </c>
      <c r="R2583" s="135"/>
      <c r="S2583" s="135"/>
      <c r="T2583" s="137"/>
      <c r="U2583" s="16"/>
      <c r="V2583" s="16"/>
      <c r="W2583" s="136"/>
    </row>
    <row r="2584" spans="1:23">
      <c r="A2584" s="9">
        <v>9.3699999999999992</v>
      </c>
      <c r="B2584" s="10">
        <v>103</v>
      </c>
      <c r="C2584" s="19">
        <v>156427</v>
      </c>
      <c r="D2584" s="11"/>
      <c r="E2584" s="12"/>
      <c r="F2584" s="135"/>
      <c r="G2584" s="135"/>
      <c r="H2584" s="135"/>
      <c r="I2584" s="135"/>
      <c r="J2584" s="15" t="s">
        <v>325</v>
      </c>
      <c r="K2584" s="7" t="s">
        <v>339</v>
      </c>
      <c r="L2584" s="135"/>
      <c r="M2584" s="13" t="s">
        <v>332</v>
      </c>
      <c r="N2584" s="14">
        <v>5.5788164251380024E-3</v>
      </c>
      <c r="O2584" s="140">
        <f t="shared" si="122"/>
        <v>5.5788164251380028</v>
      </c>
      <c r="P2584" s="130" t="s">
        <v>346</v>
      </c>
      <c r="Q2584" s="130" t="s">
        <v>346</v>
      </c>
      <c r="R2584" s="135"/>
      <c r="S2584" s="135"/>
      <c r="T2584" s="137"/>
      <c r="U2584" s="16"/>
      <c r="V2584" s="16"/>
      <c r="W2584" s="136"/>
    </row>
    <row r="2585" spans="1:23">
      <c r="A2585" s="9">
        <v>9.91</v>
      </c>
      <c r="B2585" s="10">
        <v>55</v>
      </c>
      <c r="C2585" s="19">
        <v>117496</v>
      </c>
      <c r="D2585" s="11"/>
      <c r="E2585" s="12"/>
      <c r="F2585" s="135"/>
      <c r="G2585" s="135"/>
      <c r="H2585" s="135"/>
      <c r="I2585" s="135"/>
      <c r="J2585" s="15" t="s">
        <v>225</v>
      </c>
      <c r="K2585" s="7" t="s">
        <v>194</v>
      </c>
      <c r="L2585" s="135"/>
      <c r="M2585" s="13" t="s">
        <v>248</v>
      </c>
      <c r="N2585" s="14">
        <v>4.1903802712320425E-3</v>
      </c>
      <c r="O2585" s="140">
        <f t="shared" si="122"/>
        <v>4.1903802712320424</v>
      </c>
      <c r="P2585" s="130" t="s">
        <v>346</v>
      </c>
      <c r="Q2585" s="130" t="s">
        <v>346</v>
      </c>
      <c r="R2585" s="135"/>
      <c r="S2585" s="135"/>
      <c r="T2585" s="137"/>
      <c r="U2585" s="16"/>
      <c r="V2585" s="16"/>
      <c r="W2585" s="136"/>
    </row>
    <row r="2586" spans="1:23">
      <c r="A2586" s="9">
        <v>10.49</v>
      </c>
      <c r="B2586" s="10">
        <v>147</v>
      </c>
      <c r="C2586" s="19">
        <v>131958</v>
      </c>
      <c r="D2586" s="11"/>
      <c r="E2586" s="12"/>
      <c r="F2586" s="135"/>
      <c r="G2586" s="135"/>
      <c r="H2586" s="135"/>
      <c r="I2586" s="135"/>
      <c r="J2586" s="15" t="s">
        <v>87</v>
      </c>
      <c r="K2586" s="7" t="s">
        <v>113</v>
      </c>
      <c r="L2586" s="135"/>
      <c r="M2586" s="13" t="s">
        <v>138</v>
      </c>
      <c r="N2586" s="14">
        <v>4.7061533995305192E-3</v>
      </c>
      <c r="O2586" s="140">
        <f t="shared" si="122"/>
        <v>4.7061533995305194</v>
      </c>
      <c r="P2586" s="130" t="s">
        <v>346</v>
      </c>
      <c r="Q2586" s="130" t="s">
        <v>346</v>
      </c>
      <c r="R2586" s="135"/>
      <c r="S2586" s="135"/>
      <c r="T2586" s="137"/>
      <c r="U2586" s="16"/>
      <c r="V2586" s="16"/>
      <c r="W2586" s="136"/>
    </row>
    <row r="2587" spans="1:23">
      <c r="A2587" s="9">
        <v>10.68</v>
      </c>
      <c r="B2587" s="10">
        <v>147</v>
      </c>
      <c r="C2587" s="19">
        <v>232236</v>
      </c>
      <c r="D2587" s="11"/>
      <c r="E2587" s="12"/>
      <c r="F2587" s="135"/>
      <c r="G2587" s="135"/>
      <c r="H2587" s="135"/>
      <c r="I2587" s="135"/>
      <c r="J2587" s="15" t="s">
        <v>95</v>
      </c>
      <c r="K2587" s="7" t="s">
        <v>98</v>
      </c>
      <c r="L2587" s="135"/>
      <c r="M2587" s="13" t="s">
        <v>98</v>
      </c>
      <c r="N2587" s="14">
        <v>8.2824704898025858E-3</v>
      </c>
      <c r="O2587" s="140">
        <f t="shared" si="122"/>
        <v>8.282470489802586</v>
      </c>
      <c r="P2587" s="130" t="s">
        <v>346</v>
      </c>
      <c r="Q2587" s="130" t="s">
        <v>346</v>
      </c>
      <c r="R2587" s="135"/>
      <c r="S2587" s="135"/>
      <c r="T2587" s="137"/>
      <c r="U2587" s="16"/>
      <c r="V2587" s="16"/>
      <c r="W2587" s="136"/>
    </row>
    <row r="2588" spans="1:23">
      <c r="A2588" s="5">
        <v>10.81</v>
      </c>
      <c r="B2588" s="10">
        <v>73</v>
      </c>
      <c r="C2588" s="19">
        <v>442105</v>
      </c>
      <c r="D2588" s="11"/>
      <c r="E2588" s="12"/>
      <c r="F2588" s="135"/>
      <c r="G2588" s="135"/>
      <c r="H2588" s="135"/>
      <c r="I2588" s="135"/>
      <c r="J2588" s="15" t="s">
        <v>95</v>
      </c>
      <c r="K2588" s="7" t="s">
        <v>98</v>
      </c>
      <c r="L2588" s="135"/>
      <c r="M2588" s="13" t="s">
        <v>98</v>
      </c>
      <c r="N2588" s="14">
        <v>1.5767243734365784E-2</v>
      </c>
      <c r="O2588" s="140">
        <f t="shared" si="122"/>
        <v>15.767243734365783</v>
      </c>
      <c r="P2588" s="130" t="s">
        <v>346</v>
      </c>
      <c r="Q2588" s="130" t="s">
        <v>346</v>
      </c>
      <c r="R2588" s="135"/>
      <c r="S2588" s="135"/>
      <c r="T2588" s="137"/>
      <c r="U2588" s="16"/>
      <c r="V2588" s="16"/>
      <c r="W2588" s="136"/>
    </row>
    <row r="2589" spans="1:23">
      <c r="A2589" s="5">
        <v>10.83</v>
      </c>
      <c r="B2589" s="10">
        <v>163</v>
      </c>
      <c r="C2589" s="19">
        <v>217132</v>
      </c>
      <c r="D2589" s="11"/>
      <c r="E2589" s="12"/>
      <c r="F2589" s="135"/>
      <c r="G2589" s="135"/>
      <c r="H2589" s="135"/>
      <c r="I2589" s="135"/>
      <c r="J2589" s="15" t="s">
        <v>95</v>
      </c>
      <c r="K2589" s="7" t="s">
        <v>98</v>
      </c>
      <c r="L2589" s="135"/>
      <c r="M2589" s="13" t="s">
        <v>98</v>
      </c>
      <c r="N2589" s="14">
        <v>7.743801057509667E-3</v>
      </c>
      <c r="O2589" s="140">
        <f t="shared" si="122"/>
        <v>7.7438010575096667</v>
      </c>
      <c r="P2589" s="130" t="s">
        <v>346</v>
      </c>
      <c r="Q2589" s="130" t="s">
        <v>346</v>
      </c>
      <c r="R2589" s="135"/>
      <c r="S2589" s="135"/>
      <c r="T2589" s="137"/>
      <c r="U2589" s="16"/>
      <c r="V2589" s="16"/>
      <c r="W2589" s="136"/>
    </row>
    <row r="2590" spans="1:23">
      <c r="A2590" s="5">
        <v>10.89</v>
      </c>
      <c r="B2590" s="10">
        <v>58</v>
      </c>
      <c r="C2590" s="19">
        <v>743538</v>
      </c>
      <c r="D2590" s="11"/>
      <c r="E2590" s="12"/>
      <c r="F2590" s="135"/>
      <c r="G2590" s="135"/>
      <c r="H2590" s="135"/>
      <c r="I2590" s="135"/>
      <c r="J2590" s="15" t="s">
        <v>95</v>
      </c>
      <c r="K2590" s="7" t="s">
        <v>98</v>
      </c>
      <c r="L2590" s="135"/>
      <c r="M2590" s="13" t="s">
        <v>98</v>
      </c>
      <c r="N2590" s="14">
        <v>2.6517557756105148E-2</v>
      </c>
      <c r="O2590" s="140">
        <f t="shared" si="122"/>
        <v>26.517557756105148</v>
      </c>
      <c r="P2590" s="130" t="s">
        <v>346</v>
      </c>
      <c r="Q2590" s="130" t="s">
        <v>346</v>
      </c>
      <c r="R2590" s="135"/>
      <c r="S2590" s="135"/>
      <c r="T2590" s="137"/>
      <c r="U2590" s="16"/>
      <c r="V2590" s="16"/>
      <c r="W2590" s="136"/>
    </row>
    <row r="2591" spans="1:23">
      <c r="A2591" s="9">
        <v>11</v>
      </c>
      <c r="B2591" s="10">
        <v>191</v>
      </c>
      <c r="C2591" s="19">
        <v>947596</v>
      </c>
      <c r="D2591" s="11"/>
      <c r="E2591" s="12"/>
      <c r="F2591" s="135"/>
      <c r="G2591" s="135"/>
      <c r="H2591" s="135"/>
      <c r="I2591" s="135"/>
      <c r="J2591" s="15" t="s">
        <v>155</v>
      </c>
      <c r="K2591" s="7" t="s">
        <v>166</v>
      </c>
      <c r="L2591" s="135"/>
      <c r="M2591" s="13" t="s">
        <v>178</v>
      </c>
      <c r="N2591" s="14">
        <v>3.3795087351896222E-2</v>
      </c>
      <c r="O2591" s="140">
        <f t="shared" si="122"/>
        <v>33.795087351896221</v>
      </c>
      <c r="P2591" s="130" t="s">
        <v>346</v>
      </c>
      <c r="Q2591" s="130" t="s">
        <v>346</v>
      </c>
      <c r="R2591" s="135"/>
      <c r="S2591" s="135"/>
      <c r="T2591" s="137"/>
      <c r="U2591" s="16"/>
      <c r="V2591" s="16"/>
      <c r="W2591" s="136"/>
    </row>
    <row r="2592" spans="1:23">
      <c r="A2592" s="9">
        <v>11.07</v>
      </c>
      <c r="B2592" s="10">
        <v>205</v>
      </c>
      <c r="C2592" s="19">
        <v>112767</v>
      </c>
      <c r="D2592" s="11"/>
      <c r="E2592" s="12"/>
      <c r="F2592" s="135"/>
      <c r="G2592" s="135"/>
      <c r="H2592" s="135"/>
      <c r="I2592" s="135"/>
      <c r="J2592" s="15" t="s">
        <v>288</v>
      </c>
      <c r="K2592" s="7" t="s">
        <v>300</v>
      </c>
      <c r="L2592" s="135"/>
      <c r="M2592" s="13" t="s">
        <v>314</v>
      </c>
      <c r="N2592" s="14">
        <v>4.0217250974162845E-3</v>
      </c>
      <c r="O2592" s="140">
        <f t="shared" si="122"/>
        <v>4.0217250974162848</v>
      </c>
      <c r="P2592" s="135">
        <v>270</v>
      </c>
      <c r="Q2592" s="135">
        <v>270.60000000000002</v>
      </c>
      <c r="R2592" s="135"/>
      <c r="S2592" s="135"/>
      <c r="T2592" s="137"/>
      <c r="U2592" s="16"/>
      <c r="V2592" s="16"/>
      <c r="W2592" s="136"/>
    </row>
    <row r="2593" spans="1:23">
      <c r="A2593" s="9">
        <v>11.63</v>
      </c>
      <c r="B2593" s="10">
        <v>153</v>
      </c>
      <c r="C2593" s="19">
        <v>125448</v>
      </c>
      <c r="D2593" s="11"/>
      <c r="E2593" s="12"/>
      <c r="F2593" s="135"/>
      <c r="G2593" s="135"/>
      <c r="H2593" s="135"/>
      <c r="I2593" s="135"/>
      <c r="J2593" s="15" t="s">
        <v>95</v>
      </c>
      <c r="K2593" s="7" t="s">
        <v>98</v>
      </c>
      <c r="L2593" s="135"/>
      <c r="M2593" s="13" t="s">
        <v>98</v>
      </c>
      <c r="N2593" s="14">
        <v>4.473980597343886E-3</v>
      </c>
      <c r="O2593" s="140">
        <f t="shared" si="122"/>
        <v>4.4739805973438855</v>
      </c>
      <c r="P2593" s="130" t="s">
        <v>346</v>
      </c>
      <c r="Q2593" s="130" t="s">
        <v>346</v>
      </c>
      <c r="R2593" s="135"/>
      <c r="S2593" s="135"/>
      <c r="T2593" s="137"/>
      <c r="U2593" s="16"/>
      <c r="V2593" s="16"/>
      <c r="W2593" s="136"/>
    </row>
    <row r="2594" spans="1:23">
      <c r="A2594" s="5">
        <v>11.86</v>
      </c>
      <c r="B2594" s="10">
        <v>57</v>
      </c>
      <c r="C2594" s="19">
        <v>47723</v>
      </c>
      <c r="D2594" s="11"/>
      <c r="E2594" s="12"/>
      <c r="F2594" s="135"/>
      <c r="G2594" s="135"/>
      <c r="H2594" s="135"/>
      <c r="I2594" s="135"/>
      <c r="J2594" s="15" t="s">
        <v>289</v>
      </c>
      <c r="K2594" s="7" t="s">
        <v>301</v>
      </c>
      <c r="L2594" s="135"/>
      <c r="M2594" s="13" t="s">
        <v>315</v>
      </c>
      <c r="N2594" s="14">
        <v>1.7019942609451111E-3</v>
      </c>
      <c r="O2594" s="140">
        <f t="shared" si="122"/>
        <v>1.7019942609451111</v>
      </c>
      <c r="P2594" s="130" t="s">
        <v>346</v>
      </c>
      <c r="Q2594" s="135">
        <v>8.1000000000000014</v>
      </c>
      <c r="R2594" s="135"/>
      <c r="S2594" s="135"/>
      <c r="T2594" s="137"/>
      <c r="U2594" s="16"/>
      <c r="V2594" s="16"/>
      <c r="W2594" s="136"/>
    </row>
    <row r="2595" spans="1:23">
      <c r="A2595" s="9">
        <v>11.91</v>
      </c>
      <c r="B2595" s="10">
        <v>149</v>
      </c>
      <c r="C2595" s="19">
        <v>929489</v>
      </c>
      <c r="D2595" s="11"/>
      <c r="E2595" s="12"/>
      <c r="F2595" s="135"/>
      <c r="G2595" s="135"/>
      <c r="H2595" s="135"/>
      <c r="I2595" s="135"/>
      <c r="J2595" s="15" t="s">
        <v>88</v>
      </c>
      <c r="K2595" s="7" t="s">
        <v>114</v>
      </c>
      <c r="L2595" s="135"/>
      <c r="M2595" s="13" t="s">
        <v>139</v>
      </c>
      <c r="N2595" s="14">
        <v>3.3149318852788177E-2</v>
      </c>
      <c r="O2595" s="140">
        <f t="shared" si="122"/>
        <v>33.149318852788177</v>
      </c>
      <c r="P2595" s="135">
        <v>6240</v>
      </c>
      <c r="Q2595" s="135">
        <v>6240</v>
      </c>
      <c r="R2595" s="135"/>
      <c r="S2595" s="135"/>
      <c r="T2595" s="137"/>
      <c r="U2595" s="16"/>
      <c r="V2595" s="16"/>
      <c r="W2595" s="136"/>
    </row>
    <row r="2596" spans="1:23">
      <c r="A2596" s="9">
        <v>12.05</v>
      </c>
      <c r="B2596" s="10">
        <v>110</v>
      </c>
      <c r="C2596" s="19">
        <v>253224</v>
      </c>
      <c r="D2596" s="11"/>
      <c r="E2596" s="12"/>
      <c r="F2596" s="135"/>
      <c r="G2596" s="135"/>
      <c r="H2596" s="135"/>
      <c r="I2596" s="135"/>
      <c r="J2596" s="15" t="s">
        <v>95</v>
      </c>
      <c r="K2596" s="7" t="s">
        <v>98</v>
      </c>
      <c r="L2596" s="135"/>
      <c r="M2596" s="13" t="s">
        <v>98</v>
      </c>
      <c r="N2596" s="14">
        <v>9.0309870446863109E-3</v>
      </c>
      <c r="O2596" s="140">
        <f t="shared" si="122"/>
        <v>9.0309870446863112</v>
      </c>
      <c r="P2596" s="130" t="s">
        <v>346</v>
      </c>
      <c r="Q2596" s="130" t="s">
        <v>346</v>
      </c>
      <c r="R2596" s="135"/>
      <c r="S2596" s="135"/>
      <c r="T2596" s="137"/>
      <c r="U2596" s="16"/>
      <c r="V2596" s="16"/>
      <c r="W2596" s="136"/>
    </row>
    <row r="2597" spans="1:23">
      <c r="A2597" s="162">
        <v>12.6</v>
      </c>
      <c r="B2597" s="153">
        <v>83</v>
      </c>
      <c r="C2597" s="153">
        <v>843344</v>
      </c>
      <c r="D2597" s="153"/>
      <c r="E2597" s="27"/>
      <c r="F2597" s="27"/>
      <c r="G2597" s="27"/>
      <c r="H2597" s="27"/>
      <c r="I2597" s="27"/>
      <c r="J2597" s="159" t="s">
        <v>95</v>
      </c>
      <c r="K2597" s="25" t="s">
        <v>98</v>
      </c>
      <c r="L2597" s="27"/>
      <c r="M2597" s="160" t="s">
        <v>98</v>
      </c>
      <c r="N2597" s="14">
        <v>3.0077041426618059E-2</v>
      </c>
      <c r="O2597" s="140">
        <f t="shared" si="122"/>
        <v>30.077041426618059</v>
      </c>
      <c r="P2597" s="130" t="s">
        <v>346</v>
      </c>
      <c r="Q2597" s="130" t="s">
        <v>346</v>
      </c>
      <c r="R2597" s="135"/>
      <c r="S2597" s="135"/>
      <c r="T2597" s="137"/>
      <c r="U2597" s="16"/>
      <c r="V2597" s="16"/>
      <c r="W2597" s="136"/>
    </row>
    <row r="2598" spans="1:23">
      <c r="A2598" s="158">
        <v>13.05</v>
      </c>
      <c r="B2598" s="153">
        <v>57</v>
      </c>
      <c r="C2598" s="153">
        <v>442031</v>
      </c>
      <c r="D2598" s="153"/>
      <c r="E2598" s="27"/>
      <c r="F2598" s="27"/>
      <c r="G2598" s="27"/>
      <c r="H2598" s="27"/>
      <c r="I2598" s="27"/>
      <c r="J2598" s="159" t="s">
        <v>291</v>
      </c>
      <c r="K2598" s="25" t="s">
        <v>303</v>
      </c>
      <c r="L2598" s="27"/>
      <c r="M2598" s="160" t="s">
        <v>317</v>
      </c>
      <c r="N2598" s="128">
        <v>1.5764604596522187E-2</v>
      </c>
      <c r="O2598" s="140">
        <f t="shared" si="122"/>
        <v>15.764604596522187</v>
      </c>
      <c r="P2598" s="131" t="s">
        <v>346</v>
      </c>
      <c r="Q2598" s="127">
        <v>1.0721000000000001</v>
      </c>
      <c r="R2598" s="27"/>
      <c r="S2598" s="27"/>
      <c r="T2598" s="140"/>
      <c r="U2598" s="161"/>
      <c r="V2598" s="161"/>
      <c r="W2598" s="129"/>
    </row>
    <row r="2599" spans="1:23">
      <c r="A2599" s="158">
        <v>13.53</v>
      </c>
      <c r="B2599" s="153">
        <v>207</v>
      </c>
      <c r="C2599" s="153">
        <v>197425</v>
      </c>
      <c r="D2599" s="153"/>
      <c r="E2599" s="27"/>
      <c r="F2599" s="27"/>
      <c r="G2599" s="27"/>
      <c r="H2599" s="27"/>
      <c r="I2599" s="27"/>
      <c r="J2599" s="159" t="s">
        <v>95</v>
      </c>
      <c r="K2599" s="25" t="s">
        <v>98</v>
      </c>
      <c r="L2599" s="27"/>
      <c r="M2599" s="160" t="s">
        <v>98</v>
      </c>
      <c r="N2599" s="14">
        <v>7.0409701185400872E-3</v>
      </c>
      <c r="O2599" s="140">
        <f t="shared" si="122"/>
        <v>7.0409701185400868</v>
      </c>
      <c r="P2599" s="130" t="s">
        <v>346</v>
      </c>
      <c r="Q2599" s="130" t="s">
        <v>346</v>
      </c>
      <c r="R2599" s="27"/>
      <c r="S2599" s="27"/>
      <c r="T2599" s="140"/>
      <c r="U2599" s="161"/>
      <c r="V2599" s="161"/>
      <c r="W2599" s="136"/>
    </row>
    <row r="2600" spans="1:23">
      <c r="A2600" s="158">
        <v>14.38</v>
      </c>
      <c r="B2600" s="153">
        <v>57</v>
      </c>
      <c r="C2600" s="153">
        <v>165098</v>
      </c>
      <c r="D2600" s="153"/>
      <c r="E2600" s="27"/>
      <c r="F2600" s="27"/>
      <c r="G2600" s="27"/>
      <c r="H2600" s="27"/>
      <c r="I2600" s="27"/>
      <c r="J2600" s="159" t="s">
        <v>292</v>
      </c>
      <c r="K2600" s="25" t="s">
        <v>304</v>
      </c>
      <c r="L2600" s="27"/>
      <c r="M2600" s="160" t="s">
        <v>318</v>
      </c>
      <c r="N2600" s="14">
        <v>5.888059185162625E-3</v>
      </c>
      <c r="O2600" s="140">
        <f t="shared" ref="O2600:O2651" si="123">N2600*1000</f>
        <v>5.8880591851626249</v>
      </c>
      <c r="P2600" s="130" t="s">
        <v>346</v>
      </c>
      <c r="Q2600" s="130" t="s">
        <v>346</v>
      </c>
      <c r="R2600" s="135"/>
      <c r="S2600" s="135"/>
      <c r="T2600" s="137"/>
      <c r="U2600" s="16"/>
      <c r="V2600" s="16"/>
      <c r="W2600" s="136"/>
    </row>
    <row r="2601" spans="1:23">
      <c r="A2601" s="158">
        <v>15.06</v>
      </c>
      <c r="B2601" s="153">
        <v>188</v>
      </c>
      <c r="C2601" s="153">
        <v>2803946</v>
      </c>
      <c r="D2601" s="153"/>
      <c r="E2601" s="27"/>
      <c r="F2601" s="27"/>
      <c r="G2601" s="27"/>
      <c r="H2601" s="27"/>
      <c r="I2601" s="27"/>
      <c r="J2601" s="159" t="s">
        <v>89</v>
      </c>
      <c r="K2601" s="25" t="s">
        <v>115</v>
      </c>
      <c r="L2601" s="27"/>
      <c r="M2601" s="160" t="s">
        <v>140</v>
      </c>
      <c r="N2601" s="14">
        <v>0.1</v>
      </c>
      <c r="O2601" s="140">
        <f t="shared" si="123"/>
        <v>100</v>
      </c>
      <c r="P2601" s="130" t="s">
        <v>346</v>
      </c>
      <c r="Q2601" s="130" t="s">
        <v>346</v>
      </c>
      <c r="R2601" s="135"/>
      <c r="S2601" s="135"/>
      <c r="T2601" s="137"/>
      <c r="U2601" s="16"/>
      <c r="V2601" s="16"/>
      <c r="W2601" s="136"/>
    </row>
    <row r="2602" spans="1:23">
      <c r="A2602" s="9">
        <v>15.42</v>
      </c>
      <c r="B2602" s="10">
        <v>149</v>
      </c>
      <c r="C2602" s="19">
        <v>83034</v>
      </c>
      <c r="D2602" s="11"/>
      <c r="E2602" s="12"/>
      <c r="F2602" s="135"/>
      <c r="G2602" s="135"/>
      <c r="H2602" s="135"/>
      <c r="I2602" s="135"/>
      <c r="J2602" s="15" t="s">
        <v>90</v>
      </c>
      <c r="K2602" s="7" t="s">
        <v>116</v>
      </c>
      <c r="L2602" s="135"/>
      <c r="M2602" s="13" t="s">
        <v>141</v>
      </c>
      <c r="N2602" s="14">
        <v>2.9613266446643412E-3</v>
      </c>
      <c r="O2602" s="140">
        <f t="shared" si="123"/>
        <v>2.9613266446643411</v>
      </c>
      <c r="P2602" s="130" t="s">
        <v>346</v>
      </c>
      <c r="Q2602" s="130" t="s">
        <v>346</v>
      </c>
      <c r="R2602" s="135"/>
      <c r="S2602" s="135"/>
      <c r="T2602" s="137"/>
      <c r="U2602" s="16"/>
      <c r="V2602" s="16"/>
      <c r="W2602" s="136"/>
    </row>
    <row r="2603" spans="1:23">
      <c r="A2603" s="9">
        <v>15.52</v>
      </c>
      <c r="B2603" s="10">
        <v>194</v>
      </c>
      <c r="C2603" s="19">
        <v>457248</v>
      </c>
      <c r="D2603" s="11"/>
      <c r="E2603" s="12"/>
      <c r="F2603" s="135"/>
      <c r="G2603" s="135"/>
      <c r="H2603" s="135"/>
      <c r="I2603" s="135"/>
      <c r="J2603" s="15" t="s">
        <v>95</v>
      </c>
      <c r="K2603" s="7" t="s">
        <v>98</v>
      </c>
      <c r="L2603" s="135"/>
      <c r="M2603" s="13" t="s">
        <v>98</v>
      </c>
      <c r="N2603" s="14">
        <v>1.6307304063630328E-2</v>
      </c>
      <c r="O2603" s="140">
        <f t="shared" si="123"/>
        <v>16.30730406363033</v>
      </c>
      <c r="P2603" s="130" t="s">
        <v>346</v>
      </c>
      <c r="Q2603" s="130" t="s">
        <v>346</v>
      </c>
      <c r="R2603" s="135"/>
      <c r="S2603" s="135"/>
      <c r="T2603" s="137"/>
      <c r="U2603" s="16"/>
      <c r="V2603" s="16"/>
      <c r="W2603" s="136"/>
    </row>
    <row r="2604" spans="1:23">
      <c r="A2604" s="9">
        <v>18.73</v>
      </c>
      <c r="B2604" s="10">
        <v>55</v>
      </c>
      <c r="C2604" s="19">
        <v>34476</v>
      </c>
      <c r="D2604" s="11"/>
      <c r="E2604" s="12"/>
      <c r="F2604" s="135"/>
      <c r="G2604" s="135"/>
      <c r="H2604" s="135"/>
      <c r="I2604" s="135"/>
      <c r="J2604" s="15" t="s">
        <v>92</v>
      </c>
      <c r="K2604" s="7" t="s">
        <v>118</v>
      </c>
      <c r="L2604" s="135"/>
      <c r="M2604" s="13" t="s">
        <v>143</v>
      </c>
      <c r="N2604" s="14">
        <v>1.2295529229164898E-3</v>
      </c>
      <c r="O2604" s="140">
        <f t="shared" si="123"/>
        <v>1.2295529229164899</v>
      </c>
      <c r="P2604" s="130" t="s">
        <v>346</v>
      </c>
      <c r="Q2604" s="130" t="s">
        <v>346</v>
      </c>
      <c r="R2604" s="135"/>
      <c r="S2604" s="135"/>
      <c r="T2604" s="137"/>
      <c r="U2604" s="16"/>
      <c r="V2604" s="16"/>
      <c r="W2604" s="136"/>
    </row>
    <row r="2605" spans="1:23">
      <c r="A2605" s="9">
        <v>22.35</v>
      </c>
      <c r="B2605" s="10">
        <v>207</v>
      </c>
      <c r="C2605" s="19">
        <v>45956</v>
      </c>
      <c r="D2605" s="11"/>
      <c r="E2605" s="12"/>
      <c r="F2605" s="135"/>
      <c r="G2605" s="135"/>
      <c r="H2605" s="135"/>
      <c r="I2605" s="135"/>
      <c r="J2605" s="15" t="s">
        <v>95</v>
      </c>
      <c r="K2605" s="7" t="s">
        <v>98</v>
      </c>
      <c r="L2605" s="135"/>
      <c r="M2605" s="13" t="s">
        <v>98</v>
      </c>
      <c r="N2605" s="14">
        <v>1.6389759289230249E-3</v>
      </c>
      <c r="O2605" s="140">
        <f t="shared" si="123"/>
        <v>1.6389759289230248</v>
      </c>
      <c r="P2605" s="130" t="s">
        <v>346</v>
      </c>
      <c r="Q2605" s="130" t="s">
        <v>346</v>
      </c>
      <c r="R2605" s="135"/>
      <c r="S2605" s="135"/>
      <c r="T2605" s="137"/>
      <c r="U2605" s="16"/>
      <c r="V2605" s="16"/>
      <c r="W2605" s="136"/>
    </row>
    <row r="2606" spans="1:23">
      <c r="A2606" s="9">
        <v>23.46</v>
      </c>
      <c r="B2606" s="10">
        <v>243</v>
      </c>
      <c r="C2606" s="19">
        <v>957228</v>
      </c>
      <c r="D2606" s="11"/>
      <c r="E2606" s="12"/>
      <c r="F2606" s="135"/>
      <c r="G2606" s="135"/>
      <c r="H2606" s="135"/>
      <c r="I2606" s="135"/>
      <c r="J2606" s="15" t="s">
        <v>3393</v>
      </c>
      <c r="K2606" s="7" t="s">
        <v>120</v>
      </c>
      <c r="L2606" s="135"/>
      <c r="M2606" s="13" t="s">
        <v>145</v>
      </c>
      <c r="N2606" s="14">
        <v>0.1</v>
      </c>
      <c r="O2606" s="140">
        <f t="shared" si="123"/>
        <v>100</v>
      </c>
      <c r="P2606" s="130" t="s">
        <v>346</v>
      </c>
      <c r="Q2606" s="130" t="s">
        <v>346</v>
      </c>
      <c r="R2606" s="135"/>
      <c r="S2606" s="135"/>
      <c r="T2606" s="137"/>
      <c r="U2606" s="16"/>
      <c r="V2606" s="16"/>
      <c r="W2606" s="136"/>
    </row>
    <row r="2607" spans="1:23">
      <c r="A2607" s="9">
        <v>24.36</v>
      </c>
      <c r="B2607" s="10">
        <v>207</v>
      </c>
      <c r="C2607" s="19">
        <v>1029751</v>
      </c>
      <c r="D2607" s="11"/>
      <c r="E2607" s="12"/>
      <c r="F2607" s="135"/>
      <c r="G2607" s="135"/>
      <c r="H2607" s="135"/>
      <c r="I2607" s="135"/>
      <c r="J2607" s="15" t="s">
        <v>95</v>
      </c>
      <c r="K2607" s="7" t="s">
        <v>98</v>
      </c>
      <c r="L2607" s="135"/>
      <c r="M2607" s="13" t="s">
        <v>98</v>
      </c>
      <c r="N2607" s="14">
        <v>3.6725065318661633E-2</v>
      </c>
      <c r="O2607" s="140">
        <f t="shared" si="123"/>
        <v>36.725065318661635</v>
      </c>
      <c r="P2607" s="130" t="s">
        <v>346</v>
      </c>
      <c r="Q2607" s="130" t="s">
        <v>346</v>
      </c>
      <c r="R2607" s="135"/>
      <c r="S2607" s="135"/>
      <c r="T2607" s="137"/>
      <c r="U2607" s="16"/>
      <c r="V2607" s="16"/>
      <c r="W2607" s="136"/>
    </row>
    <row r="2608" spans="1:23">
      <c r="A2608" s="9">
        <v>25.62</v>
      </c>
      <c r="B2608" s="10">
        <v>207</v>
      </c>
      <c r="C2608" s="19">
        <v>541413</v>
      </c>
      <c r="D2608" s="11"/>
      <c r="E2608" s="12"/>
      <c r="F2608" s="135"/>
      <c r="G2608" s="135"/>
      <c r="H2608" s="135"/>
      <c r="I2608" s="135"/>
      <c r="J2608" s="15" t="s">
        <v>95</v>
      </c>
      <c r="K2608" s="7" t="s">
        <v>98</v>
      </c>
      <c r="L2608" s="135"/>
      <c r="M2608" s="13" t="s">
        <v>98</v>
      </c>
      <c r="N2608" s="14">
        <v>1.9308966720471794E-2</v>
      </c>
      <c r="O2608" s="140">
        <f t="shared" si="123"/>
        <v>19.308966720471794</v>
      </c>
      <c r="P2608" s="130" t="s">
        <v>346</v>
      </c>
      <c r="Q2608" s="130" t="s">
        <v>346</v>
      </c>
      <c r="R2608" s="135"/>
      <c r="S2608" s="135"/>
      <c r="T2608" s="137"/>
      <c r="U2608" s="16"/>
      <c r="V2608" s="16"/>
      <c r="W2608" s="136"/>
    </row>
    <row r="2609" spans="1:23">
      <c r="A2609" s="220" t="s">
        <v>349</v>
      </c>
      <c r="B2609" s="220"/>
      <c r="C2609" s="220"/>
      <c r="D2609" s="220"/>
      <c r="E2609" s="220"/>
      <c r="F2609" s="220"/>
      <c r="G2609" s="220"/>
      <c r="H2609" s="220"/>
      <c r="I2609" s="220"/>
      <c r="J2609" s="220"/>
      <c r="K2609" s="220"/>
      <c r="L2609" s="220"/>
      <c r="M2609" s="220"/>
      <c r="N2609" s="220"/>
      <c r="O2609" s="220"/>
      <c r="P2609" s="220"/>
      <c r="Q2609" s="220"/>
      <c r="R2609" s="220"/>
      <c r="S2609" s="220"/>
      <c r="T2609" s="220"/>
      <c r="U2609" s="220"/>
      <c r="V2609" s="220"/>
      <c r="W2609" s="220"/>
    </row>
    <row r="2610" spans="1:23">
      <c r="A2610" s="9">
        <v>6.08</v>
      </c>
      <c r="B2610" s="10">
        <v>166</v>
      </c>
      <c r="C2610" s="22">
        <v>596527</v>
      </c>
      <c r="D2610" s="11"/>
      <c r="E2610" s="12"/>
      <c r="F2610" s="135"/>
      <c r="G2610" s="135"/>
      <c r="H2610" s="135"/>
      <c r="I2610" s="135"/>
      <c r="J2610" s="15" t="s">
        <v>72</v>
      </c>
      <c r="K2610" s="7" t="s">
        <v>97</v>
      </c>
      <c r="L2610" s="135"/>
      <c r="M2610" s="39" t="s">
        <v>123</v>
      </c>
      <c r="N2610" s="14">
        <v>2.081976968408782E-2</v>
      </c>
      <c r="O2610" s="140">
        <f t="shared" si="123"/>
        <v>20.81976968408782</v>
      </c>
      <c r="P2610" s="130" t="s">
        <v>346</v>
      </c>
      <c r="Q2610" s="135">
        <v>10000</v>
      </c>
      <c r="R2610" s="199">
        <v>131</v>
      </c>
      <c r="S2610" s="199">
        <v>92</v>
      </c>
      <c r="T2610" s="199">
        <v>191</v>
      </c>
      <c r="U2610" s="199"/>
      <c r="V2610" s="199"/>
      <c r="W2610" s="136"/>
    </row>
    <row r="2611" spans="1:23">
      <c r="A2611" s="9">
        <v>7.39</v>
      </c>
      <c r="B2611" s="10">
        <v>93</v>
      </c>
      <c r="C2611" s="135">
        <v>943712</v>
      </c>
      <c r="D2611" s="11"/>
      <c r="E2611" s="12"/>
      <c r="F2611" s="135"/>
      <c r="G2611" s="135"/>
      <c r="H2611" s="135"/>
      <c r="I2611" s="135"/>
      <c r="J2611" s="15" t="s">
        <v>324</v>
      </c>
      <c r="K2611" s="7" t="s">
        <v>338</v>
      </c>
      <c r="L2611" s="135"/>
      <c r="M2611" s="21" t="s">
        <v>331</v>
      </c>
      <c r="N2611" s="14">
        <v>3.2937095031926274E-2</v>
      </c>
      <c r="O2611" s="140">
        <f t="shared" si="123"/>
        <v>32.937095031926276</v>
      </c>
      <c r="P2611" s="135">
        <v>150</v>
      </c>
      <c r="Q2611" s="130" t="s">
        <v>346</v>
      </c>
      <c r="R2611" s="199">
        <v>66</v>
      </c>
      <c r="S2611" s="199"/>
      <c r="T2611" s="199"/>
      <c r="U2611" s="199"/>
      <c r="V2611" s="199"/>
      <c r="W2611" s="136"/>
    </row>
    <row r="2612" spans="1:23">
      <c r="A2612" s="9">
        <v>7.87</v>
      </c>
      <c r="B2612" s="10">
        <v>107</v>
      </c>
      <c r="C2612" s="22">
        <v>55984</v>
      </c>
      <c r="D2612" s="11"/>
      <c r="E2612" s="12"/>
      <c r="F2612" s="135"/>
      <c r="G2612" s="135"/>
      <c r="H2612" s="135"/>
      <c r="I2612" s="135"/>
      <c r="J2612" s="15" t="s">
        <v>284</v>
      </c>
      <c r="K2612" s="7" t="s">
        <v>103</v>
      </c>
      <c r="L2612" s="135"/>
      <c r="M2612" s="21" t="s">
        <v>310</v>
      </c>
      <c r="N2612" s="14">
        <v>1.9539333274000547E-3</v>
      </c>
      <c r="O2612" s="140">
        <f t="shared" si="123"/>
        <v>1.9539333274000548</v>
      </c>
      <c r="P2612" s="135">
        <v>1400</v>
      </c>
      <c r="Q2612" s="135">
        <v>1400</v>
      </c>
      <c r="R2612" s="201">
        <v>77</v>
      </c>
      <c r="S2612" s="201"/>
      <c r="T2612" s="201"/>
      <c r="U2612" s="201"/>
      <c r="V2612" s="212"/>
      <c r="W2612" s="136"/>
    </row>
    <row r="2613" spans="1:23">
      <c r="A2613" s="9">
        <v>8.0399999999999991</v>
      </c>
      <c r="B2613" s="10">
        <v>73</v>
      </c>
      <c r="C2613" s="26">
        <v>743691</v>
      </c>
      <c r="D2613" s="11"/>
      <c r="E2613" s="12"/>
      <c r="F2613" s="135"/>
      <c r="G2613" s="135"/>
      <c r="H2613" s="135"/>
      <c r="I2613" s="135"/>
      <c r="J2613" s="15" t="s">
        <v>78</v>
      </c>
      <c r="K2613" s="7" t="s">
        <v>104</v>
      </c>
      <c r="L2613" s="135"/>
      <c r="M2613" s="21" t="s">
        <v>129</v>
      </c>
      <c r="N2613" s="14">
        <v>2.5956034406035191E-2</v>
      </c>
      <c r="O2613" s="140">
        <f t="shared" si="123"/>
        <v>25.95603440603519</v>
      </c>
      <c r="P2613" s="130" t="s">
        <v>346</v>
      </c>
      <c r="Q2613" s="130" t="s">
        <v>346</v>
      </c>
      <c r="R2613" s="201">
        <v>267</v>
      </c>
      <c r="S2613" s="201">
        <v>355</v>
      </c>
      <c r="T2613" s="201"/>
      <c r="U2613" s="201"/>
      <c r="V2613" s="201"/>
      <c r="W2613" s="136"/>
    </row>
    <row r="2614" spans="1:23">
      <c r="A2614" s="9">
        <v>8.16</v>
      </c>
      <c r="B2614" s="10">
        <v>151</v>
      </c>
      <c r="C2614" s="26">
        <v>111000</v>
      </c>
      <c r="D2614" s="11"/>
      <c r="E2614" s="12"/>
      <c r="F2614" s="135"/>
      <c r="G2614" s="135"/>
      <c r="H2614" s="135"/>
      <c r="I2614" s="135"/>
      <c r="J2614" s="15" t="s">
        <v>95</v>
      </c>
      <c r="K2614" s="7" t="s">
        <v>98</v>
      </c>
      <c r="L2614" s="135"/>
      <c r="M2614" s="21" t="s">
        <v>98</v>
      </c>
      <c r="N2614" s="14">
        <v>3.8740818687733299E-3</v>
      </c>
      <c r="O2614" s="140">
        <f t="shared" si="123"/>
        <v>3.8740818687733301</v>
      </c>
      <c r="P2614" s="130" t="s">
        <v>346</v>
      </c>
      <c r="Q2614" s="130" t="s">
        <v>346</v>
      </c>
      <c r="R2614" s="201">
        <v>136</v>
      </c>
      <c r="S2614" s="201">
        <v>99</v>
      </c>
      <c r="T2614" s="201">
        <v>167</v>
      </c>
      <c r="U2614" s="201"/>
      <c r="V2614" s="201"/>
      <c r="W2614" s="136"/>
    </row>
    <row r="2615" spans="1:23">
      <c r="A2615" s="5">
        <v>8.39</v>
      </c>
      <c r="B2615" s="10">
        <v>68</v>
      </c>
      <c r="C2615" s="135">
        <v>576183</v>
      </c>
      <c r="D2615" s="11"/>
      <c r="E2615" s="12"/>
      <c r="F2615" s="135"/>
      <c r="G2615" s="135"/>
      <c r="H2615" s="135"/>
      <c r="I2615" s="135"/>
      <c r="J2615" s="15" t="s">
        <v>150</v>
      </c>
      <c r="K2615" s="7" t="s">
        <v>161</v>
      </c>
      <c r="L2615" s="135"/>
      <c r="M2615" s="21" t="s">
        <v>173</v>
      </c>
      <c r="N2615" s="14">
        <v>2.0109730751310121E-2</v>
      </c>
      <c r="O2615" s="140">
        <f t="shared" si="123"/>
        <v>20.109730751310121</v>
      </c>
      <c r="P2615" s="135">
        <v>245915</v>
      </c>
      <c r="Q2615" s="130" t="s">
        <v>346</v>
      </c>
      <c r="R2615" s="199">
        <v>96</v>
      </c>
      <c r="S2615" s="199">
        <v>152</v>
      </c>
      <c r="T2615" s="199"/>
      <c r="U2615" s="199"/>
      <c r="V2615" s="199"/>
      <c r="W2615" s="136"/>
    </row>
    <row r="2616" spans="1:23">
      <c r="A2616" s="9">
        <v>8.5</v>
      </c>
      <c r="B2616" s="10">
        <v>147</v>
      </c>
      <c r="C2616" s="22">
        <v>47209</v>
      </c>
      <c r="D2616" s="11"/>
      <c r="E2616" s="12"/>
      <c r="F2616" s="135"/>
      <c r="G2616" s="135"/>
      <c r="H2616" s="135"/>
      <c r="I2616" s="135"/>
      <c r="J2616" s="15" t="s">
        <v>95</v>
      </c>
      <c r="K2616" s="7" t="s">
        <v>98</v>
      </c>
      <c r="L2616" s="135"/>
      <c r="M2616" s="39" t="s">
        <v>98</v>
      </c>
      <c r="N2616" s="14">
        <v>1.6476714499362175E-3</v>
      </c>
      <c r="O2616" s="140">
        <f t="shared" si="123"/>
        <v>1.6476714499362175</v>
      </c>
      <c r="P2616" s="130" t="s">
        <v>346</v>
      </c>
      <c r="Q2616" s="130" t="s">
        <v>346</v>
      </c>
      <c r="R2616" s="199">
        <v>73</v>
      </c>
      <c r="S2616" s="199">
        <v>281</v>
      </c>
      <c r="T2616" s="199">
        <v>369</v>
      </c>
      <c r="U2616" s="199"/>
      <c r="V2616" s="199"/>
      <c r="W2616" s="136"/>
    </row>
    <row r="2617" spans="1:23">
      <c r="A2617" s="9">
        <v>8.5500000000000007</v>
      </c>
      <c r="B2617" s="10">
        <v>55</v>
      </c>
      <c r="C2617" s="21">
        <v>493963</v>
      </c>
      <c r="D2617" s="11"/>
      <c r="E2617" s="12"/>
      <c r="F2617" s="135"/>
      <c r="G2617" s="135"/>
      <c r="H2617" s="135"/>
      <c r="I2617" s="135"/>
      <c r="J2617" s="15" t="s">
        <v>81</v>
      </c>
      <c r="K2617" s="7" t="s">
        <v>107</v>
      </c>
      <c r="L2617" s="135"/>
      <c r="M2617" s="135" t="s">
        <v>132</v>
      </c>
      <c r="N2617" s="14">
        <v>1.7240118037341264E-2</v>
      </c>
      <c r="O2617" s="140">
        <f t="shared" si="123"/>
        <v>17.240118037341265</v>
      </c>
      <c r="P2617" s="130" t="s">
        <v>346</v>
      </c>
      <c r="Q2617" s="130" t="s">
        <v>346</v>
      </c>
      <c r="R2617" s="201">
        <v>69</v>
      </c>
      <c r="S2617" s="201">
        <v>83</v>
      </c>
      <c r="T2617" s="201">
        <v>97</v>
      </c>
      <c r="U2617" s="201">
        <v>111</v>
      </c>
      <c r="V2617" s="201">
        <v>168</v>
      </c>
      <c r="W2617" s="136"/>
    </row>
    <row r="2618" spans="1:23">
      <c r="A2618" s="9">
        <v>8.56</v>
      </c>
      <c r="B2618" s="10">
        <v>130</v>
      </c>
      <c r="C2618" s="22">
        <v>86794</v>
      </c>
      <c r="D2618" s="11"/>
      <c r="E2618" s="12"/>
      <c r="F2618" s="135"/>
      <c r="G2618" s="135"/>
      <c r="H2618" s="135"/>
      <c r="I2618" s="135"/>
      <c r="J2618" s="15" t="s">
        <v>222</v>
      </c>
      <c r="K2618" s="7" t="s">
        <v>234</v>
      </c>
      <c r="L2618" s="135"/>
      <c r="M2618" s="135" t="s">
        <v>245</v>
      </c>
      <c r="N2618" s="14">
        <v>3.0292528082730844E-3</v>
      </c>
      <c r="O2618" s="140">
        <f t="shared" si="123"/>
        <v>3.0292528082730845</v>
      </c>
      <c r="P2618" s="130" t="s">
        <v>346</v>
      </c>
      <c r="Q2618" s="130" t="s">
        <v>346</v>
      </c>
      <c r="R2618" s="201">
        <v>115</v>
      </c>
      <c r="S2618" s="201">
        <v>128</v>
      </c>
      <c r="T2618" s="201"/>
      <c r="U2618" s="201"/>
      <c r="V2618" s="201"/>
      <c r="W2618" s="136"/>
    </row>
    <row r="2619" spans="1:23">
      <c r="A2619" s="9">
        <v>8.84</v>
      </c>
      <c r="B2619" s="10">
        <v>94</v>
      </c>
      <c r="C2619" s="26">
        <v>82840</v>
      </c>
      <c r="D2619" s="11"/>
      <c r="E2619" s="12"/>
      <c r="F2619" s="135"/>
      <c r="G2619" s="135"/>
      <c r="H2619" s="135"/>
      <c r="I2619" s="135"/>
      <c r="J2619" s="15" t="s">
        <v>95</v>
      </c>
      <c r="K2619" s="7" t="s">
        <v>98</v>
      </c>
      <c r="L2619" s="135"/>
      <c r="M2619" s="21" t="s">
        <v>98</v>
      </c>
      <c r="N2619" s="14">
        <v>2.8912517298124562E-3</v>
      </c>
      <c r="O2619" s="140">
        <f t="shared" si="123"/>
        <v>2.8912517298124563</v>
      </c>
      <c r="P2619" s="130" t="s">
        <v>346</v>
      </c>
      <c r="Q2619" s="130" t="s">
        <v>346</v>
      </c>
      <c r="R2619" s="199">
        <v>59</v>
      </c>
      <c r="S2619" s="199">
        <v>138</v>
      </c>
      <c r="T2619" s="199"/>
      <c r="U2619" s="199"/>
      <c r="V2619" s="199"/>
      <c r="W2619" s="136"/>
    </row>
    <row r="2620" spans="1:23">
      <c r="A2620" s="5">
        <v>9.27</v>
      </c>
      <c r="B2620" s="10">
        <v>58</v>
      </c>
      <c r="C2620" s="22">
        <v>357312</v>
      </c>
      <c r="D2620" s="11"/>
      <c r="E2620" s="12"/>
      <c r="F2620" s="135"/>
      <c r="G2620" s="135"/>
      <c r="H2620" s="135"/>
      <c r="I2620" s="135"/>
      <c r="J2620" s="15" t="s">
        <v>95</v>
      </c>
      <c r="K2620" s="7" t="s">
        <v>98</v>
      </c>
      <c r="L2620" s="135"/>
      <c r="M2620" s="39" t="s">
        <v>98</v>
      </c>
      <c r="N2620" s="14">
        <v>1.247077424049672E-2</v>
      </c>
      <c r="O2620" s="140">
        <f t="shared" si="123"/>
        <v>12.47077424049672</v>
      </c>
      <c r="P2620" s="130" t="s">
        <v>346</v>
      </c>
      <c r="Q2620" s="130" t="s">
        <v>346</v>
      </c>
      <c r="R2620" s="201">
        <v>135</v>
      </c>
      <c r="S2620" s="201">
        <v>150</v>
      </c>
      <c r="T2620" s="201"/>
      <c r="U2620" s="201"/>
      <c r="V2620" s="212"/>
      <c r="W2620" s="136"/>
    </row>
    <row r="2621" spans="1:23">
      <c r="A2621" s="9">
        <v>9.91</v>
      </c>
      <c r="B2621" s="10">
        <v>55</v>
      </c>
      <c r="C2621" s="26">
        <v>264135</v>
      </c>
      <c r="D2621" s="11"/>
      <c r="E2621" s="12"/>
      <c r="F2621" s="135"/>
      <c r="G2621" s="135"/>
      <c r="H2621" s="135"/>
      <c r="I2621" s="135"/>
      <c r="J2621" s="15" t="s">
        <v>225</v>
      </c>
      <c r="K2621" s="7" t="s">
        <v>194</v>
      </c>
      <c r="L2621" s="135"/>
      <c r="M2621" s="135" t="s">
        <v>248</v>
      </c>
      <c r="N2621" s="14">
        <v>9.2187442739499401E-3</v>
      </c>
      <c r="O2621" s="140">
        <f t="shared" si="123"/>
        <v>9.2187442739499392</v>
      </c>
      <c r="P2621" s="130" t="s">
        <v>346</v>
      </c>
      <c r="Q2621" s="130" t="s">
        <v>346</v>
      </c>
      <c r="R2621" s="199">
        <v>83</v>
      </c>
      <c r="S2621" s="199">
        <v>97</v>
      </c>
      <c r="T2621" s="199">
        <v>111</v>
      </c>
      <c r="U2621" s="199">
        <v>145</v>
      </c>
      <c r="V2621" s="199">
        <v>196</v>
      </c>
      <c r="W2621" s="136"/>
    </row>
    <row r="2622" spans="1:23">
      <c r="A2622" s="9">
        <v>10.199999999999999</v>
      </c>
      <c r="B2622" s="10">
        <v>154</v>
      </c>
      <c r="C2622" s="26">
        <v>33870</v>
      </c>
      <c r="D2622" s="11"/>
      <c r="E2622" s="12"/>
      <c r="F2622" s="135"/>
      <c r="G2622" s="135"/>
      <c r="H2622" s="135"/>
      <c r="I2622" s="135"/>
      <c r="J2622" s="15" t="s">
        <v>95</v>
      </c>
      <c r="K2622" s="7" t="s">
        <v>98</v>
      </c>
      <c r="L2622" s="135"/>
      <c r="M2622" s="39" t="s">
        <v>98</v>
      </c>
      <c r="N2622" s="14">
        <v>1.1821184945527269E-3</v>
      </c>
      <c r="O2622" s="140">
        <f t="shared" si="123"/>
        <v>1.182118494552727</v>
      </c>
      <c r="P2622" s="130" t="s">
        <v>346</v>
      </c>
      <c r="Q2622" s="130" t="s">
        <v>346</v>
      </c>
      <c r="R2622" s="201">
        <v>81</v>
      </c>
      <c r="S2622" s="201">
        <v>115</v>
      </c>
      <c r="T2622" s="201"/>
      <c r="U2622" s="201"/>
      <c r="V2622" s="212"/>
      <c r="W2622" s="136"/>
    </row>
    <row r="2623" spans="1:23">
      <c r="A2623" s="5">
        <v>10.81</v>
      </c>
      <c r="B2623" s="10">
        <v>73</v>
      </c>
      <c r="C2623" s="26">
        <v>245888</v>
      </c>
      <c r="D2623" s="11"/>
      <c r="E2623" s="12"/>
      <c r="F2623" s="135"/>
      <c r="G2623" s="135"/>
      <c r="H2623" s="135"/>
      <c r="I2623" s="135"/>
      <c r="J2623" s="15" t="s">
        <v>95</v>
      </c>
      <c r="K2623" s="7" t="s">
        <v>98</v>
      </c>
      <c r="L2623" s="135"/>
      <c r="M2623" s="39" t="s">
        <v>98</v>
      </c>
      <c r="N2623" s="14">
        <v>8.5818940770174459E-3</v>
      </c>
      <c r="O2623" s="140">
        <f t="shared" si="123"/>
        <v>8.581894077017445</v>
      </c>
      <c r="P2623" s="130" t="s">
        <v>346</v>
      </c>
      <c r="Q2623" s="130" t="s">
        <v>346</v>
      </c>
      <c r="R2623" s="201">
        <v>221</v>
      </c>
      <c r="S2623" s="201">
        <v>295</v>
      </c>
      <c r="T2623" s="201"/>
      <c r="U2623" s="201"/>
      <c r="V2623" s="201"/>
      <c r="W2623" s="136"/>
    </row>
    <row r="2624" spans="1:23">
      <c r="A2624" s="5">
        <v>10.83</v>
      </c>
      <c r="B2624" s="10">
        <v>163</v>
      </c>
      <c r="C2624" s="26">
        <v>64257</v>
      </c>
      <c r="D2624" s="11"/>
      <c r="E2624" s="12"/>
      <c r="F2624" s="135"/>
      <c r="G2624" s="135"/>
      <c r="H2624" s="135"/>
      <c r="I2624" s="135"/>
      <c r="J2624" s="15" t="s">
        <v>95</v>
      </c>
      <c r="K2624" s="7" t="s">
        <v>98</v>
      </c>
      <c r="L2624" s="135"/>
      <c r="M2624" s="39" t="s">
        <v>98</v>
      </c>
      <c r="N2624" s="14">
        <v>2.2426745823582689E-3</v>
      </c>
      <c r="O2624" s="140">
        <f t="shared" si="123"/>
        <v>2.2426745823582688</v>
      </c>
      <c r="P2624" s="130" t="s">
        <v>346</v>
      </c>
      <c r="Q2624" s="130" t="s">
        <v>346</v>
      </c>
      <c r="R2624" s="199">
        <v>57</v>
      </c>
      <c r="S2624" s="199">
        <v>91</v>
      </c>
      <c r="T2624" s="199">
        <v>115</v>
      </c>
      <c r="U2624" s="199">
        <v>145</v>
      </c>
      <c r="V2624" s="199"/>
      <c r="W2624" s="136"/>
    </row>
    <row r="2625" spans="1:23">
      <c r="A2625" s="5">
        <v>10.89</v>
      </c>
      <c r="B2625" s="10">
        <v>58</v>
      </c>
      <c r="C2625" s="26">
        <v>419528</v>
      </c>
      <c r="D2625" s="11"/>
      <c r="E2625" s="12"/>
      <c r="F2625" s="135"/>
      <c r="G2625" s="135"/>
      <c r="H2625" s="135"/>
      <c r="I2625" s="135"/>
      <c r="J2625" s="15" t="s">
        <v>95</v>
      </c>
      <c r="K2625" s="7" t="s">
        <v>98</v>
      </c>
      <c r="L2625" s="135"/>
      <c r="M2625" s="39" t="s">
        <v>98</v>
      </c>
      <c r="N2625" s="14">
        <v>1.4642214578763399E-2</v>
      </c>
      <c r="O2625" s="140">
        <f t="shared" si="123"/>
        <v>14.642214578763399</v>
      </c>
      <c r="P2625" s="130" t="s">
        <v>346</v>
      </c>
      <c r="Q2625" s="130" t="s">
        <v>346</v>
      </c>
      <c r="R2625" s="201">
        <v>93</v>
      </c>
      <c r="S2625" s="201">
        <v>117</v>
      </c>
      <c r="T2625" s="201">
        <v>143</v>
      </c>
      <c r="U2625" s="201">
        <v>237</v>
      </c>
      <c r="V2625" s="212"/>
      <c r="W2625" s="136"/>
    </row>
    <row r="2626" spans="1:23">
      <c r="A2626" s="9">
        <v>11</v>
      </c>
      <c r="B2626" s="10">
        <v>191</v>
      </c>
      <c r="C2626" s="26">
        <v>590492</v>
      </c>
      <c r="D2626" s="11"/>
      <c r="E2626" s="12"/>
      <c r="F2626" s="135"/>
      <c r="G2626" s="135"/>
      <c r="H2626" s="135"/>
      <c r="I2626" s="135"/>
      <c r="J2626" s="15" t="s">
        <v>155</v>
      </c>
      <c r="K2626" s="7" t="s">
        <v>166</v>
      </c>
      <c r="L2626" s="135"/>
      <c r="M2626" s="21" t="s">
        <v>178</v>
      </c>
      <c r="N2626" s="14">
        <v>2.0609138295997309E-2</v>
      </c>
      <c r="O2626" s="140">
        <f t="shared" si="123"/>
        <v>20.609138295997308</v>
      </c>
      <c r="P2626" s="130" t="s">
        <v>346</v>
      </c>
      <c r="Q2626" s="130" t="s">
        <v>346</v>
      </c>
      <c r="R2626" s="199">
        <v>57</v>
      </c>
      <c r="S2626" s="199">
        <v>206</v>
      </c>
      <c r="T2626" s="199"/>
      <c r="U2626" s="199"/>
      <c r="V2626" s="199"/>
      <c r="W2626" s="136"/>
    </row>
    <row r="2627" spans="1:23">
      <c r="A2627" s="5">
        <v>11.14</v>
      </c>
      <c r="B2627" s="10">
        <v>164</v>
      </c>
      <c r="C2627" s="135">
        <v>963597</v>
      </c>
      <c r="D2627" s="11"/>
      <c r="E2627" s="12"/>
      <c r="F2627" s="135"/>
      <c r="G2627" s="135"/>
      <c r="H2627" s="135"/>
      <c r="I2627" s="135"/>
      <c r="J2627" s="15" t="s">
        <v>95</v>
      </c>
      <c r="K2627" s="7" t="s">
        <v>98</v>
      </c>
      <c r="L2627" s="135"/>
      <c r="M2627" s="39" t="s">
        <v>98</v>
      </c>
      <c r="N2627" s="14">
        <v>3.3631114112652016E-2</v>
      </c>
      <c r="O2627" s="140">
        <f t="shared" si="123"/>
        <v>33.631114112652014</v>
      </c>
      <c r="P2627" s="130" t="s">
        <v>346</v>
      </c>
      <c r="Q2627" s="130" t="s">
        <v>346</v>
      </c>
      <c r="R2627" s="199">
        <v>128</v>
      </c>
      <c r="S2627" s="199">
        <v>101</v>
      </c>
      <c r="T2627" s="199"/>
      <c r="U2627" s="199"/>
      <c r="V2627" s="199"/>
      <c r="W2627" s="136"/>
    </row>
    <row r="2628" spans="1:23">
      <c r="A2628" s="5">
        <v>11.86</v>
      </c>
      <c r="B2628" s="10">
        <v>57</v>
      </c>
      <c r="C2628" s="26">
        <v>151227</v>
      </c>
      <c r="D2628" s="11"/>
      <c r="E2628" s="12"/>
      <c r="F2628" s="135"/>
      <c r="G2628" s="135"/>
      <c r="H2628" s="135"/>
      <c r="I2628" s="135"/>
      <c r="J2628" s="15" t="s">
        <v>289</v>
      </c>
      <c r="K2628" s="7" t="s">
        <v>301</v>
      </c>
      <c r="L2628" s="135"/>
      <c r="M2628" s="39" t="s">
        <v>315</v>
      </c>
      <c r="N2628" s="14">
        <v>5.2780700789998589E-3</v>
      </c>
      <c r="O2628" s="140">
        <f t="shared" si="123"/>
        <v>5.2780700789998587</v>
      </c>
      <c r="P2628" s="130" t="s">
        <v>346</v>
      </c>
      <c r="Q2628" s="135">
        <v>8.1000000000000014</v>
      </c>
      <c r="R2628" s="199">
        <v>71</v>
      </c>
      <c r="S2628" s="199">
        <v>85</v>
      </c>
      <c r="T2628" s="199">
        <v>99</v>
      </c>
      <c r="U2628" s="199">
        <v>113</v>
      </c>
      <c r="V2628" s="199">
        <v>226</v>
      </c>
      <c r="W2628" s="136"/>
    </row>
    <row r="2629" spans="1:23">
      <c r="A2629" s="9">
        <v>11.91</v>
      </c>
      <c r="B2629" s="10">
        <v>149</v>
      </c>
      <c r="C2629" s="26">
        <v>504489</v>
      </c>
      <c r="D2629" s="11"/>
      <c r="E2629" s="12"/>
      <c r="F2629" s="135"/>
      <c r="G2629" s="135"/>
      <c r="H2629" s="135"/>
      <c r="I2629" s="135"/>
      <c r="J2629" s="15" t="s">
        <v>88</v>
      </c>
      <c r="K2629" s="7" t="s">
        <v>114</v>
      </c>
      <c r="L2629" s="135"/>
      <c r="M2629" s="21" t="s">
        <v>139</v>
      </c>
      <c r="N2629" s="14">
        <v>1.7607492683744039E-2</v>
      </c>
      <c r="O2629" s="140">
        <f t="shared" si="123"/>
        <v>17.607492683744038</v>
      </c>
      <c r="P2629" s="135">
        <v>6240</v>
      </c>
      <c r="Q2629" s="135">
        <v>6240</v>
      </c>
      <c r="R2629" s="201">
        <v>56</v>
      </c>
      <c r="S2629" s="201">
        <v>76</v>
      </c>
      <c r="T2629" s="201">
        <v>104</v>
      </c>
      <c r="U2629" s="201">
        <v>222</v>
      </c>
      <c r="V2629" s="201"/>
      <c r="W2629" s="136"/>
    </row>
    <row r="2630" spans="1:23">
      <c r="A2630" s="9">
        <v>12.6</v>
      </c>
      <c r="B2630" s="10">
        <v>83</v>
      </c>
      <c r="C2630" s="22">
        <v>128571</v>
      </c>
      <c r="D2630" s="11"/>
      <c r="E2630" s="12"/>
      <c r="F2630" s="135"/>
      <c r="G2630" s="135"/>
      <c r="H2630" s="135"/>
      <c r="I2630" s="135"/>
      <c r="J2630" s="15" t="s">
        <v>185</v>
      </c>
      <c r="K2630" s="7" t="s">
        <v>193</v>
      </c>
      <c r="L2630" s="135"/>
      <c r="M2630" s="21" t="s">
        <v>200</v>
      </c>
      <c r="N2630" s="14">
        <v>4.487338558108611E-3</v>
      </c>
      <c r="O2630" s="140">
        <f t="shared" si="123"/>
        <v>4.4873385581086112</v>
      </c>
      <c r="P2630" s="130" t="s">
        <v>346</v>
      </c>
      <c r="Q2630" s="135">
        <v>100</v>
      </c>
      <c r="R2630" s="199">
        <v>55</v>
      </c>
      <c r="S2630" s="199">
        <v>153</v>
      </c>
      <c r="T2630" s="199"/>
      <c r="U2630" s="199"/>
      <c r="V2630" s="199"/>
      <c r="W2630" s="136"/>
    </row>
    <row r="2631" spans="1:23">
      <c r="A2631" s="158">
        <v>12.75</v>
      </c>
      <c r="B2631" s="153">
        <v>105</v>
      </c>
      <c r="C2631" s="27">
        <v>291349</v>
      </c>
      <c r="D2631" s="153"/>
      <c r="E2631" s="27"/>
      <c r="F2631" s="27"/>
      <c r="G2631" s="27"/>
      <c r="H2631" s="27"/>
      <c r="I2631" s="27"/>
      <c r="J2631" s="159" t="s">
        <v>290</v>
      </c>
      <c r="K2631" s="25" t="s">
        <v>302</v>
      </c>
      <c r="L2631" s="27"/>
      <c r="M2631" s="165" t="s">
        <v>316</v>
      </c>
      <c r="N2631" s="140">
        <v>1.0168557462930099E-2</v>
      </c>
      <c r="O2631" s="140">
        <f t="shared" si="123"/>
        <v>10.168557462930099</v>
      </c>
      <c r="P2631" s="135">
        <v>7600</v>
      </c>
      <c r="Q2631" s="135">
        <v>7600</v>
      </c>
      <c r="R2631" s="199">
        <v>77</v>
      </c>
      <c r="S2631" s="199">
        <v>128</v>
      </c>
      <c r="T2631" s="199">
        <v>182</v>
      </c>
      <c r="U2631" s="199"/>
      <c r="V2631" s="199"/>
      <c r="W2631" s="136"/>
    </row>
    <row r="2632" spans="1:23">
      <c r="A2632" s="158">
        <v>13.05</v>
      </c>
      <c r="B2632" s="153">
        <v>57</v>
      </c>
      <c r="C2632" s="163">
        <v>876630</v>
      </c>
      <c r="D2632" s="153"/>
      <c r="E2632" s="27"/>
      <c r="F2632" s="27"/>
      <c r="G2632" s="27"/>
      <c r="H2632" s="27"/>
      <c r="I2632" s="27"/>
      <c r="J2632" s="159" t="s">
        <v>291</v>
      </c>
      <c r="K2632" s="25" t="s">
        <v>303</v>
      </c>
      <c r="L2632" s="27"/>
      <c r="M2632" s="165" t="s">
        <v>317</v>
      </c>
      <c r="N2632" s="140">
        <v>3.0595823320925804E-2</v>
      </c>
      <c r="O2632" s="140">
        <f t="shared" si="123"/>
        <v>30.595823320925806</v>
      </c>
      <c r="P2632" s="131" t="s">
        <v>346</v>
      </c>
      <c r="Q2632" s="127">
        <v>1.0721000000000001</v>
      </c>
      <c r="R2632" s="199">
        <v>71</v>
      </c>
      <c r="S2632" s="199">
        <v>85</v>
      </c>
      <c r="T2632" s="199">
        <v>99</v>
      </c>
      <c r="U2632" s="199">
        <v>113</v>
      </c>
      <c r="V2632" s="199">
        <v>240</v>
      </c>
      <c r="W2632" s="129"/>
    </row>
    <row r="2633" spans="1:23">
      <c r="A2633" s="162">
        <v>13.53</v>
      </c>
      <c r="B2633" s="153">
        <v>207</v>
      </c>
      <c r="C2633" s="164">
        <v>208890</v>
      </c>
      <c r="D2633" s="153"/>
      <c r="E2633" s="27"/>
      <c r="F2633" s="27"/>
      <c r="G2633" s="27"/>
      <c r="H2633" s="27"/>
      <c r="I2633" s="27"/>
      <c r="J2633" s="159" t="s">
        <v>361</v>
      </c>
      <c r="K2633" s="25" t="s">
        <v>351</v>
      </c>
      <c r="L2633" s="27"/>
      <c r="M2633" s="165" t="s">
        <v>350</v>
      </c>
      <c r="N2633" s="140">
        <v>7.2906032573699167E-3</v>
      </c>
      <c r="O2633" s="140">
        <f t="shared" si="123"/>
        <v>7.2906032573699164</v>
      </c>
      <c r="P2633" s="130" t="s">
        <v>346</v>
      </c>
      <c r="Q2633" s="130" t="s">
        <v>346</v>
      </c>
      <c r="R2633" s="199">
        <v>222</v>
      </c>
      <c r="S2633" s="199">
        <v>56</v>
      </c>
      <c r="T2633" s="199">
        <v>91</v>
      </c>
      <c r="U2633" s="199"/>
      <c r="V2633" s="199"/>
      <c r="W2633" s="136"/>
    </row>
    <row r="2634" spans="1:23">
      <c r="A2634" s="158">
        <v>14.38</v>
      </c>
      <c r="B2634" s="153">
        <v>57</v>
      </c>
      <c r="C2634" s="163">
        <v>373968</v>
      </c>
      <c r="D2634" s="153"/>
      <c r="E2634" s="27"/>
      <c r="F2634" s="27"/>
      <c r="G2634" s="27"/>
      <c r="H2634" s="27"/>
      <c r="I2634" s="27"/>
      <c r="J2634" s="159" t="s">
        <v>292</v>
      </c>
      <c r="K2634" s="25" t="s">
        <v>304</v>
      </c>
      <c r="L2634" s="27"/>
      <c r="M2634" s="165" t="s">
        <v>318</v>
      </c>
      <c r="N2634" s="140">
        <v>1.3052095930643465E-2</v>
      </c>
      <c r="O2634" s="140">
        <f t="shared" si="123"/>
        <v>13.052095930643464</v>
      </c>
      <c r="P2634" s="130" t="s">
        <v>346</v>
      </c>
      <c r="Q2634" s="130" t="s">
        <v>346</v>
      </c>
      <c r="R2634" s="199">
        <v>71</v>
      </c>
      <c r="S2634" s="199">
        <v>85</v>
      </c>
      <c r="T2634" s="199">
        <v>99</v>
      </c>
      <c r="U2634" s="199">
        <v>113</v>
      </c>
      <c r="V2634" s="199">
        <v>254</v>
      </c>
      <c r="W2634" s="136"/>
    </row>
    <row r="2635" spans="1:23">
      <c r="A2635" s="158">
        <v>15.06</v>
      </c>
      <c r="B2635" s="153">
        <v>188</v>
      </c>
      <c r="C2635" s="163">
        <v>2865195</v>
      </c>
      <c r="D2635" s="153"/>
      <c r="E2635" s="27"/>
      <c r="F2635" s="27"/>
      <c r="G2635" s="27"/>
      <c r="H2635" s="27"/>
      <c r="I2635" s="27"/>
      <c r="J2635" s="159" t="s">
        <v>89</v>
      </c>
      <c r="K2635" s="25" t="s">
        <v>115</v>
      </c>
      <c r="L2635" s="27"/>
      <c r="M2635" s="25" t="s">
        <v>140</v>
      </c>
      <c r="N2635" s="140">
        <v>0.1</v>
      </c>
      <c r="O2635" s="140">
        <f t="shared" si="123"/>
        <v>100</v>
      </c>
      <c r="P2635" s="130" t="s">
        <v>346</v>
      </c>
      <c r="Q2635" s="130" t="s">
        <v>346</v>
      </c>
      <c r="R2635" s="203">
        <v>160</v>
      </c>
      <c r="S2635" s="203"/>
      <c r="T2635" s="203"/>
      <c r="U2635" s="203"/>
      <c r="V2635" s="203"/>
      <c r="W2635" s="136"/>
    </row>
    <row r="2636" spans="1:23">
      <c r="A2636" s="158">
        <v>17.36</v>
      </c>
      <c r="B2636" s="153">
        <v>57</v>
      </c>
      <c r="C2636" s="163">
        <v>174490</v>
      </c>
      <c r="D2636" s="153"/>
      <c r="E2636" s="27"/>
      <c r="F2636" s="27"/>
      <c r="G2636" s="27"/>
      <c r="H2636" s="27"/>
      <c r="I2636" s="27"/>
      <c r="J2636" s="159" t="s">
        <v>293</v>
      </c>
      <c r="K2636" s="25" t="s">
        <v>305</v>
      </c>
      <c r="L2636" s="27"/>
      <c r="M2636" s="25" t="s">
        <v>319</v>
      </c>
      <c r="N2636" s="140">
        <v>6.0899868944347593E-3</v>
      </c>
      <c r="O2636" s="140">
        <f t="shared" si="123"/>
        <v>6.0899868944347588</v>
      </c>
      <c r="P2636" s="131" t="s">
        <v>346</v>
      </c>
      <c r="Q2636" s="127">
        <v>5.0630000000000001E-2</v>
      </c>
      <c r="R2636" s="199">
        <v>71</v>
      </c>
      <c r="S2636" s="199">
        <v>85</v>
      </c>
      <c r="T2636" s="199">
        <v>99</v>
      </c>
      <c r="U2636" s="199">
        <v>113</v>
      </c>
      <c r="V2636" s="199">
        <v>282</v>
      </c>
      <c r="W2636" s="129"/>
    </row>
    <row r="2637" spans="1:23">
      <c r="A2637" s="158">
        <v>18.02</v>
      </c>
      <c r="B2637" s="153">
        <v>193</v>
      </c>
      <c r="C2637" s="27">
        <v>553079</v>
      </c>
      <c r="D2637" s="153"/>
      <c r="E2637" s="27"/>
      <c r="F2637" s="27"/>
      <c r="G2637" s="27"/>
      <c r="H2637" s="27"/>
      <c r="I2637" s="27"/>
      <c r="J2637" s="159" t="s">
        <v>294</v>
      </c>
      <c r="K2637" s="25" t="s">
        <v>306</v>
      </c>
      <c r="L2637" s="27"/>
      <c r="M2637" s="25" t="s">
        <v>320</v>
      </c>
      <c r="N2637" s="140">
        <v>1.9303363296389951E-2</v>
      </c>
      <c r="O2637" s="140">
        <f t="shared" si="123"/>
        <v>19.30336329638995</v>
      </c>
      <c r="P2637" s="135">
        <v>629</v>
      </c>
      <c r="Q2637" s="130" t="s">
        <v>346</v>
      </c>
      <c r="R2637" s="199">
        <v>55</v>
      </c>
      <c r="S2637" s="199">
        <v>165</v>
      </c>
      <c r="T2637" s="199">
        <v>117</v>
      </c>
      <c r="U2637" s="199"/>
      <c r="V2637" s="199"/>
      <c r="W2637" s="136"/>
    </row>
    <row r="2638" spans="1:23">
      <c r="A2638" s="158">
        <v>18.93</v>
      </c>
      <c r="B2638" s="153">
        <v>57</v>
      </c>
      <c r="C2638" s="163">
        <v>91876</v>
      </c>
      <c r="D2638" s="153"/>
      <c r="E2638" s="27"/>
      <c r="F2638" s="27"/>
      <c r="G2638" s="27"/>
      <c r="H2638" s="27"/>
      <c r="I2638" s="27"/>
      <c r="J2638" s="159" t="s">
        <v>295</v>
      </c>
      <c r="K2638" s="25" t="s">
        <v>307</v>
      </c>
      <c r="L2638" s="27"/>
      <c r="M2638" s="25" t="s">
        <v>321</v>
      </c>
      <c r="N2638" s="140">
        <v>3.20662293491368E-3</v>
      </c>
      <c r="O2638" s="140">
        <f t="shared" si="123"/>
        <v>3.2066229349136801</v>
      </c>
      <c r="P2638" s="130" t="s">
        <v>346</v>
      </c>
      <c r="Q2638" s="130" t="s">
        <v>346</v>
      </c>
      <c r="R2638" s="199">
        <v>71</v>
      </c>
      <c r="S2638" s="199">
        <v>85</v>
      </c>
      <c r="T2638" s="199">
        <v>99</v>
      </c>
      <c r="U2638" s="199">
        <v>113</v>
      </c>
      <c r="V2638" s="199">
        <v>296</v>
      </c>
      <c r="W2638" s="136"/>
    </row>
    <row r="2639" spans="1:23">
      <c r="A2639" s="158">
        <v>20.52</v>
      </c>
      <c r="B2639" s="153">
        <v>57</v>
      </c>
      <c r="C2639" s="164">
        <v>76014</v>
      </c>
      <c r="D2639" s="153"/>
      <c r="E2639" s="27"/>
      <c r="F2639" s="27"/>
      <c r="G2639" s="27"/>
      <c r="H2639" s="27"/>
      <c r="I2639" s="27"/>
      <c r="J2639" s="159" t="s">
        <v>296</v>
      </c>
      <c r="K2639" s="25" t="s">
        <v>308</v>
      </c>
      <c r="L2639" s="27"/>
      <c r="M2639" s="25" t="s">
        <v>322</v>
      </c>
      <c r="N2639" s="140">
        <v>2.6530131457021249E-3</v>
      </c>
      <c r="O2639" s="140">
        <f t="shared" si="123"/>
        <v>2.6530131457021251</v>
      </c>
      <c r="P2639" s="131" t="s">
        <v>346</v>
      </c>
      <c r="Q2639" s="127">
        <v>8.2644999999999993E-3</v>
      </c>
      <c r="R2639" s="199">
        <v>71</v>
      </c>
      <c r="S2639" s="199">
        <v>85</v>
      </c>
      <c r="T2639" s="199">
        <v>99</v>
      </c>
      <c r="U2639" s="199">
        <v>113</v>
      </c>
      <c r="V2639" s="199">
        <v>310</v>
      </c>
      <c r="W2639" s="129"/>
    </row>
    <row r="2640" spans="1:23">
      <c r="A2640" s="9">
        <v>23.45</v>
      </c>
      <c r="B2640" s="10">
        <v>243</v>
      </c>
      <c r="C2640" s="26">
        <v>1301352</v>
      </c>
      <c r="D2640" s="11"/>
      <c r="E2640" s="12"/>
      <c r="F2640" s="135"/>
      <c r="G2640" s="135"/>
      <c r="H2640" s="135"/>
      <c r="I2640" s="135"/>
      <c r="J2640" s="15" t="s">
        <v>3393</v>
      </c>
      <c r="K2640" s="7" t="s">
        <v>120</v>
      </c>
      <c r="L2640" s="135"/>
      <c r="M2640" s="21" t="s">
        <v>145</v>
      </c>
      <c r="N2640" s="14">
        <v>0.1</v>
      </c>
      <c r="O2640" s="140">
        <f t="shared" si="123"/>
        <v>100</v>
      </c>
      <c r="P2640" s="130" t="s">
        <v>346</v>
      </c>
      <c r="Q2640" s="130" t="s">
        <v>346</v>
      </c>
      <c r="R2640" s="201">
        <v>173</v>
      </c>
      <c r="S2640" s="201">
        <v>186</v>
      </c>
      <c r="T2640" s="201">
        <v>220</v>
      </c>
      <c r="U2640" s="201">
        <v>292</v>
      </c>
      <c r="V2640" s="201"/>
      <c r="W2640" s="136"/>
    </row>
    <row r="2641" spans="1:23">
      <c r="A2641" s="9">
        <v>24.37</v>
      </c>
      <c r="B2641" s="10">
        <v>207</v>
      </c>
      <c r="C2641" s="26">
        <v>892743</v>
      </c>
      <c r="D2641" s="11"/>
      <c r="E2641" s="12"/>
      <c r="F2641" s="135"/>
      <c r="G2641" s="135"/>
      <c r="H2641" s="135"/>
      <c r="I2641" s="135"/>
      <c r="J2641" s="15" t="s">
        <v>95</v>
      </c>
      <c r="K2641" s="7" t="s">
        <v>98</v>
      </c>
      <c r="L2641" s="135"/>
      <c r="M2641" s="39" t="s">
        <v>98</v>
      </c>
      <c r="N2641" s="14">
        <v>3.115819342139017E-2</v>
      </c>
      <c r="O2641" s="140">
        <f t="shared" si="123"/>
        <v>31.15819342139017</v>
      </c>
      <c r="P2641" s="130" t="s">
        <v>346</v>
      </c>
      <c r="Q2641" s="130" t="s">
        <v>346</v>
      </c>
      <c r="R2641" s="199">
        <v>73</v>
      </c>
      <c r="S2641" s="199">
        <v>281</v>
      </c>
      <c r="T2641" s="199">
        <v>355</v>
      </c>
      <c r="U2641" s="199"/>
      <c r="V2641" s="199"/>
      <c r="W2641" s="136"/>
    </row>
    <row r="2642" spans="1:23" ht="13.8" thickBot="1">
      <c r="A2642" s="9">
        <v>25.28</v>
      </c>
      <c r="B2642" s="10">
        <v>149</v>
      </c>
      <c r="C2642" s="21">
        <v>2388584</v>
      </c>
      <c r="D2642" s="11"/>
      <c r="E2642" s="12"/>
      <c r="F2642" s="135"/>
      <c r="G2642" s="135"/>
      <c r="H2642" s="135"/>
      <c r="I2642" s="135"/>
      <c r="J2642" s="15" t="s">
        <v>94</v>
      </c>
      <c r="K2642" s="7" t="s">
        <v>121</v>
      </c>
      <c r="L2642" s="135"/>
      <c r="M2642" s="21" t="s">
        <v>146</v>
      </c>
      <c r="N2642" s="14">
        <v>8.3365495193171851E-2</v>
      </c>
      <c r="O2642" s="140">
        <f t="shared" si="123"/>
        <v>83.365495193171853</v>
      </c>
      <c r="P2642" s="130" t="s">
        <v>346</v>
      </c>
      <c r="Q2642" s="135">
        <v>1300</v>
      </c>
      <c r="R2642" s="206">
        <v>167</v>
      </c>
      <c r="S2642" s="206">
        <v>279</v>
      </c>
      <c r="T2642" s="206"/>
      <c r="U2642" s="206"/>
      <c r="V2642" s="206"/>
      <c r="W2642" s="136"/>
    </row>
    <row r="2643" spans="1:23" ht="13.8" thickBot="1">
      <c r="A2643" s="220" t="s">
        <v>352</v>
      </c>
      <c r="B2643" s="220"/>
      <c r="C2643" s="220"/>
      <c r="D2643" s="220"/>
      <c r="E2643" s="220"/>
      <c r="F2643" s="220"/>
      <c r="G2643" s="220"/>
      <c r="H2643" s="220"/>
      <c r="I2643" s="220"/>
      <c r="J2643" s="220"/>
      <c r="K2643" s="220"/>
      <c r="L2643" s="220"/>
      <c r="M2643" s="220"/>
      <c r="N2643" s="220"/>
      <c r="O2643" s="220"/>
      <c r="P2643" s="220"/>
      <c r="Q2643" s="220"/>
      <c r="R2643" s="220"/>
      <c r="S2643" s="220"/>
      <c r="T2643" s="220"/>
      <c r="U2643" s="220"/>
      <c r="V2643" s="220"/>
      <c r="W2643" s="220"/>
    </row>
    <row r="2644" spans="1:23">
      <c r="A2644" s="9">
        <v>6.08</v>
      </c>
      <c r="B2644" s="10">
        <v>166</v>
      </c>
      <c r="C2644" s="135">
        <v>558105</v>
      </c>
      <c r="D2644" s="11"/>
      <c r="E2644" s="12"/>
      <c r="F2644" s="135"/>
      <c r="G2644" s="135"/>
      <c r="H2644" s="135"/>
      <c r="I2644" s="135"/>
      <c r="J2644" s="15" t="s">
        <v>72</v>
      </c>
      <c r="K2644" s="7" t="s">
        <v>97</v>
      </c>
      <c r="L2644" s="135"/>
      <c r="M2644" s="13" t="s">
        <v>123</v>
      </c>
      <c r="N2644" s="14">
        <v>1.9131930291974433E-2</v>
      </c>
      <c r="O2644" s="140">
        <f t="shared" si="123"/>
        <v>19.131930291974431</v>
      </c>
      <c r="P2644" s="130" t="s">
        <v>346</v>
      </c>
      <c r="Q2644" s="135">
        <v>10000</v>
      </c>
      <c r="R2644" s="211">
        <v>131</v>
      </c>
      <c r="S2644" s="211">
        <v>92</v>
      </c>
      <c r="T2644" s="211">
        <v>191</v>
      </c>
      <c r="U2644" s="211"/>
      <c r="V2644" s="211"/>
      <c r="W2644" s="136"/>
    </row>
    <row r="2645" spans="1:23">
      <c r="A2645" s="9">
        <v>8.0399999999999991</v>
      </c>
      <c r="B2645" s="10">
        <v>73</v>
      </c>
      <c r="C2645" s="135">
        <v>2541781</v>
      </c>
      <c r="D2645" s="11"/>
      <c r="E2645" s="12"/>
      <c r="F2645" s="135"/>
      <c r="G2645" s="135"/>
      <c r="H2645" s="135"/>
      <c r="I2645" s="135"/>
      <c r="J2645" s="15" t="s">
        <v>78</v>
      </c>
      <c r="K2645" s="7" t="s">
        <v>104</v>
      </c>
      <c r="L2645" s="135"/>
      <c r="M2645" s="13" t="s">
        <v>129</v>
      </c>
      <c r="N2645" s="14">
        <v>8.7132666629872624E-2</v>
      </c>
      <c r="O2645" s="140">
        <f t="shared" si="123"/>
        <v>87.132666629872631</v>
      </c>
      <c r="P2645" s="130" t="s">
        <v>346</v>
      </c>
      <c r="Q2645" s="130" t="s">
        <v>346</v>
      </c>
      <c r="R2645" s="201">
        <v>267</v>
      </c>
      <c r="S2645" s="201">
        <v>355</v>
      </c>
      <c r="T2645" s="201"/>
      <c r="U2645" s="201"/>
      <c r="V2645" s="201"/>
      <c r="W2645" s="136"/>
    </row>
    <row r="2646" spans="1:23">
      <c r="A2646" s="9">
        <v>8.1199999999999992</v>
      </c>
      <c r="B2646" s="10">
        <v>137</v>
      </c>
      <c r="C2646" s="135">
        <v>107278</v>
      </c>
      <c r="D2646" s="11"/>
      <c r="E2646" s="12"/>
      <c r="F2646" s="135"/>
      <c r="G2646" s="135"/>
      <c r="H2646" s="135"/>
      <c r="I2646" s="135"/>
      <c r="J2646" s="15" t="s">
        <v>79</v>
      </c>
      <c r="K2646" s="7" t="s">
        <v>105</v>
      </c>
      <c r="L2646" s="135"/>
      <c r="M2646" s="13" t="s">
        <v>130</v>
      </c>
      <c r="N2646" s="14">
        <v>3.6775073111017333E-3</v>
      </c>
      <c r="O2646" s="140">
        <f t="shared" si="123"/>
        <v>3.6775073111017336</v>
      </c>
      <c r="P2646" s="130" t="s">
        <v>346</v>
      </c>
      <c r="Q2646" s="130" t="s">
        <v>346</v>
      </c>
      <c r="R2646" s="201">
        <v>78</v>
      </c>
      <c r="S2646" s="201">
        <v>115</v>
      </c>
      <c r="T2646" s="201">
        <v>155</v>
      </c>
      <c r="U2646" s="201"/>
      <c r="V2646" s="201"/>
      <c r="W2646" s="136"/>
    </row>
    <row r="2647" spans="1:23">
      <c r="A2647" s="9">
        <v>8.5</v>
      </c>
      <c r="B2647" s="10">
        <v>281</v>
      </c>
      <c r="C2647" s="135">
        <v>129759</v>
      </c>
      <c r="D2647" s="11"/>
      <c r="E2647" s="12"/>
      <c r="F2647" s="135"/>
      <c r="G2647" s="135"/>
      <c r="H2647" s="135"/>
      <c r="I2647" s="135"/>
      <c r="J2647" s="15" t="s">
        <v>95</v>
      </c>
      <c r="K2647" s="7" t="s">
        <v>98</v>
      </c>
      <c r="L2647" s="135"/>
      <c r="M2647" s="13" t="s">
        <v>98</v>
      </c>
      <c r="N2647" s="14">
        <v>4.4481596523168769E-3</v>
      </c>
      <c r="O2647" s="140">
        <f t="shared" si="123"/>
        <v>4.4481596523168765</v>
      </c>
      <c r="P2647" s="130" t="s">
        <v>346</v>
      </c>
      <c r="Q2647" s="130" t="s">
        <v>346</v>
      </c>
      <c r="R2647" s="199">
        <v>147</v>
      </c>
      <c r="S2647" s="199">
        <v>73</v>
      </c>
      <c r="T2647" s="199">
        <v>207</v>
      </c>
      <c r="U2647" s="199">
        <v>369</v>
      </c>
      <c r="V2647" s="199"/>
      <c r="W2647" s="136"/>
    </row>
    <row r="2648" spans="1:23">
      <c r="A2648" s="9">
        <v>8.5399999999999991</v>
      </c>
      <c r="B2648" s="10">
        <v>55</v>
      </c>
      <c r="C2648" s="21">
        <v>381494</v>
      </c>
      <c r="D2648" s="11"/>
      <c r="E2648" s="12"/>
      <c r="F2648" s="135"/>
      <c r="G2648" s="135"/>
      <c r="H2648" s="135"/>
      <c r="I2648" s="135"/>
      <c r="J2648" s="15" t="s">
        <v>81</v>
      </c>
      <c r="K2648" s="7" t="s">
        <v>107</v>
      </c>
      <c r="L2648" s="135"/>
      <c r="M2648" s="13" t="s">
        <v>132</v>
      </c>
      <c r="N2648" s="14">
        <v>1.3077676449425278E-2</v>
      </c>
      <c r="O2648" s="140">
        <f t="shared" si="123"/>
        <v>13.077676449425278</v>
      </c>
      <c r="P2648" s="130" t="s">
        <v>346</v>
      </c>
      <c r="Q2648" s="130" t="s">
        <v>346</v>
      </c>
      <c r="R2648" s="201">
        <v>69</v>
      </c>
      <c r="S2648" s="201">
        <v>83</v>
      </c>
      <c r="T2648" s="201">
        <v>97</v>
      </c>
      <c r="U2648" s="201">
        <v>111</v>
      </c>
      <c r="V2648" s="201">
        <v>168</v>
      </c>
      <c r="W2648" s="136"/>
    </row>
    <row r="2649" spans="1:23">
      <c r="A2649" s="9">
        <v>9.6199999999999992</v>
      </c>
      <c r="B2649" s="10">
        <v>104</v>
      </c>
      <c r="C2649" s="22">
        <v>118941</v>
      </c>
      <c r="D2649" s="11"/>
      <c r="E2649" s="12"/>
      <c r="F2649" s="135"/>
      <c r="G2649" s="135"/>
      <c r="H2649" s="135"/>
      <c r="I2649" s="135"/>
      <c r="J2649" s="15" t="s">
        <v>153</v>
      </c>
      <c r="K2649" s="7" t="s">
        <v>164</v>
      </c>
      <c r="L2649" s="135"/>
      <c r="M2649" s="13" t="s">
        <v>176</v>
      </c>
      <c r="N2649" s="14">
        <v>4.0773168505168931E-3</v>
      </c>
      <c r="O2649" s="140">
        <f t="shared" si="123"/>
        <v>4.0773168505168931</v>
      </c>
      <c r="P2649" s="130" t="s">
        <v>346</v>
      </c>
      <c r="Q2649" s="130" t="s">
        <v>346</v>
      </c>
      <c r="R2649" s="199">
        <v>76</v>
      </c>
      <c r="S2649" s="199">
        <v>148</v>
      </c>
      <c r="T2649" s="199"/>
      <c r="U2649" s="199"/>
      <c r="V2649" s="199"/>
      <c r="W2649" s="136"/>
    </row>
    <row r="2650" spans="1:23">
      <c r="A2650" s="9">
        <v>9.91</v>
      </c>
      <c r="B2650" s="10">
        <v>55</v>
      </c>
      <c r="C2650" s="26">
        <v>194603</v>
      </c>
      <c r="D2650" s="11"/>
      <c r="E2650" s="12"/>
      <c r="F2650" s="135"/>
      <c r="G2650" s="135"/>
      <c r="H2650" s="135"/>
      <c r="I2650" s="135"/>
      <c r="J2650" s="15" t="s">
        <v>225</v>
      </c>
      <c r="K2650" s="7" t="s">
        <v>194</v>
      </c>
      <c r="L2650" s="135"/>
      <c r="M2650" s="13" t="s">
        <v>248</v>
      </c>
      <c r="N2650" s="14">
        <v>6.6710225326938495E-3</v>
      </c>
      <c r="O2650" s="140">
        <f t="shared" si="123"/>
        <v>6.6710225326938497</v>
      </c>
      <c r="P2650" s="130" t="s">
        <v>346</v>
      </c>
      <c r="Q2650" s="130" t="s">
        <v>346</v>
      </c>
      <c r="R2650" s="199">
        <v>83</v>
      </c>
      <c r="S2650" s="199">
        <v>97</v>
      </c>
      <c r="T2650" s="199">
        <v>111</v>
      </c>
      <c r="U2650" s="199">
        <v>145</v>
      </c>
      <c r="V2650" s="199">
        <v>196</v>
      </c>
      <c r="W2650" s="136"/>
    </row>
    <row r="2651" spans="1:23">
      <c r="A2651" s="162">
        <v>10.83</v>
      </c>
      <c r="B2651" s="153">
        <v>163</v>
      </c>
      <c r="C2651" s="27">
        <v>487800</v>
      </c>
      <c r="D2651" s="153"/>
      <c r="E2651" s="27"/>
      <c r="F2651" s="27"/>
      <c r="G2651" s="27"/>
      <c r="H2651" s="27"/>
      <c r="I2651" s="27"/>
      <c r="J2651" s="159" t="s">
        <v>95</v>
      </c>
      <c r="K2651" s="25" t="s">
        <v>98</v>
      </c>
      <c r="L2651" s="27"/>
      <c r="M2651" s="160" t="s">
        <v>98</v>
      </c>
      <c r="N2651" s="140">
        <v>1.672186344222884E-2</v>
      </c>
      <c r="O2651" s="140">
        <f t="shared" si="123"/>
        <v>16.721863442228841</v>
      </c>
      <c r="P2651" s="130" t="s">
        <v>346</v>
      </c>
      <c r="Q2651" s="130" t="s">
        <v>346</v>
      </c>
      <c r="R2651" s="199">
        <v>145</v>
      </c>
      <c r="S2651" s="199">
        <v>221</v>
      </c>
      <c r="T2651" s="199"/>
      <c r="U2651" s="199"/>
      <c r="V2651" s="199"/>
      <c r="W2651" s="136"/>
    </row>
    <row r="2652" spans="1:23">
      <c r="A2652" s="162">
        <v>10.89</v>
      </c>
      <c r="B2652" s="153">
        <v>58</v>
      </c>
      <c r="C2652" s="27">
        <v>689162</v>
      </c>
      <c r="D2652" s="153"/>
      <c r="E2652" s="27"/>
      <c r="F2652" s="27"/>
      <c r="G2652" s="27"/>
      <c r="H2652" s="27"/>
      <c r="I2652" s="27"/>
      <c r="J2652" s="159" t="s">
        <v>95</v>
      </c>
      <c r="K2652" s="25" t="s">
        <v>98</v>
      </c>
      <c r="L2652" s="27"/>
      <c r="M2652" s="160" t="s">
        <v>98</v>
      </c>
      <c r="N2652" s="140">
        <v>2.3624585595681247E-2</v>
      </c>
      <c r="O2652" s="140">
        <f t="shared" ref="O2652:O2710" si="124">N2652*1000</f>
        <v>23.624585595681246</v>
      </c>
      <c r="P2652" s="130" t="s">
        <v>346</v>
      </c>
      <c r="Q2652" s="130" t="s">
        <v>346</v>
      </c>
      <c r="R2652" s="199">
        <v>129</v>
      </c>
      <c r="S2652" s="199">
        <v>213</v>
      </c>
      <c r="T2652" s="199"/>
      <c r="U2652" s="199"/>
      <c r="V2652" s="199"/>
      <c r="W2652" s="136"/>
    </row>
    <row r="2653" spans="1:23">
      <c r="A2653" s="158">
        <v>11</v>
      </c>
      <c r="B2653" s="153">
        <v>191</v>
      </c>
      <c r="C2653" s="27">
        <v>645584</v>
      </c>
      <c r="D2653" s="153"/>
      <c r="E2653" s="27"/>
      <c r="F2653" s="27"/>
      <c r="G2653" s="27"/>
      <c r="H2653" s="27"/>
      <c r="I2653" s="27"/>
      <c r="J2653" s="159" t="s">
        <v>155</v>
      </c>
      <c r="K2653" s="25" t="s">
        <v>166</v>
      </c>
      <c r="L2653" s="27"/>
      <c r="M2653" s="160" t="s">
        <v>178</v>
      </c>
      <c r="N2653" s="140">
        <v>2.2130724658646711E-2</v>
      </c>
      <c r="O2653" s="140">
        <f t="shared" si="124"/>
        <v>22.130724658646709</v>
      </c>
      <c r="P2653" s="130" t="s">
        <v>346</v>
      </c>
      <c r="Q2653" s="130" t="s">
        <v>346</v>
      </c>
      <c r="R2653" s="199">
        <v>57</v>
      </c>
      <c r="S2653" s="199">
        <v>206</v>
      </c>
      <c r="T2653" s="199"/>
      <c r="U2653" s="199"/>
      <c r="V2653" s="199"/>
      <c r="W2653" s="136"/>
    </row>
    <row r="2654" spans="1:23">
      <c r="A2654" s="158">
        <v>11.91</v>
      </c>
      <c r="B2654" s="153">
        <v>149</v>
      </c>
      <c r="C2654" s="163">
        <v>247609</v>
      </c>
      <c r="D2654" s="153"/>
      <c r="E2654" s="27"/>
      <c r="F2654" s="27"/>
      <c r="G2654" s="27"/>
      <c r="H2654" s="27"/>
      <c r="I2654" s="27"/>
      <c r="J2654" s="159" t="s">
        <v>88</v>
      </c>
      <c r="K2654" s="25" t="s">
        <v>114</v>
      </c>
      <c r="L2654" s="27"/>
      <c r="M2654" s="160" t="s">
        <v>139</v>
      </c>
      <c r="N2654" s="140">
        <v>8.4880768451554758E-3</v>
      </c>
      <c r="O2654" s="140">
        <f t="shared" si="124"/>
        <v>8.4880768451554758</v>
      </c>
      <c r="P2654" s="135">
        <v>6240</v>
      </c>
      <c r="Q2654" s="135">
        <v>6240</v>
      </c>
      <c r="R2654" s="201">
        <v>56</v>
      </c>
      <c r="S2654" s="201">
        <v>76</v>
      </c>
      <c r="T2654" s="201">
        <v>104</v>
      </c>
      <c r="U2654" s="201">
        <v>222</v>
      </c>
      <c r="V2654" s="201"/>
      <c r="W2654" s="136"/>
    </row>
    <row r="2655" spans="1:23">
      <c r="A2655" s="158">
        <v>15.06</v>
      </c>
      <c r="B2655" s="153">
        <v>188</v>
      </c>
      <c r="C2655" s="23">
        <v>2917139</v>
      </c>
      <c r="D2655" s="153"/>
      <c r="E2655" s="27"/>
      <c r="F2655" s="27"/>
      <c r="G2655" s="27"/>
      <c r="H2655" s="27"/>
      <c r="I2655" s="27"/>
      <c r="J2655" s="159" t="s">
        <v>89</v>
      </c>
      <c r="K2655" s="25" t="s">
        <v>115</v>
      </c>
      <c r="L2655" s="27"/>
      <c r="M2655" s="160" t="s">
        <v>140</v>
      </c>
      <c r="N2655" s="140">
        <v>0.1</v>
      </c>
      <c r="O2655" s="140">
        <f t="shared" si="124"/>
        <v>100</v>
      </c>
      <c r="P2655" s="130" t="s">
        <v>346</v>
      </c>
      <c r="Q2655" s="130" t="s">
        <v>346</v>
      </c>
      <c r="R2655" s="212">
        <v>160</v>
      </c>
      <c r="S2655" s="212"/>
      <c r="T2655" s="212"/>
      <c r="U2655" s="212"/>
      <c r="V2655" s="212"/>
      <c r="W2655" s="136"/>
    </row>
    <row r="2656" spans="1:23">
      <c r="A2656" s="158">
        <v>15.52</v>
      </c>
      <c r="B2656" s="153">
        <v>194</v>
      </c>
      <c r="C2656" s="27">
        <v>494220</v>
      </c>
      <c r="D2656" s="153"/>
      <c r="E2656" s="27"/>
      <c r="F2656" s="27"/>
      <c r="G2656" s="27"/>
      <c r="H2656" s="27"/>
      <c r="I2656" s="27"/>
      <c r="J2656" s="159" t="s">
        <v>95</v>
      </c>
      <c r="K2656" s="25" t="s">
        <v>98</v>
      </c>
      <c r="L2656" s="27"/>
      <c r="M2656" s="160" t="s">
        <v>98</v>
      </c>
      <c r="N2656" s="140">
        <v>1.694194208777847E-2</v>
      </c>
      <c r="O2656" s="140">
        <f t="shared" si="124"/>
        <v>16.941942087778472</v>
      </c>
      <c r="P2656" s="130" t="s">
        <v>346</v>
      </c>
      <c r="Q2656" s="130" t="s">
        <v>346</v>
      </c>
      <c r="R2656" s="199">
        <v>109</v>
      </c>
      <c r="S2656" s="199">
        <v>69</v>
      </c>
      <c r="T2656" s="199"/>
      <c r="U2656" s="199"/>
      <c r="V2656" s="199"/>
      <c r="W2656" s="136"/>
    </row>
    <row r="2657" spans="1:23">
      <c r="A2657" s="158">
        <v>16.64</v>
      </c>
      <c r="B2657" s="153">
        <v>243</v>
      </c>
      <c r="C2657" s="27">
        <v>181833</v>
      </c>
      <c r="D2657" s="153"/>
      <c r="E2657" s="27"/>
      <c r="F2657" s="27"/>
      <c r="G2657" s="27"/>
      <c r="H2657" s="27"/>
      <c r="I2657" s="27"/>
      <c r="J2657" s="159" t="s">
        <v>95</v>
      </c>
      <c r="K2657" s="25" t="s">
        <v>98</v>
      </c>
      <c r="L2657" s="27"/>
      <c r="M2657" s="160" t="s">
        <v>98</v>
      </c>
      <c r="N2657" s="140">
        <v>6.2332648529946633E-3</v>
      </c>
      <c r="O2657" s="140">
        <f t="shared" si="124"/>
        <v>6.2332648529946635</v>
      </c>
      <c r="P2657" s="130" t="s">
        <v>346</v>
      </c>
      <c r="Q2657" s="130" t="s">
        <v>346</v>
      </c>
      <c r="R2657" s="199">
        <v>173</v>
      </c>
      <c r="S2657" s="199">
        <v>258</v>
      </c>
      <c r="T2657" s="199"/>
      <c r="U2657" s="199"/>
      <c r="V2657" s="199"/>
      <c r="W2657" s="136"/>
    </row>
    <row r="2658" spans="1:23">
      <c r="A2658" s="158">
        <v>20.49</v>
      </c>
      <c r="B2658" s="153">
        <v>213</v>
      </c>
      <c r="C2658" s="27">
        <v>32578</v>
      </c>
      <c r="D2658" s="153"/>
      <c r="E2658" s="27"/>
      <c r="F2658" s="27"/>
      <c r="G2658" s="27"/>
      <c r="H2658" s="27"/>
      <c r="I2658" s="27"/>
      <c r="J2658" s="159" t="s">
        <v>93</v>
      </c>
      <c r="K2658" s="25" t="s">
        <v>119</v>
      </c>
      <c r="L2658" s="27"/>
      <c r="M2658" s="160" t="s">
        <v>144</v>
      </c>
      <c r="N2658" s="140">
        <v>5.277360289589031E-4</v>
      </c>
      <c r="O2658" s="140">
        <v>890</v>
      </c>
      <c r="P2658" s="127">
        <v>200</v>
      </c>
      <c r="Q2658" s="127">
        <v>200</v>
      </c>
      <c r="R2658" s="199">
        <v>256</v>
      </c>
      <c r="S2658" s="199">
        <v>221</v>
      </c>
      <c r="T2658" s="199"/>
      <c r="U2658" s="199"/>
      <c r="V2658" s="199"/>
      <c r="W2658" s="129"/>
    </row>
    <row r="2659" spans="1:23">
      <c r="A2659" s="158">
        <v>23.45</v>
      </c>
      <c r="B2659" s="153">
        <v>243</v>
      </c>
      <c r="C2659" s="25">
        <v>1387726</v>
      </c>
      <c r="D2659" s="153"/>
      <c r="E2659" s="27"/>
      <c r="F2659" s="27"/>
      <c r="G2659" s="27"/>
      <c r="H2659" s="27"/>
      <c r="I2659" s="27"/>
      <c r="J2659" s="159" t="s">
        <v>3393</v>
      </c>
      <c r="K2659" s="25" t="s">
        <v>120</v>
      </c>
      <c r="L2659" s="27"/>
      <c r="M2659" s="160" t="s">
        <v>145</v>
      </c>
      <c r="N2659" s="140">
        <v>0.1</v>
      </c>
      <c r="O2659" s="140">
        <f t="shared" si="124"/>
        <v>100</v>
      </c>
      <c r="P2659" s="130" t="s">
        <v>346</v>
      </c>
      <c r="Q2659" s="130" t="s">
        <v>346</v>
      </c>
      <c r="R2659" s="201">
        <v>173</v>
      </c>
      <c r="S2659" s="201">
        <v>186</v>
      </c>
      <c r="T2659" s="201">
        <v>220</v>
      </c>
      <c r="U2659" s="201">
        <v>292</v>
      </c>
      <c r="V2659" s="201"/>
      <c r="W2659" s="136"/>
    </row>
    <row r="2660" spans="1:23">
      <c r="A2660" s="158">
        <v>23.68</v>
      </c>
      <c r="B2660" s="153">
        <v>57</v>
      </c>
      <c r="C2660" s="27">
        <v>22811896</v>
      </c>
      <c r="D2660" s="153"/>
      <c r="E2660" s="27"/>
      <c r="F2660" s="27"/>
      <c r="G2660" s="27"/>
      <c r="H2660" s="27"/>
      <c r="I2660" s="27"/>
      <c r="J2660" s="159" t="s">
        <v>353</v>
      </c>
      <c r="K2660" s="25" t="s">
        <v>355</v>
      </c>
      <c r="L2660" s="27"/>
      <c r="M2660" s="160" t="s">
        <v>357</v>
      </c>
      <c r="N2660" s="140">
        <v>0.78199550998426881</v>
      </c>
      <c r="O2660" s="140">
        <f t="shared" si="124"/>
        <v>781.99550998426878</v>
      </c>
      <c r="P2660" s="131" t="s">
        <v>346</v>
      </c>
      <c r="Q2660" s="127">
        <v>1.3389000000000001E-3</v>
      </c>
      <c r="R2660" s="201">
        <v>71</v>
      </c>
      <c r="S2660" s="201">
        <v>85</v>
      </c>
      <c r="T2660" s="201">
        <v>99</v>
      </c>
      <c r="U2660" s="201">
        <v>113</v>
      </c>
      <c r="V2660" s="202">
        <v>338</v>
      </c>
      <c r="W2660" s="129"/>
    </row>
    <row r="2661" spans="1:23">
      <c r="A2661" s="158">
        <v>24.93</v>
      </c>
      <c r="B2661" s="153">
        <v>57</v>
      </c>
      <c r="C2661" s="27">
        <v>41509619</v>
      </c>
      <c r="D2661" s="153"/>
      <c r="E2661" s="27"/>
      <c r="F2661" s="27"/>
      <c r="G2661" s="27"/>
      <c r="H2661" s="27"/>
      <c r="I2661" s="27"/>
      <c r="J2661" s="159" t="s">
        <v>354</v>
      </c>
      <c r="K2661" s="25" t="s">
        <v>356</v>
      </c>
      <c r="L2661" s="27"/>
      <c r="M2661" s="160" t="s">
        <v>358</v>
      </c>
      <c r="N2661" s="140">
        <v>1.4229564995017379</v>
      </c>
      <c r="O2661" s="140">
        <f t="shared" si="124"/>
        <v>1422.9564995017379</v>
      </c>
      <c r="P2661" s="131" t="s">
        <v>346</v>
      </c>
      <c r="Q2661" s="127">
        <v>5.3751999999999999E-4</v>
      </c>
      <c r="R2661" s="201">
        <v>71</v>
      </c>
      <c r="S2661" s="201">
        <v>85</v>
      </c>
      <c r="T2661" s="201">
        <v>99</v>
      </c>
      <c r="U2661" s="201">
        <v>113</v>
      </c>
      <c r="V2661" s="202">
        <v>352</v>
      </c>
      <c r="W2661" s="129"/>
    </row>
    <row r="2662" spans="1:23">
      <c r="A2662" s="158">
        <v>25.86</v>
      </c>
      <c r="B2662" s="153">
        <v>57</v>
      </c>
      <c r="C2662" s="27">
        <v>105644532</v>
      </c>
      <c r="D2662" s="153"/>
      <c r="E2662" s="27"/>
      <c r="F2662" s="27"/>
      <c r="G2662" s="27"/>
      <c r="H2662" s="27"/>
      <c r="I2662" s="27"/>
      <c r="J2662" s="159" t="s">
        <v>329</v>
      </c>
      <c r="K2662" s="25" t="s">
        <v>343</v>
      </c>
      <c r="L2662" s="27"/>
      <c r="M2662" s="160" t="s">
        <v>336</v>
      </c>
      <c r="N2662" s="140">
        <v>3.6215117620380788</v>
      </c>
      <c r="O2662" s="140">
        <f t="shared" si="124"/>
        <v>3621.5117620380788</v>
      </c>
      <c r="P2662" s="131" t="s">
        <v>346</v>
      </c>
      <c r="Q2662" s="127">
        <v>2.1544000000000001E-4</v>
      </c>
      <c r="R2662" s="201">
        <v>71</v>
      </c>
      <c r="S2662" s="201">
        <v>85</v>
      </c>
      <c r="T2662" s="201">
        <v>99</v>
      </c>
      <c r="U2662" s="201">
        <v>113</v>
      </c>
      <c r="V2662" s="212">
        <v>366</v>
      </c>
      <c r="W2662" s="129"/>
    </row>
    <row r="2663" spans="1:23">
      <c r="A2663" s="158">
        <v>26.89</v>
      </c>
      <c r="B2663" s="153">
        <v>57</v>
      </c>
      <c r="C2663" s="27">
        <v>76894116</v>
      </c>
      <c r="D2663" s="153"/>
      <c r="E2663" s="27"/>
      <c r="F2663" s="27"/>
      <c r="G2663" s="27"/>
      <c r="H2663" s="27"/>
      <c r="I2663" s="27"/>
      <c r="J2663" s="159" t="s">
        <v>330</v>
      </c>
      <c r="K2663" s="25" t="s">
        <v>344</v>
      </c>
      <c r="L2663" s="27"/>
      <c r="M2663" s="160" t="s">
        <v>337</v>
      </c>
      <c r="N2663" s="140">
        <v>2.6359428193171461</v>
      </c>
      <c r="O2663" s="140">
        <f t="shared" si="124"/>
        <v>2635.9428193171461</v>
      </c>
      <c r="P2663" s="131" t="s">
        <v>346</v>
      </c>
      <c r="Q2663" s="127">
        <v>8.6225999999999997E-5</v>
      </c>
      <c r="R2663" s="201">
        <v>71</v>
      </c>
      <c r="S2663" s="201">
        <v>85</v>
      </c>
      <c r="T2663" s="201">
        <v>99</v>
      </c>
      <c r="U2663" s="201">
        <v>113</v>
      </c>
      <c r="V2663" s="212">
        <v>380</v>
      </c>
      <c r="W2663" s="129"/>
    </row>
    <row r="2664" spans="1:23">
      <c r="A2664" s="9">
        <v>28.05</v>
      </c>
      <c r="B2664" s="10">
        <v>57</v>
      </c>
      <c r="C2664" s="135">
        <v>81321989</v>
      </c>
      <c r="D2664" s="11"/>
      <c r="E2664" s="12"/>
      <c r="F2664" s="135"/>
      <c r="G2664" s="135"/>
      <c r="H2664" s="135"/>
      <c r="I2664" s="135"/>
      <c r="J2664" s="15" t="s">
        <v>532</v>
      </c>
      <c r="K2664" s="7" t="s">
        <v>253</v>
      </c>
      <c r="L2664" s="135"/>
      <c r="M2664" s="13" t="s">
        <v>254</v>
      </c>
      <c r="N2664" s="14">
        <v>2.7877310268725628</v>
      </c>
      <c r="O2664" s="140">
        <f t="shared" si="124"/>
        <v>2787.7310268725628</v>
      </c>
      <c r="P2664" s="130" t="s">
        <v>346</v>
      </c>
      <c r="Q2664" s="130" t="s">
        <v>346</v>
      </c>
      <c r="R2664" s="201">
        <v>71</v>
      </c>
      <c r="S2664" s="201">
        <v>85</v>
      </c>
      <c r="T2664" s="201">
        <v>99</v>
      </c>
      <c r="U2664" s="201">
        <v>113</v>
      </c>
      <c r="V2664" s="201">
        <v>394</v>
      </c>
      <c r="W2664" s="136"/>
    </row>
    <row r="2665" spans="1:23" ht="13.8" thickBot="1">
      <c r="A2665" s="9">
        <v>29.39</v>
      </c>
      <c r="B2665" s="10">
        <v>57</v>
      </c>
      <c r="C2665" s="135">
        <v>48356164</v>
      </c>
      <c r="D2665" s="11"/>
      <c r="E2665" s="12"/>
      <c r="F2665" s="135"/>
      <c r="G2665" s="135"/>
      <c r="H2665" s="135"/>
      <c r="I2665" s="135"/>
      <c r="J2665" s="15" t="s">
        <v>158</v>
      </c>
      <c r="K2665" s="7" t="s">
        <v>169</v>
      </c>
      <c r="L2665" s="135"/>
      <c r="M2665" s="13" t="s">
        <v>181</v>
      </c>
      <c r="N2665" s="14">
        <v>1.6576571771177173</v>
      </c>
      <c r="O2665" s="140">
        <f t="shared" si="124"/>
        <v>1657.6571771177173</v>
      </c>
      <c r="P2665" s="130" t="s">
        <v>346</v>
      </c>
      <c r="Q2665" s="130" t="s">
        <v>346</v>
      </c>
      <c r="R2665" s="206">
        <v>71</v>
      </c>
      <c r="S2665" s="206">
        <v>85</v>
      </c>
      <c r="T2665" s="206">
        <v>99</v>
      </c>
      <c r="U2665" s="206">
        <v>113</v>
      </c>
      <c r="V2665" s="207">
        <v>408</v>
      </c>
      <c r="W2665" s="136"/>
    </row>
    <row r="2666" spans="1:23">
      <c r="A2666" s="220" t="s">
        <v>359</v>
      </c>
      <c r="B2666" s="220"/>
      <c r="C2666" s="220"/>
      <c r="D2666" s="220"/>
      <c r="E2666" s="220"/>
      <c r="F2666" s="220"/>
      <c r="G2666" s="220"/>
      <c r="H2666" s="220"/>
      <c r="I2666" s="220"/>
      <c r="J2666" s="220"/>
      <c r="K2666" s="220"/>
      <c r="L2666" s="220"/>
      <c r="M2666" s="220"/>
      <c r="N2666" s="220"/>
      <c r="O2666" s="220"/>
      <c r="P2666" s="220"/>
      <c r="Q2666" s="220"/>
      <c r="R2666" s="220"/>
      <c r="S2666" s="220"/>
      <c r="T2666" s="220"/>
      <c r="U2666" s="220"/>
      <c r="V2666" s="220"/>
      <c r="W2666" s="220"/>
    </row>
    <row r="2667" spans="1:23">
      <c r="A2667" s="9">
        <v>7.39</v>
      </c>
      <c r="B2667" s="10">
        <v>93</v>
      </c>
      <c r="C2667" s="135">
        <v>427391</v>
      </c>
      <c r="D2667" s="11"/>
      <c r="E2667" s="12"/>
      <c r="F2667" s="135"/>
      <c r="G2667" s="135"/>
      <c r="H2667" s="135"/>
      <c r="I2667" s="135"/>
      <c r="J2667" s="15" t="s">
        <v>324</v>
      </c>
      <c r="K2667" s="7" t="s">
        <v>338</v>
      </c>
      <c r="L2667" s="135"/>
      <c r="M2667" s="13" t="s">
        <v>331</v>
      </c>
      <c r="N2667" s="14">
        <v>9.3170627918728391E-3</v>
      </c>
      <c r="O2667" s="140">
        <f t="shared" si="124"/>
        <v>9.3170627918728393</v>
      </c>
      <c r="P2667" s="135">
        <v>150</v>
      </c>
      <c r="Q2667" s="130" t="s">
        <v>346</v>
      </c>
      <c r="R2667" s="199">
        <v>66</v>
      </c>
      <c r="S2667" s="199"/>
      <c r="T2667" s="199"/>
      <c r="U2667" s="199"/>
      <c r="V2667" s="199"/>
      <c r="W2667" s="136"/>
    </row>
    <row r="2668" spans="1:23">
      <c r="A2668" s="158">
        <v>7.48</v>
      </c>
      <c r="B2668" s="153">
        <v>59</v>
      </c>
      <c r="C2668" s="164">
        <v>119001</v>
      </c>
      <c r="D2668" s="153"/>
      <c r="E2668" s="27"/>
      <c r="F2668" s="27"/>
      <c r="G2668" s="27"/>
      <c r="H2668" s="27"/>
      <c r="I2668" s="27"/>
      <c r="J2668" s="159" t="s">
        <v>95</v>
      </c>
      <c r="K2668" s="25" t="s">
        <v>98</v>
      </c>
      <c r="L2668" s="27"/>
      <c r="M2668" s="160" t="s">
        <v>98</v>
      </c>
      <c r="N2668" s="140">
        <v>2.5942048131468837E-3</v>
      </c>
      <c r="O2668" s="140">
        <f t="shared" si="124"/>
        <v>2.5942048131468836</v>
      </c>
      <c r="P2668" s="156" t="s">
        <v>346</v>
      </c>
      <c r="Q2668" s="156" t="s">
        <v>346</v>
      </c>
      <c r="R2668" s="199">
        <v>91</v>
      </c>
      <c r="S2668" s="199">
        <v>106</v>
      </c>
      <c r="T2668" s="199"/>
      <c r="U2668" s="199"/>
      <c r="V2668" s="199"/>
      <c r="W2668" s="157"/>
    </row>
    <row r="2669" spans="1:23">
      <c r="A2669" s="158">
        <v>7.55</v>
      </c>
      <c r="B2669" s="153">
        <v>117</v>
      </c>
      <c r="C2669" s="27">
        <v>58142</v>
      </c>
      <c r="D2669" s="153"/>
      <c r="E2669" s="27"/>
      <c r="F2669" s="27"/>
      <c r="G2669" s="27"/>
      <c r="H2669" s="27"/>
      <c r="I2669" s="27"/>
      <c r="J2669" s="159" t="s">
        <v>219</v>
      </c>
      <c r="K2669" s="25" t="s">
        <v>210</v>
      </c>
      <c r="L2669" s="27"/>
      <c r="M2669" s="160" t="s">
        <v>242</v>
      </c>
      <c r="N2669" s="140">
        <v>1.2674873004931565E-3</v>
      </c>
      <c r="O2669" s="140">
        <f t="shared" si="124"/>
        <v>1.2674873004931564</v>
      </c>
      <c r="P2669" s="156" t="s">
        <v>346</v>
      </c>
      <c r="Q2669" s="156" t="s">
        <v>346</v>
      </c>
      <c r="R2669" s="199">
        <v>91</v>
      </c>
      <c r="S2669" s="199">
        <v>105</v>
      </c>
      <c r="T2669" s="199"/>
      <c r="U2669" s="199"/>
      <c r="V2669" s="199"/>
      <c r="W2669" s="157"/>
    </row>
    <row r="2670" spans="1:23">
      <c r="A2670" s="162">
        <v>7.88</v>
      </c>
      <c r="B2670" s="153">
        <v>108</v>
      </c>
      <c r="C2670" s="27">
        <v>205327</v>
      </c>
      <c r="D2670" s="153"/>
      <c r="E2670" s="27"/>
      <c r="F2670" s="27"/>
      <c r="G2670" s="27"/>
      <c r="H2670" s="27"/>
      <c r="I2670" s="27"/>
      <c r="J2670" s="159" t="s">
        <v>95</v>
      </c>
      <c r="K2670" s="25" t="s">
        <v>98</v>
      </c>
      <c r="L2670" s="27"/>
      <c r="M2670" s="160" t="s">
        <v>98</v>
      </c>
      <c r="N2670" s="140">
        <v>4.4760992905018455E-3</v>
      </c>
      <c r="O2670" s="140">
        <f t="shared" si="124"/>
        <v>4.4760992905018453</v>
      </c>
      <c r="P2670" s="156" t="s">
        <v>346</v>
      </c>
      <c r="Q2670" s="156" t="s">
        <v>346</v>
      </c>
      <c r="R2670" s="199">
        <v>85</v>
      </c>
      <c r="S2670" s="199">
        <v>56</v>
      </c>
      <c r="T2670" s="199">
        <v>134</v>
      </c>
      <c r="U2670" s="199"/>
      <c r="V2670" s="199"/>
      <c r="W2670" s="157"/>
    </row>
    <row r="2671" spans="1:23">
      <c r="A2671" s="158">
        <v>8.0399999999999991</v>
      </c>
      <c r="B2671" s="153">
        <v>73</v>
      </c>
      <c r="C2671" s="27">
        <v>1881509</v>
      </c>
      <c r="D2671" s="153"/>
      <c r="E2671" s="27"/>
      <c r="F2671" s="27"/>
      <c r="G2671" s="27"/>
      <c r="H2671" s="27"/>
      <c r="I2671" s="27"/>
      <c r="J2671" s="159" t="s">
        <v>78</v>
      </c>
      <c r="K2671" s="25" t="s">
        <v>104</v>
      </c>
      <c r="L2671" s="27"/>
      <c r="M2671" s="160" t="s">
        <v>129</v>
      </c>
      <c r="N2671" s="140">
        <v>4.1016627623122331E-2</v>
      </c>
      <c r="O2671" s="140">
        <f t="shared" si="124"/>
        <v>41.016627623122332</v>
      </c>
      <c r="P2671" s="156" t="s">
        <v>346</v>
      </c>
      <c r="Q2671" s="156" t="s">
        <v>346</v>
      </c>
      <c r="R2671" s="201">
        <v>267</v>
      </c>
      <c r="S2671" s="201">
        <v>355</v>
      </c>
      <c r="T2671" s="201"/>
      <c r="U2671" s="201"/>
      <c r="V2671" s="201"/>
      <c r="W2671" s="157"/>
    </row>
    <row r="2672" spans="1:23">
      <c r="A2672" s="158">
        <v>8.1199999999999992</v>
      </c>
      <c r="B2672" s="153">
        <v>137</v>
      </c>
      <c r="C2672" s="27">
        <v>77291</v>
      </c>
      <c r="D2672" s="153"/>
      <c r="E2672" s="27"/>
      <c r="F2672" s="27"/>
      <c r="G2672" s="27"/>
      <c r="H2672" s="27"/>
      <c r="I2672" s="27"/>
      <c r="J2672" s="159" t="s">
        <v>79</v>
      </c>
      <c r="K2672" s="25" t="s">
        <v>105</v>
      </c>
      <c r="L2672" s="27"/>
      <c r="M2672" s="160" t="s">
        <v>130</v>
      </c>
      <c r="N2672" s="140">
        <v>1.6849327670602416E-3</v>
      </c>
      <c r="O2672" s="140">
        <f t="shared" si="124"/>
        <v>1.6849327670602416</v>
      </c>
      <c r="P2672" s="156" t="s">
        <v>346</v>
      </c>
      <c r="Q2672" s="156" t="s">
        <v>346</v>
      </c>
      <c r="R2672" s="201">
        <v>78</v>
      </c>
      <c r="S2672" s="201">
        <v>115</v>
      </c>
      <c r="T2672" s="201">
        <v>155</v>
      </c>
      <c r="U2672" s="201"/>
      <c r="V2672" s="201"/>
      <c r="W2672" s="157"/>
    </row>
    <row r="2673" spans="1:23">
      <c r="A2673" s="158">
        <v>8.5</v>
      </c>
      <c r="B2673" s="153">
        <v>147</v>
      </c>
      <c r="C2673" s="27">
        <v>137734</v>
      </c>
      <c r="D2673" s="153"/>
      <c r="E2673" s="27"/>
      <c r="F2673" s="27"/>
      <c r="G2673" s="27"/>
      <c r="H2673" s="27"/>
      <c r="I2673" s="27"/>
      <c r="J2673" s="159" t="s">
        <v>360</v>
      </c>
      <c r="K2673" s="25" t="s">
        <v>382</v>
      </c>
      <c r="L2673" s="27"/>
      <c r="M2673" s="160" t="s">
        <v>362</v>
      </c>
      <c r="N2673" s="140">
        <v>3.0025815390960823E-3</v>
      </c>
      <c r="O2673" s="140">
        <f t="shared" si="124"/>
        <v>3.0025815390960822</v>
      </c>
      <c r="P2673" s="156" t="s">
        <v>346</v>
      </c>
      <c r="Q2673" s="156" t="s">
        <v>346</v>
      </c>
      <c r="R2673" s="199">
        <v>73</v>
      </c>
      <c r="S2673" s="199">
        <v>281</v>
      </c>
      <c r="T2673" s="199">
        <v>369</v>
      </c>
      <c r="U2673" s="199"/>
      <c r="V2673" s="199"/>
      <c r="W2673" s="157"/>
    </row>
    <row r="2674" spans="1:23">
      <c r="A2674" s="158">
        <v>9.0399999999999991</v>
      </c>
      <c r="B2674" s="153">
        <v>73</v>
      </c>
      <c r="C2674" s="27">
        <v>170500</v>
      </c>
      <c r="D2674" s="153"/>
      <c r="E2674" s="27"/>
      <c r="F2674" s="27"/>
      <c r="G2674" s="27"/>
      <c r="H2674" s="27"/>
      <c r="I2674" s="27"/>
      <c r="J2674" s="159" t="s">
        <v>83</v>
      </c>
      <c r="K2674" s="25" t="s">
        <v>109</v>
      </c>
      <c r="L2674" s="27"/>
      <c r="M2674" s="160" t="s">
        <v>134</v>
      </c>
      <c r="N2674" s="140">
        <v>3.7168756618981662E-3</v>
      </c>
      <c r="O2674" s="140">
        <f t="shared" si="124"/>
        <v>3.716875661898166</v>
      </c>
      <c r="P2674" s="27">
        <v>22.984999999999999</v>
      </c>
      <c r="Q2674" s="27">
        <v>22.984999999999999</v>
      </c>
      <c r="R2674" s="201">
        <v>207</v>
      </c>
      <c r="S2674" s="201">
        <v>325</v>
      </c>
      <c r="T2674" s="201">
        <v>341</v>
      </c>
      <c r="U2674" s="201">
        <v>429</v>
      </c>
      <c r="V2674" s="201"/>
      <c r="W2674" s="157"/>
    </row>
    <row r="2675" spans="1:23">
      <c r="A2675" s="158">
        <v>9.27</v>
      </c>
      <c r="B2675" s="153">
        <v>58</v>
      </c>
      <c r="C2675" s="164">
        <v>1426604</v>
      </c>
      <c r="D2675" s="153"/>
      <c r="E2675" s="27"/>
      <c r="F2675" s="27"/>
      <c r="G2675" s="27"/>
      <c r="H2675" s="27"/>
      <c r="I2675" s="27"/>
      <c r="J2675" s="159" t="s">
        <v>95</v>
      </c>
      <c r="K2675" s="25" t="s">
        <v>98</v>
      </c>
      <c r="L2675" s="27"/>
      <c r="M2675" s="160" t="s">
        <v>98</v>
      </c>
      <c r="N2675" s="140">
        <v>3.1099763558748217E-2</v>
      </c>
      <c r="O2675" s="140">
        <f t="shared" si="124"/>
        <v>31.099763558748215</v>
      </c>
      <c r="P2675" s="156" t="s">
        <v>346</v>
      </c>
      <c r="Q2675" s="156" t="s">
        <v>346</v>
      </c>
      <c r="R2675" s="199">
        <v>135</v>
      </c>
      <c r="S2675" s="199">
        <v>107</v>
      </c>
      <c r="T2675" s="199">
        <v>150</v>
      </c>
      <c r="U2675" s="199"/>
      <c r="V2675" s="199"/>
      <c r="W2675" s="157"/>
    </row>
    <row r="2676" spans="1:23">
      <c r="A2676" s="158">
        <v>9.52</v>
      </c>
      <c r="B2676" s="153">
        <v>73</v>
      </c>
      <c r="C2676" s="164">
        <v>50596</v>
      </c>
      <c r="D2676" s="153"/>
      <c r="E2676" s="27"/>
      <c r="F2676" s="27"/>
      <c r="G2676" s="27"/>
      <c r="H2676" s="27"/>
      <c r="I2676" s="27"/>
      <c r="J2676" s="159" t="s">
        <v>182</v>
      </c>
      <c r="K2676" s="25" t="s">
        <v>190</v>
      </c>
      <c r="L2676" s="27"/>
      <c r="M2676" s="160" t="s">
        <v>197</v>
      </c>
      <c r="N2676" s="140">
        <v>1.1029855776504376E-3</v>
      </c>
      <c r="O2676" s="140">
        <f t="shared" si="124"/>
        <v>1.1029855776504376</v>
      </c>
      <c r="P2676" s="156" t="s">
        <v>346</v>
      </c>
      <c r="Q2676" s="27">
        <v>0.50760000000000005</v>
      </c>
      <c r="R2676" s="199">
        <v>147</v>
      </c>
      <c r="S2676" s="199">
        <v>221</v>
      </c>
      <c r="T2676" s="199">
        <v>281</v>
      </c>
      <c r="U2676" s="199">
        <v>355</v>
      </c>
      <c r="V2676" s="199">
        <v>443</v>
      </c>
      <c r="W2676" s="157"/>
    </row>
    <row r="2677" spans="1:23">
      <c r="A2677" s="158">
        <v>9.6199999999999992</v>
      </c>
      <c r="B2677" s="153">
        <v>104</v>
      </c>
      <c r="C2677" s="164">
        <v>499185</v>
      </c>
      <c r="D2677" s="153"/>
      <c r="E2677" s="27"/>
      <c r="F2677" s="27"/>
      <c r="G2677" s="27"/>
      <c r="H2677" s="27"/>
      <c r="I2677" s="27"/>
      <c r="J2677" s="159" t="s">
        <v>153</v>
      </c>
      <c r="K2677" s="25" t="s">
        <v>164</v>
      </c>
      <c r="L2677" s="27"/>
      <c r="M2677" s="160" t="s">
        <v>176</v>
      </c>
      <c r="N2677" s="140">
        <v>1.0882161743604903E-2</v>
      </c>
      <c r="O2677" s="140">
        <f t="shared" si="124"/>
        <v>10.882161743604902</v>
      </c>
      <c r="P2677" s="156" t="s">
        <v>346</v>
      </c>
      <c r="Q2677" s="156" t="s">
        <v>346</v>
      </c>
      <c r="R2677" s="199">
        <v>76</v>
      </c>
      <c r="S2677" s="199">
        <v>148</v>
      </c>
      <c r="T2677" s="199"/>
      <c r="U2677" s="199"/>
      <c r="V2677" s="199"/>
      <c r="W2677" s="157"/>
    </row>
    <row r="2678" spans="1:23">
      <c r="A2678" s="158">
        <v>10.3</v>
      </c>
      <c r="B2678" s="153">
        <v>73</v>
      </c>
      <c r="C2678" s="25">
        <v>373664</v>
      </c>
      <c r="D2678" s="153"/>
      <c r="E2678" s="27"/>
      <c r="F2678" s="27"/>
      <c r="G2678" s="27"/>
      <c r="H2678" s="27"/>
      <c r="I2678" s="27"/>
      <c r="J2678" s="159" t="s">
        <v>184</v>
      </c>
      <c r="K2678" s="25" t="s">
        <v>192</v>
      </c>
      <c r="L2678" s="27"/>
      <c r="M2678" s="160" t="s">
        <v>199</v>
      </c>
      <c r="N2678" s="140">
        <v>8.1458218611584528E-3</v>
      </c>
      <c r="O2678" s="140">
        <f t="shared" si="124"/>
        <v>8.1458218611584527</v>
      </c>
      <c r="P2678" s="156" t="s">
        <v>346</v>
      </c>
      <c r="Q2678" s="27">
        <v>2.6755</v>
      </c>
      <c r="R2678" s="201">
        <v>147</v>
      </c>
      <c r="S2678" s="201">
        <v>281</v>
      </c>
      <c r="T2678" s="201">
        <v>415</v>
      </c>
      <c r="U2678" s="201">
        <v>503</v>
      </c>
      <c r="V2678" s="201"/>
      <c r="W2678" s="157"/>
    </row>
    <row r="2679" spans="1:23">
      <c r="A2679" s="158">
        <v>11</v>
      </c>
      <c r="B2679" s="153">
        <v>191</v>
      </c>
      <c r="C2679" s="27">
        <v>1088653</v>
      </c>
      <c r="D2679" s="153"/>
      <c r="E2679" s="27"/>
      <c r="F2679" s="27"/>
      <c r="G2679" s="27"/>
      <c r="H2679" s="27"/>
      <c r="I2679" s="27"/>
      <c r="J2679" s="159" t="s">
        <v>155</v>
      </c>
      <c r="K2679" s="25" t="s">
        <v>166</v>
      </c>
      <c r="L2679" s="27"/>
      <c r="M2679" s="160" t="s">
        <v>178</v>
      </c>
      <c r="N2679" s="140">
        <v>2.3732479999720963E-2</v>
      </c>
      <c r="O2679" s="140">
        <f t="shared" si="124"/>
        <v>23.732479999720962</v>
      </c>
      <c r="P2679" s="156" t="s">
        <v>346</v>
      </c>
      <c r="Q2679" s="156" t="s">
        <v>346</v>
      </c>
      <c r="R2679" s="199">
        <v>57</v>
      </c>
      <c r="S2679" s="199">
        <v>206</v>
      </c>
      <c r="T2679" s="199"/>
      <c r="U2679" s="199"/>
      <c r="V2679" s="199"/>
      <c r="W2679" s="157"/>
    </row>
    <row r="2680" spans="1:23">
      <c r="A2680" s="5">
        <v>13.53</v>
      </c>
      <c r="B2680" s="10">
        <v>207</v>
      </c>
      <c r="C2680" s="22">
        <v>152664</v>
      </c>
      <c r="D2680" s="11"/>
      <c r="E2680" s="12"/>
      <c r="F2680" s="135"/>
      <c r="G2680" s="135"/>
      <c r="H2680" s="135"/>
      <c r="I2680" s="135"/>
      <c r="J2680" s="15" t="s">
        <v>361</v>
      </c>
      <c r="K2680" s="7" t="s">
        <v>351</v>
      </c>
      <c r="L2680" s="135"/>
      <c r="M2680" s="13" t="s">
        <v>350</v>
      </c>
      <c r="N2680" s="14">
        <v>3.3280534079062848E-3</v>
      </c>
      <c r="O2680" s="140">
        <f t="shared" si="124"/>
        <v>3.3280534079062849</v>
      </c>
      <c r="P2680" s="130" t="s">
        <v>346</v>
      </c>
      <c r="Q2680" s="130" t="s">
        <v>346</v>
      </c>
      <c r="R2680" s="199">
        <v>222</v>
      </c>
      <c r="S2680" s="199">
        <v>56</v>
      </c>
      <c r="T2680" s="199">
        <v>91</v>
      </c>
      <c r="U2680" s="199"/>
      <c r="V2680" s="199"/>
      <c r="W2680" s="136"/>
    </row>
    <row r="2681" spans="1:23">
      <c r="A2681" s="9">
        <v>13.8</v>
      </c>
      <c r="B2681" s="10">
        <v>73</v>
      </c>
      <c r="C2681" s="22">
        <v>465501</v>
      </c>
      <c r="D2681" s="11"/>
      <c r="E2681" s="12"/>
      <c r="F2681" s="135"/>
      <c r="G2681" s="135"/>
      <c r="H2681" s="135"/>
      <c r="I2681" s="135"/>
      <c r="J2681" s="15" t="s">
        <v>95</v>
      </c>
      <c r="K2681" s="7" t="s">
        <v>98</v>
      </c>
      <c r="L2681" s="135"/>
      <c r="M2681" s="13" t="s">
        <v>98</v>
      </c>
      <c r="N2681" s="14">
        <v>1.0147855351843156E-2</v>
      </c>
      <c r="O2681" s="140">
        <f t="shared" si="124"/>
        <v>10.147855351843155</v>
      </c>
      <c r="P2681" s="130" t="s">
        <v>346</v>
      </c>
      <c r="Q2681" s="130" t="s">
        <v>346</v>
      </c>
      <c r="R2681" s="201">
        <v>91</v>
      </c>
      <c r="S2681" s="201">
        <v>207</v>
      </c>
      <c r="T2681" s="201">
        <v>355</v>
      </c>
      <c r="U2681" s="201">
        <v>429</v>
      </c>
      <c r="V2681" s="201"/>
      <c r="W2681" s="136"/>
    </row>
    <row r="2682" spans="1:23">
      <c r="A2682" s="9">
        <v>15.06</v>
      </c>
      <c r="B2682" s="10">
        <v>188</v>
      </c>
      <c r="C2682" s="21">
        <v>4587186</v>
      </c>
      <c r="D2682" s="11"/>
      <c r="E2682" s="12"/>
      <c r="F2682" s="135"/>
      <c r="G2682" s="135"/>
      <c r="H2682" s="135"/>
      <c r="I2682" s="135"/>
      <c r="J2682" s="15" t="s">
        <v>89</v>
      </c>
      <c r="K2682" s="7" t="s">
        <v>115</v>
      </c>
      <c r="L2682" s="135"/>
      <c r="M2682" s="13" t="s">
        <v>140</v>
      </c>
      <c r="N2682" s="14">
        <v>0.1</v>
      </c>
      <c r="O2682" s="140">
        <f t="shared" si="124"/>
        <v>100</v>
      </c>
      <c r="P2682" s="130" t="s">
        <v>346</v>
      </c>
      <c r="Q2682" s="130" t="s">
        <v>346</v>
      </c>
      <c r="R2682" s="212">
        <v>160</v>
      </c>
      <c r="S2682" s="212"/>
      <c r="T2682" s="212"/>
      <c r="U2682" s="212"/>
      <c r="V2682" s="212"/>
      <c r="W2682" s="136"/>
    </row>
    <row r="2683" spans="1:23">
      <c r="A2683" s="9">
        <v>15.52</v>
      </c>
      <c r="B2683" s="10">
        <v>194</v>
      </c>
      <c r="C2683" s="135">
        <v>708582</v>
      </c>
      <c r="D2683" s="11"/>
      <c r="E2683" s="12"/>
      <c r="F2683" s="135"/>
      <c r="G2683" s="135"/>
      <c r="H2683" s="135"/>
      <c r="I2683" s="135"/>
      <c r="J2683" s="15" t="s">
        <v>95</v>
      </c>
      <c r="K2683" s="7" t="s">
        <v>98</v>
      </c>
      <c r="L2683" s="135"/>
      <c r="M2683" s="13" t="s">
        <v>98</v>
      </c>
      <c r="N2683" s="14">
        <v>1.5446986453132706E-2</v>
      </c>
      <c r="O2683" s="140">
        <f t="shared" si="124"/>
        <v>15.446986453132705</v>
      </c>
      <c r="P2683" s="130" t="s">
        <v>346</v>
      </c>
      <c r="Q2683" s="130" t="s">
        <v>346</v>
      </c>
      <c r="R2683" s="199">
        <v>109</v>
      </c>
      <c r="S2683" s="199">
        <v>69</v>
      </c>
      <c r="T2683" s="199"/>
      <c r="U2683" s="199"/>
      <c r="V2683" s="199"/>
      <c r="W2683" s="136"/>
    </row>
    <row r="2684" spans="1:23">
      <c r="A2684" s="9">
        <v>16.64</v>
      </c>
      <c r="B2684" s="10">
        <v>243</v>
      </c>
      <c r="C2684" s="135">
        <v>432167</v>
      </c>
      <c r="D2684" s="11"/>
      <c r="E2684" s="12"/>
      <c r="F2684" s="135"/>
      <c r="G2684" s="135"/>
      <c r="H2684" s="135"/>
      <c r="I2684" s="135"/>
      <c r="J2684" s="15" t="s">
        <v>95</v>
      </c>
      <c r="K2684" s="7" t="s">
        <v>98</v>
      </c>
      <c r="L2684" s="135"/>
      <c r="M2684" s="13" t="s">
        <v>98</v>
      </c>
      <c r="N2684" s="14">
        <v>9.4211789101204969E-3</v>
      </c>
      <c r="O2684" s="140">
        <f t="shared" si="124"/>
        <v>9.4211789101204975</v>
      </c>
      <c r="P2684" s="130" t="s">
        <v>346</v>
      </c>
      <c r="Q2684" s="130" t="s">
        <v>346</v>
      </c>
      <c r="R2684" s="199">
        <v>173</v>
      </c>
      <c r="S2684" s="199">
        <v>258</v>
      </c>
      <c r="T2684" s="199"/>
      <c r="U2684" s="199"/>
      <c r="V2684" s="199"/>
      <c r="W2684" s="136"/>
    </row>
    <row r="2685" spans="1:23">
      <c r="A2685" s="9">
        <v>16.850000000000001</v>
      </c>
      <c r="B2685" s="10">
        <v>149</v>
      </c>
      <c r="C2685" s="26">
        <v>18711274</v>
      </c>
      <c r="D2685" s="11"/>
      <c r="E2685" s="12"/>
      <c r="F2685" s="135"/>
      <c r="G2685" s="135"/>
      <c r="H2685" s="135"/>
      <c r="I2685" s="135"/>
      <c r="J2685" s="15" t="s">
        <v>481</v>
      </c>
      <c r="K2685" s="7" t="s">
        <v>117</v>
      </c>
      <c r="L2685" s="135"/>
      <c r="M2685" s="13" t="s">
        <v>142</v>
      </c>
      <c r="N2685" s="14">
        <v>0.40790310225048643</v>
      </c>
      <c r="O2685" s="140">
        <f t="shared" si="124"/>
        <v>407.90310225048643</v>
      </c>
      <c r="P2685" s="135">
        <v>600</v>
      </c>
      <c r="Q2685" s="135">
        <v>600</v>
      </c>
      <c r="R2685" s="201">
        <v>56</v>
      </c>
      <c r="S2685" s="201">
        <v>76</v>
      </c>
      <c r="T2685" s="201">
        <v>104</v>
      </c>
      <c r="U2685" s="201">
        <v>223</v>
      </c>
      <c r="V2685" s="201"/>
      <c r="W2685" s="136"/>
    </row>
    <row r="2686" spans="1:23">
      <c r="A2686" s="9">
        <v>23.45</v>
      </c>
      <c r="B2686" s="10">
        <v>243</v>
      </c>
      <c r="C2686" s="21">
        <v>1385337</v>
      </c>
      <c r="D2686" s="11"/>
      <c r="E2686" s="12"/>
      <c r="F2686" s="135"/>
      <c r="G2686" s="135"/>
      <c r="H2686" s="135"/>
      <c r="I2686" s="135"/>
      <c r="J2686" s="15" t="s">
        <v>3393</v>
      </c>
      <c r="K2686" s="7" t="s">
        <v>120</v>
      </c>
      <c r="L2686" s="135"/>
      <c r="M2686" s="13" t="s">
        <v>145</v>
      </c>
      <c r="N2686" s="14">
        <v>0.1</v>
      </c>
      <c r="O2686" s="140">
        <f t="shared" si="124"/>
        <v>100</v>
      </c>
      <c r="P2686" s="130" t="s">
        <v>346</v>
      </c>
      <c r="Q2686" s="130" t="s">
        <v>346</v>
      </c>
      <c r="R2686" s="201">
        <v>173</v>
      </c>
      <c r="S2686" s="201">
        <v>186</v>
      </c>
      <c r="T2686" s="201">
        <v>220</v>
      </c>
      <c r="U2686" s="201">
        <v>292</v>
      </c>
      <c r="V2686" s="201"/>
      <c r="W2686" s="136"/>
    </row>
    <row r="2687" spans="1:23">
      <c r="A2687" s="9">
        <v>24.02</v>
      </c>
      <c r="B2687" s="10">
        <v>77</v>
      </c>
      <c r="C2687" s="135">
        <v>805833</v>
      </c>
      <c r="D2687" s="11"/>
      <c r="E2687" s="12"/>
      <c r="F2687" s="135"/>
      <c r="G2687" s="135"/>
      <c r="H2687" s="135"/>
      <c r="I2687" s="135"/>
      <c r="J2687" s="15" t="s">
        <v>95</v>
      </c>
      <c r="K2687" s="7" t="s">
        <v>98</v>
      </c>
      <c r="L2687" s="135"/>
      <c r="M2687" s="13" t="s">
        <v>98</v>
      </c>
      <c r="N2687" s="14">
        <v>1.7567044370993459E-2</v>
      </c>
      <c r="O2687" s="140">
        <f t="shared" si="124"/>
        <v>17.567044370993457</v>
      </c>
      <c r="P2687" s="130" t="s">
        <v>346</v>
      </c>
      <c r="Q2687" s="130" t="s">
        <v>346</v>
      </c>
      <c r="R2687" s="199">
        <v>51</v>
      </c>
      <c r="S2687" s="199">
        <v>94</v>
      </c>
      <c r="T2687" s="199">
        <v>154</v>
      </c>
      <c r="U2687" s="199">
        <v>207</v>
      </c>
      <c r="V2687" s="199">
        <v>326</v>
      </c>
      <c r="W2687" s="136"/>
    </row>
    <row r="2688" spans="1:23">
      <c r="A2688" s="9">
        <v>24.36</v>
      </c>
      <c r="B2688" s="10">
        <v>207</v>
      </c>
      <c r="C2688" s="26">
        <v>1142316</v>
      </c>
      <c r="D2688" s="11"/>
      <c r="E2688" s="12"/>
      <c r="F2688" s="135"/>
      <c r="G2688" s="135"/>
      <c r="H2688" s="135"/>
      <c r="I2688" s="135"/>
      <c r="J2688" s="15" t="s">
        <v>95</v>
      </c>
      <c r="K2688" s="7" t="s">
        <v>98</v>
      </c>
      <c r="L2688" s="135"/>
      <c r="M2688" s="13" t="s">
        <v>98</v>
      </c>
      <c r="N2688" s="14">
        <v>2.490232573957106E-2</v>
      </c>
      <c r="O2688" s="140">
        <f t="shared" si="124"/>
        <v>24.902325739571062</v>
      </c>
      <c r="P2688" s="130" t="s">
        <v>346</v>
      </c>
      <c r="Q2688" s="130" t="s">
        <v>346</v>
      </c>
      <c r="R2688" s="199">
        <v>73</v>
      </c>
      <c r="S2688" s="199">
        <v>281</v>
      </c>
      <c r="T2688" s="199">
        <v>355</v>
      </c>
      <c r="U2688" s="199"/>
      <c r="V2688" s="199"/>
      <c r="W2688" s="136"/>
    </row>
    <row r="2689" spans="1:23">
      <c r="A2689" s="9">
        <v>25.28</v>
      </c>
      <c r="B2689" s="10">
        <v>149</v>
      </c>
      <c r="C2689" s="21">
        <v>27663912</v>
      </c>
      <c r="D2689" s="11"/>
      <c r="E2689" s="12"/>
      <c r="F2689" s="135"/>
      <c r="G2689" s="135"/>
      <c r="H2689" s="135"/>
      <c r="I2689" s="135"/>
      <c r="J2689" s="15" t="s">
        <v>94</v>
      </c>
      <c r="K2689" s="7" t="s">
        <v>121</v>
      </c>
      <c r="L2689" s="135"/>
      <c r="M2689" s="13" t="s">
        <v>146</v>
      </c>
      <c r="N2689" s="14">
        <v>0.60306933270200958</v>
      </c>
      <c r="O2689" s="140">
        <f t="shared" si="124"/>
        <v>603.06933270200955</v>
      </c>
      <c r="P2689" s="130" t="s">
        <v>346</v>
      </c>
      <c r="Q2689" s="135">
        <v>1300</v>
      </c>
      <c r="R2689" s="201">
        <v>167</v>
      </c>
      <c r="S2689" s="201">
        <v>279</v>
      </c>
      <c r="T2689" s="201"/>
      <c r="U2689" s="201"/>
      <c r="V2689" s="201"/>
      <c r="W2689" s="136"/>
    </row>
    <row r="2690" spans="1:23" ht="13.8" thickBot="1">
      <c r="A2690" s="9">
        <v>25.62</v>
      </c>
      <c r="B2690" s="10">
        <v>207</v>
      </c>
      <c r="C2690" s="26">
        <v>1473581</v>
      </c>
      <c r="D2690" s="11"/>
      <c r="E2690" s="12"/>
      <c r="F2690" s="135"/>
      <c r="G2690" s="135"/>
      <c r="H2690" s="135"/>
      <c r="I2690" s="135"/>
      <c r="J2690" s="15" t="s">
        <v>95</v>
      </c>
      <c r="K2690" s="7" t="s">
        <v>98</v>
      </c>
      <c r="L2690" s="135"/>
      <c r="M2690" s="13" t="s">
        <v>98</v>
      </c>
      <c r="N2690" s="14">
        <v>3.2123855452994496E-2</v>
      </c>
      <c r="O2690" s="140">
        <f t="shared" si="124"/>
        <v>32.123855452994498</v>
      </c>
      <c r="P2690" s="130" t="s">
        <v>346</v>
      </c>
      <c r="Q2690" s="130" t="s">
        <v>346</v>
      </c>
      <c r="R2690" s="205">
        <v>73</v>
      </c>
      <c r="S2690" s="205">
        <v>281</v>
      </c>
      <c r="T2690" s="205">
        <v>147</v>
      </c>
      <c r="U2690" s="205">
        <v>355</v>
      </c>
      <c r="V2690" s="205"/>
      <c r="W2690" s="136"/>
    </row>
    <row r="2691" spans="1:23" ht="13.8" thickBot="1">
      <c r="A2691" s="220" t="s">
        <v>363</v>
      </c>
      <c r="B2691" s="220"/>
      <c r="C2691" s="220"/>
      <c r="D2691" s="220"/>
      <c r="E2691" s="220"/>
      <c r="F2691" s="220"/>
      <c r="G2691" s="220"/>
      <c r="H2691" s="220"/>
      <c r="I2691" s="220"/>
      <c r="J2691" s="220"/>
      <c r="K2691" s="220"/>
      <c r="L2691" s="220"/>
      <c r="M2691" s="220"/>
      <c r="N2691" s="220"/>
      <c r="O2691" s="220"/>
      <c r="P2691" s="220"/>
      <c r="Q2691" s="220"/>
      <c r="R2691" s="220"/>
      <c r="S2691" s="220"/>
      <c r="T2691" s="220"/>
      <c r="U2691" s="220"/>
      <c r="V2691" s="220"/>
      <c r="W2691" s="220"/>
    </row>
    <row r="2692" spans="1:23">
      <c r="A2692" s="9">
        <v>6.93</v>
      </c>
      <c r="B2692" s="10">
        <v>193</v>
      </c>
      <c r="C2692" s="40">
        <v>4041279</v>
      </c>
      <c r="D2692" s="11"/>
      <c r="E2692" s="12"/>
      <c r="F2692" s="135"/>
      <c r="G2692" s="135"/>
      <c r="H2692" s="135"/>
      <c r="I2692" s="135"/>
      <c r="J2692" s="15" t="s">
        <v>95</v>
      </c>
      <c r="K2692" s="7" t="s">
        <v>98</v>
      </c>
      <c r="L2692" s="135"/>
      <c r="M2692" s="13" t="s">
        <v>98</v>
      </c>
      <c r="N2692" s="14">
        <v>6.5465299630886084E-2</v>
      </c>
      <c r="O2692" s="140">
        <f t="shared" si="124"/>
        <v>65.465299630886079</v>
      </c>
      <c r="P2692" s="130" t="s">
        <v>346</v>
      </c>
      <c r="Q2692" s="130" t="s">
        <v>346</v>
      </c>
      <c r="R2692" s="211">
        <v>209</v>
      </c>
      <c r="S2692" s="211">
        <v>135</v>
      </c>
      <c r="T2692" s="211"/>
      <c r="U2692" s="211"/>
      <c r="V2692" s="211"/>
      <c r="W2692" s="136"/>
    </row>
    <row r="2693" spans="1:23">
      <c r="A2693" s="9">
        <v>7.15</v>
      </c>
      <c r="B2693" s="10">
        <v>60</v>
      </c>
      <c r="C2693" s="22">
        <v>257852</v>
      </c>
      <c r="D2693" s="11"/>
      <c r="E2693" s="12"/>
      <c r="F2693" s="135"/>
      <c r="G2693" s="135"/>
      <c r="H2693" s="135"/>
      <c r="I2693" s="135"/>
      <c r="J2693" s="15" t="s">
        <v>73</v>
      </c>
      <c r="K2693" s="7" t="s">
        <v>99</v>
      </c>
      <c r="L2693" s="135"/>
      <c r="M2693" s="13" t="s">
        <v>124</v>
      </c>
      <c r="N2693" s="14">
        <v>4.1769841776386233E-3</v>
      </c>
      <c r="O2693" s="140">
        <f t="shared" si="124"/>
        <v>4.176984177638623</v>
      </c>
      <c r="P2693" s="130" t="s">
        <v>346</v>
      </c>
      <c r="Q2693" s="130" t="s">
        <v>346</v>
      </c>
      <c r="R2693" s="200">
        <v>87</v>
      </c>
      <c r="S2693" s="199">
        <v>116</v>
      </c>
      <c r="T2693" s="199"/>
      <c r="U2693" s="199"/>
      <c r="V2693" s="199"/>
      <c r="W2693" s="136"/>
    </row>
    <row r="2694" spans="1:23">
      <c r="A2694" s="162">
        <v>7.17</v>
      </c>
      <c r="B2694" s="153">
        <v>281</v>
      </c>
      <c r="C2694" s="164">
        <v>503437</v>
      </c>
      <c r="D2694" s="153"/>
      <c r="E2694" s="27"/>
      <c r="F2694" s="27"/>
      <c r="G2694" s="27"/>
      <c r="H2694" s="27"/>
      <c r="I2694" s="27"/>
      <c r="J2694" s="159" t="s">
        <v>273</v>
      </c>
      <c r="K2694" s="25" t="s">
        <v>275</v>
      </c>
      <c r="L2694" s="27"/>
      <c r="M2694" s="160" t="s">
        <v>276</v>
      </c>
      <c r="N2694" s="140">
        <v>8.1552533369446661E-3</v>
      </c>
      <c r="O2694" s="140">
        <f t="shared" si="124"/>
        <v>8.155253336944666</v>
      </c>
      <c r="P2694" s="27">
        <v>534</v>
      </c>
      <c r="Q2694" s="156" t="s">
        <v>346</v>
      </c>
      <c r="R2694" s="201">
        <v>249</v>
      </c>
      <c r="S2694" s="201">
        <v>265</v>
      </c>
      <c r="T2694" s="201"/>
      <c r="U2694" s="201"/>
      <c r="V2694" s="201"/>
      <c r="W2694" s="157"/>
    </row>
    <row r="2695" spans="1:23">
      <c r="A2695" s="162">
        <v>7.23</v>
      </c>
      <c r="B2695" s="153">
        <v>117</v>
      </c>
      <c r="C2695" s="164">
        <v>551431</v>
      </c>
      <c r="D2695" s="153"/>
      <c r="E2695" s="27"/>
      <c r="F2695" s="27"/>
      <c r="G2695" s="27"/>
      <c r="H2695" s="27"/>
      <c r="I2695" s="27"/>
      <c r="J2695" s="159" t="s">
        <v>364</v>
      </c>
      <c r="K2695" s="25" t="s">
        <v>210</v>
      </c>
      <c r="L2695" s="27"/>
      <c r="M2695" s="160" t="s">
        <v>371</v>
      </c>
      <c r="N2695" s="140">
        <v>8.932715519210415E-3</v>
      </c>
      <c r="O2695" s="140">
        <f t="shared" si="124"/>
        <v>8.9327155192104151</v>
      </c>
      <c r="P2695" s="156" t="s">
        <v>346</v>
      </c>
      <c r="Q2695" s="156" t="s">
        <v>346</v>
      </c>
      <c r="R2695" s="199"/>
      <c r="S2695" s="199"/>
      <c r="T2695" s="199"/>
      <c r="U2695" s="199"/>
      <c r="V2695" s="199"/>
      <c r="W2695" s="157"/>
    </row>
    <row r="2696" spans="1:23">
      <c r="A2696" s="158">
        <v>7.28</v>
      </c>
      <c r="B2696" s="153">
        <v>94</v>
      </c>
      <c r="C2696" s="25">
        <v>12751363</v>
      </c>
      <c r="D2696" s="153"/>
      <c r="E2696" s="27"/>
      <c r="F2696" s="27"/>
      <c r="G2696" s="27"/>
      <c r="H2696" s="27"/>
      <c r="I2696" s="27"/>
      <c r="J2696" s="159" t="s">
        <v>74</v>
      </c>
      <c r="K2696" s="25" t="s">
        <v>100</v>
      </c>
      <c r="L2696" s="27"/>
      <c r="M2696" s="160" t="s">
        <v>125</v>
      </c>
      <c r="N2696" s="140">
        <v>0.20656128901201687</v>
      </c>
      <c r="O2696" s="140">
        <f t="shared" si="124"/>
        <v>206.56128901201686</v>
      </c>
      <c r="P2696" s="156" t="s">
        <v>346</v>
      </c>
      <c r="Q2696" s="156" t="s">
        <v>346</v>
      </c>
      <c r="R2696" s="199">
        <v>66</v>
      </c>
      <c r="S2696" s="199"/>
      <c r="T2696" s="199"/>
      <c r="U2696" s="199"/>
      <c r="V2696" s="199"/>
      <c r="W2696" s="157"/>
    </row>
    <row r="2697" spans="1:23">
      <c r="A2697" s="158">
        <v>7.4</v>
      </c>
      <c r="B2697" s="153">
        <v>93</v>
      </c>
      <c r="C2697" s="27">
        <v>2717149</v>
      </c>
      <c r="D2697" s="153"/>
      <c r="E2697" s="27"/>
      <c r="F2697" s="27"/>
      <c r="G2697" s="27"/>
      <c r="H2697" s="27"/>
      <c r="I2697" s="27"/>
      <c r="J2697" s="159" t="s">
        <v>324</v>
      </c>
      <c r="K2697" s="25" t="s">
        <v>338</v>
      </c>
      <c r="L2697" s="27"/>
      <c r="M2697" s="160" t="s">
        <v>331</v>
      </c>
      <c r="N2697" s="140">
        <v>4.4015514253473345E-2</v>
      </c>
      <c r="O2697" s="140">
        <f t="shared" si="124"/>
        <v>44.015514253473349</v>
      </c>
      <c r="P2697" s="27">
        <v>150</v>
      </c>
      <c r="Q2697" s="156" t="s">
        <v>346</v>
      </c>
      <c r="R2697" s="199">
        <v>66</v>
      </c>
      <c r="S2697" s="199"/>
      <c r="T2697" s="199"/>
      <c r="U2697" s="199"/>
      <c r="V2697" s="199"/>
      <c r="W2697" s="157"/>
    </row>
    <row r="2698" spans="1:23">
      <c r="A2698" s="158">
        <v>7.56</v>
      </c>
      <c r="B2698" s="153">
        <v>117</v>
      </c>
      <c r="C2698" s="27">
        <v>932315</v>
      </c>
      <c r="D2698" s="153"/>
      <c r="E2698" s="27"/>
      <c r="F2698" s="27"/>
      <c r="G2698" s="27"/>
      <c r="H2698" s="27"/>
      <c r="I2698" s="27"/>
      <c r="J2698" s="159" t="s">
        <v>219</v>
      </c>
      <c r="K2698" s="25" t="s">
        <v>210</v>
      </c>
      <c r="L2698" s="27"/>
      <c r="M2698" s="160" t="s">
        <v>242</v>
      </c>
      <c r="N2698" s="140">
        <v>1.5102713973811153E-2</v>
      </c>
      <c r="O2698" s="140">
        <f t="shared" si="124"/>
        <v>15.102713973811154</v>
      </c>
      <c r="P2698" s="156" t="s">
        <v>346</v>
      </c>
      <c r="Q2698" s="156" t="s">
        <v>346</v>
      </c>
      <c r="R2698" s="199">
        <v>91</v>
      </c>
      <c r="S2698" s="199">
        <v>105</v>
      </c>
      <c r="T2698" s="199"/>
      <c r="U2698" s="199"/>
      <c r="V2698" s="199"/>
      <c r="W2698" s="157"/>
    </row>
    <row r="2699" spans="1:23">
      <c r="A2699" s="158">
        <v>7.74</v>
      </c>
      <c r="B2699" s="153">
        <v>60</v>
      </c>
      <c r="C2699" s="164">
        <v>188687</v>
      </c>
      <c r="D2699" s="153"/>
      <c r="E2699" s="27"/>
      <c r="F2699" s="27"/>
      <c r="G2699" s="27"/>
      <c r="H2699" s="27"/>
      <c r="I2699" s="27"/>
      <c r="J2699" s="159" t="s">
        <v>76</v>
      </c>
      <c r="K2699" s="25" t="s">
        <v>102</v>
      </c>
      <c r="L2699" s="27"/>
      <c r="M2699" s="160" t="s">
        <v>127</v>
      </c>
      <c r="N2699" s="140">
        <v>3.0565697125719367E-3</v>
      </c>
      <c r="O2699" s="140">
        <f t="shared" si="124"/>
        <v>3.0565697125719367</v>
      </c>
      <c r="P2699" s="156" t="s">
        <v>346</v>
      </c>
      <c r="Q2699" s="27">
        <v>12215</v>
      </c>
      <c r="R2699" s="199">
        <v>55</v>
      </c>
      <c r="S2699" s="199">
        <v>73</v>
      </c>
      <c r="T2699" s="199">
        <v>87</v>
      </c>
      <c r="U2699" s="199">
        <v>101</v>
      </c>
      <c r="V2699" s="199">
        <v>130</v>
      </c>
      <c r="W2699" s="157"/>
    </row>
    <row r="2700" spans="1:23">
      <c r="A2700" s="158">
        <v>7.79</v>
      </c>
      <c r="B2700" s="153">
        <v>267</v>
      </c>
      <c r="C2700" s="27">
        <v>5978971</v>
      </c>
      <c r="D2700" s="153"/>
      <c r="E2700" s="27"/>
      <c r="F2700" s="27"/>
      <c r="G2700" s="27"/>
      <c r="H2700" s="27"/>
      <c r="I2700" s="27"/>
      <c r="J2700" s="159" t="s">
        <v>95</v>
      </c>
      <c r="K2700" s="25" t="s">
        <v>98</v>
      </c>
      <c r="L2700" s="27"/>
      <c r="M2700" s="160" t="s">
        <v>98</v>
      </c>
      <c r="N2700" s="140">
        <v>9.6854270145510513E-2</v>
      </c>
      <c r="O2700" s="140">
        <f t="shared" si="124"/>
        <v>96.854270145510512</v>
      </c>
      <c r="P2700" s="156" t="s">
        <v>346</v>
      </c>
      <c r="Q2700" s="156" t="s">
        <v>346</v>
      </c>
      <c r="R2700" s="199">
        <v>126</v>
      </c>
      <c r="S2700" s="199">
        <v>193</v>
      </c>
      <c r="T2700" s="199">
        <v>283</v>
      </c>
      <c r="U2700" s="199"/>
      <c r="V2700" s="199"/>
      <c r="W2700" s="157"/>
    </row>
    <row r="2701" spans="1:23">
      <c r="A2701" s="162">
        <v>7.92</v>
      </c>
      <c r="B2701" s="153">
        <v>116</v>
      </c>
      <c r="C2701" s="164">
        <v>1716728</v>
      </c>
      <c r="D2701" s="153"/>
      <c r="E2701" s="27"/>
      <c r="F2701" s="27"/>
      <c r="G2701" s="27"/>
      <c r="H2701" s="27"/>
      <c r="I2701" s="27"/>
      <c r="J2701" s="159" t="s">
        <v>220</v>
      </c>
      <c r="K2701" s="25" t="s">
        <v>233</v>
      </c>
      <c r="L2701" s="27"/>
      <c r="M2701" s="160" t="s">
        <v>243</v>
      </c>
      <c r="N2701" s="140">
        <v>2.780954071835471E-2</v>
      </c>
      <c r="O2701" s="140">
        <f t="shared" si="124"/>
        <v>27.809540718354711</v>
      </c>
      <c r="P2701" s="156" t="s">
        <v>346</v>
      </c>
      <c r="Q2701" s="156" t="s">
        <v>346</v>
      </c>
      <c r="R2701" s="201">
        <v>91</v>
      </c>
      <c r="S2701" s="201">
        <v>63</v>
      </c>
      <c r="T2701" s="201"/>
      <c r="U2701" s="201"/>
      <c r="V2701" s="201"/>
      <c r="W2701" s="157"/>
    </row>
    <row r="2702" spans="1:23">
      <c r="A2702" s="158">
        <v>8</v>
      </c>
      <c r="B2702" s="153">
        <v>73</v>
      </c>
      <c r="C2702" s="164">
        <v>261566</v>
      </c>
      <c r="D2702" s="153"/>
      <c r="E2702" s="27"/>
      <c r="F2702" s="27"/>
      <c r="G2702" s="27"/>
      <c r="H2702" s="27"/>
      <c r="I2702" s="27"/>
      <c r="J2702" s="159" t="s">
        <v>148</v>
      </c>
      <c r="K2702" s="25" t="s">
        <v>106</v>
      </c>
      <c r="L2702" s="27"/>
      <c r="M2702" s="160" t="s">
        <v>171</v>
      </c>
      <c r="N2702" s="140">
        <v>4.2371478344485373E-3</v>
      </c>
      <c r="O2702" s="140">
        <f t="shared" si="124"/>
        <v>4.2371478344485372</v>
      </c>
      <c r="P2702" s="156" t="s">
        <v>346</v>
      </c>
      <c r="Q2702" s="27">
        <v>7721.4</v>
      </c>
      <c r="R2702" s="201">
        <v>88</v>
      </c>
      <c r="S2702" s="201">
        <v>101</v>
      </c>
      <c r="T2702" s="201">
        <v>116</v>
      </c>
      <c r="U2702" s="201"/>
      <c r="V2702" s="201"/>
      <c r="W2702" s="157"/>
    </row>
    <row r="2703" spans="1:23">
      <c r="A2703" s="158">
        <v>8.0500000000000007</v>
      </c>
      <c r="B2703" s="153">
        <v>73</v>
      </c>
      <c r="C2703" s="27">
        <v>2192218</v>
      </c>
      <c r="D2703" s="153"/>
      <c r="E2703" s="27"/>
      <c r="F2703" s="27"/>
      <c r="G2703" s="27"/>
      <c r="H2703" s="27"/>
      <c r="I2703" s="27"/>
      <c r="J2703" s="159" t="s">
        <v>78</v>
      </c>
      <c r="K2703" s="25" t="s">
        <v>104</v>
      </c>
      <c r="L2703" s="27"/>
      <c r="M2703" s="160" t="s">
        <v>129</v>
      </c>
      <c r="N2703" s="140">
        <v>3.5512076307085409E-2</v>
      </c>
      <c r="O2703" s="140">
        <f t="shared" si="124"/>
        <v>35.512076307085408</v>
      </c>
      <c r="P2703" s="156" t="s">
        <v>346</v>
      </c>
      <c r="Q2703" s="156" t="s">
        <v>346</v>
      </c>
      <c r="R2703" s="201">
        <v>267</v>
      </c>
      <c r="S2703" s="201">
        <v>355</v>
      </c>
      <c r="T2703" s="201"/>
      <c r="U2703" s="201"/>
      <c r="V2703" s="201"/>
      <c r="W2703" s="157"/>
    </row>
    <row r="2704" spans="1:23">
      <c r="A2704" s="158">
        <v>8.1300000000000008</v>
      </c>
      <c r="B2704" s="153">
        <v>137</v>
      </c>
      <c r="C2704" s="27">
        <v>830602</v>
      </c>
      <c r="D2704" s="153"/>
      <c r="E2704" s="27"/>
      <c r="F2704" s="27"/>
      <c r="G2704" s="27"/>
      <c r="H2704" s="27"/>
      <c r="I2704" s="27"/>
      <c r="J2704" s="159" t="s">
        <v>79</v>
      </c>
      <c r="K2704" s="25" t="s">
        <v>105</v>
      </c>
      <c r="L2704" s="27"/>
      <c r="M2704" s="160" t="s">
        <v>130</v>
      </c>
      <c r="N2704" s="140">
        <v>1.3455049454396304E-2</v>
      </c>
      <c r="O2704" s="140">
        <f t="shared" si="124"/>
        <v>13.455049454396304</v>
      </c>
      <c r="P2704" s="156" t="s">
        <v>346</v>
      </c>
      <c r="Q2704" s="156" t="s">
        <v>346</v>
      </c>
      <c r="R2704" s="201">
        <v>78</v>
      </c>
      <c r="S2704" s="201">
        <v>115</v>
      </c>
      <c r="T2704" s="201">
        <v>155</v>
      </c>
      <c r="U2704" s="201"/>
      <c r="V2704" s="201"/>
      <c r="W2704" s="157"/>
    </row>
    <row r="2705" spans="1:23">
      <c r="A2705" s="158">
        <v>8.3000000000000007</v>
      </c>
      <c r="B2705" s="153">
        <v>60</v>
      </c>
      <c r="C2705" s="163">
        <v>671526</v>
      </c>
      <c r="D2705" s="153"/>
      <c r="E2705" s="27"/>
      <c r="F2705" s="27"/>
      <c r="G2705" s="27"/>
      <c r="H2705" s="27"/>
      <c r="I2705" s="27"/>
      <c r="J2705" s="159" t="s">
        <v>80</v>
      </c>
      <c r="K2705" s="25" t="s">
        <v>106</v>
      </c>
      <c r="L2705" s="27"/>
      <c r="M2705" s="160" t="s">
        <v>131</v>
      </c>
      <c r="N2705" s="140">
        <v>1.0878152881780845E-2</v>
      </c>
      <c r="O2705" s="140">
        <f t="shared" si="124"/>
        <v>10.878152881780846</v>
      </c>
      <c r="P2705" s="156" t="s">
        <v>346</v>
      </c>
      <c r="Q2705" s="156" t="s">
        <v>346</v>
      </c>
      <c r="R2705" s="199">
        <v>55</v>
      </c>
      <c r="S2705" s="199">
        <v>73</v>
      </c>
      <c r="T2705" s="199">
        <v>101</v>
      </c>
      <c r="U2705" s="199">
        <v>115</v>
      </c>
      <c r="V2705" s="199">
        <v>144</v>
      </c>
      <c r="W2705" s="157"/>
    </row>
    <row r="2706" spans="1:23">
      <c r="A2706" s="158">
        <v>8.34</v>
      </c>
      <c r="B2706" s="153">
        <v>105</v>
      </c>
      <c r="C2706" s="163">
        <v>410120</v>
      </c>
      <c r="D2706" s="153"/>
      <c r="E2706" s="27"/>
      <c r="F2706" s="27"/>
      <c r="G2706" s="27"/>
      <c r="H2706" s="27"/>
      <c r="I2706" s="27"/>
      <c r="J2706" s="159" t="s">
        <v>285</v>
      </c>
      <c r="K2706" s="25" t="s">
        <v>298</v>
      </c>
      <c r="L2706" s="27"/>
      <c r="M2706" s="160" t="s">
        <v>311</v>
      </c>
      <c r="N2706" s="140">
        <v>6.6435969119229337E-3</v>
      </c>
      <c r="O2706" s="140">
        <f t="shared" si="124"/>
        <v>6.6435969119229341</v>
      </c>
      <c r="P2706" s="156" t="s">
        <v>346</v>
      </c>
      <c r="Q2706" s="156" t="s">
        <v>346</v>
      </c>
      <c r="R2706" s="199">
        <v>122</v>
      </c>
      <c r="S2706" s="199">
        <v>77</v>
      </c>
      <c r="T2706" s="199"/>
      <c r="U2706" s="199"/>
      <c r="V2706" s="199"/>
      <c r="W2706" s="157"/>
    </row>
    <row r="2707" spans="1:23">
      <c r="A2707" s="162">
        <v>8.39</v>
      </c>
      <c r="B2707" s="153">
        <v>68</v>
      </c>
      <c r="C2707" s="27">
        <v>1161070</v>
      </c>
      <c r="D2707" s="153"/>
      <c r="E2707" s="27"/>
      <c r="F2707" s="27"/>
      <c r="G2707" s="27"/>
      <c r="H2707" s="27"/>
      <c r="I2707" s="27"/>
      <c r="J2707" s="159" t="s">
        <v>150</v>
      </c>
      <c r="K2707" s="25" t="s">
        <v>161</v>
      </c>
      <c r="L2707" s="27"/>
      <c r="M2707" s="160" t="s">
        <v>173</v>
      </c>
      <c r="N2707" s="140">
        <v>1.8808351376490687E-2</v>
      </c>
      <c r="O2707" s="140">
        <f t="shared" si="124"/>
        <v>18.808351376490688</v>
      </c>
      <c r="P2707" s="27">
        <v>245915</v>
      </c>
      <c r="Q2707" s="156" t="s">
        <v>346</v>
      </c>
      <c r="R2707" s="199">
        <v>96</v>
      </c>
      <c r="S2707" s="199">
        <v>152</v>
      </c>
      <c r="T2707" s="199"/>
      <c r="U2707" s="199"/>
      <c r="V2707" s="199"/>
      <c r="W2707" s="157"/>
    </row>
    <row r="2708" spans="1:23">
      <c r="A2708" s="158">
        <v>8.43</v>
      </c>
      <c r="B2708" s="153">
        <v>107</v>
      </c>
      <c r="C2708" s="27">
        <v>425945</v>
      </c>
      <c r="D2708" s="153"/>
      <c r="E2708" s="27"/>
      <c r="F2708" s="27"/>
      <c r="G2708" s="27"/>
      <c r="H2708" s="27"/>
      <c r="I2708" s="27"/>
      <c r="J2708" s="159" t="s">
        <v>95</v>
      </c>
      <c r="K2708" s="25" t="s">
        <v>98</v>
      </c>
      <c r="L2708" s="27"/>
      <c r="M2708" s="160" t="s">
        <v>98</v>
      </c>
      <c r="N2708" s="140">
        <v>6.8999485190895694E-3</v>
      </c>
      <c r="O2708" s="140">
        <f t="shared" si="124"/>
        <v>6.8999485190895697</v>
      </c>
      <c r="P2708" s="156" t="s">
        <v>346</v>
      </c>
      <c r="Q2708" s="156" t="s">
        <v>346</v>
      </c>
      <c r="R2708" s="199">
        <v>55</v>
      </c>
      <c r="S2708" s="199">
        <v>122</v>
      </c>
      <c r="T2708" s="199">
        <v>327</v>
      </c>
      <c r="U2708" s="199"/>
      <c r="V2708" s="199"/>
      <c r="W2708" s="157"/>
    </row>
    <row r="2709" spans="1:23">
      <c r="A2709" s="158">
        <v>8.5500000000000007</v>
      </c>
      <c r="B2709" s="153">
        <v>55</v>
      </c>
      <c r="C2709" s="25">
        <v>1419942</v>
      </c>
      <c r="D2709" s="153"/>
      <c r="E2709" s="27"/>
      <c r="F2709" s="27"/>
      <c r="G2709" s="27"/>
      <c r="H2709" s="27"/>
      <c r="I2709" s="27"/>
      <c r="J2709" s="159" t="s">
        <v>81</v>
      </c>
      <c r="K2709" s="25" t="s">
        <v>107</v>
      </c>
      <c r="L2709" s="27"/>
      <c r="M2709" s="160" t="s">
        <v>132</v>
      </c>
      <c r="N2709" s="140">
        <v>2.3001858690894553E-2</v>
      </c>
      <c r="O2709" s="140">
        <f t="shared" si="124"/>
        <v>23.001858690894554</v>
      </c>
      <c r="P2709" s="156" t="s">
        <v>346</v>
      </c>
      <c r="Q2709" s="156" t="s">
        <v>346</v>
      </c>
      <c r="R2709" s="201">
        <v>69</v>
      </c>
      <c r="S2709" s="201">
        <v>83</v>
      </c>
      <c r="T2709" s="201">
        <v>97</v>
      </c>
      <c r="U2709" s="201">
        <v>111</v>
      </c>
      <c r="V2709" s="201">
        <v>168</v>
      </c>
      <c r="W2709" s="157"/>
    </row>
    <row r="2710" spans="1:23">
      <c r="A2710" s="158">
        <v>8.83</v>
      </c>
      <c r="B2710" s="153">
        <v>128</v>
      </c>
      <c r="C2710" s="164">
        <v>347873</v>
      </c>
      <c r="D2710" s="153"/>
      <c r="E2710" s="27"/>
      <c r="F2710" s="27"/>
      <c r="G2710" s="27"/>
      <c r="H2710" s="27"/>
      <c r="I2710" s="27"/>
      <c r="J2710" s="159" t="s">
        <v>365</v>
      </c>
      <c r="K2710" s="25" t="s">
        <v>377</v>
      </c>
      <c r="L2710" s="27"/>
      <c r="M2710" s="160" t="s">
        <v>372</v>
      </c>
      <c r="N2710" s="140">
        <v>5.6352481920934529E-3</v>
      </c>
      <c r="O2710" s="140">
        <f t="shared" si="124"/>
        <v>5.635248192093453</v>
      </c>
      <c r="P2710" s="156" t="s">
        <v>346</v>
      </c>
      <c r="Q2710" s="27">
        <v>2000</v>
      </c>
      <c r="R2710" s="199">
        <v>102</v>
      </c>
      <c r="S2710" s="199">
        <v>64</v>
      </c>
      <c r="T2710" s="199"/>
      <c r="U2710" s="199"/>
      <c r="V2710" s="199"/>
      <c r="W2710" s="157"/>
    </row>
    <row r="2711" spans="1:23">
      <c r="A2711" s="158">
        <v>8.85</v>
      </c>
      <c r="B2711" s="153">
        <v>94</v>
      </c>
      <c r="C2711" s="164">
        <v>430678</v>
      </c>
      <c r="D2711" s="153"/>
      <c r="E2711" s="27"/>
      <c r="F2711" s="27"/>
      <c r="G2711" s="27"/>
      <c r="H2711" s="27"/>
      <c r="I2711" s="27"/>
      <c r="J2711" s="159" t="s">
        <v>366</v>
      </c>
      <c r="K2711" s="25" t="s">
        <v>378</v>
      </c>
      <c r="L2711" s="27"/>
      <c r="M2711" s="160" t="s">
        <v>373</v>
      </c>
      <c r="N2711" s="140">
        <v>6.9766191135110338E-3</v>
      </c>
      <c r="O2711" s="140">
        <f t="shared" ref="O2711:O2765" si="125">N2711*1000</f>
        <v>6.9766191135110338</v>
      </c>
      <c r="P2711" s="156" t="s">
        <v>346</v>
      </c>
      <c r="Q2711" s="156" t="s">
        <v>346</v>
      </c>
      <c r="R2711" s="199">
        <v>77</v>
      </c>
      <c r="S2711" s="199">
        <v>138</v>
      </c>
      <c r="T2711" s="199"/>
      <c r="U2711" s="199"/>
      <c r="V2711" s="199"/>
      <c r="W2711" s="157"/>
    </row>
    <row r="2712" spans="1:23">
      <c r="A2712" s="158">
        <v>8.9</v>
      </c>
      <c r="B2712" s="153">
        <v>60</v>
      </c>
      <c r="C2712" s="163">
        <v>406369</v>
      </c>
      <c r="D2712" s="153"/>
      <c r="E2712" s="27"/>
      <c r="F2712" s="27"/>
      <c r="G2712" s="27"/>
      <c r="H2712" s="27"/>
      <c r="I2712" s="27"/>
      <c r="J2712" s="159" t="s">
        <v>82</v>
      </c>
      <c r="K2712" s="25" t="s">
        <v>108</v>
      </c>
      <c r="L2712" s="27"/>
      <c r="M2712" s="160" t="s">
        <v>133</v>
      </c>
      <c r="N2712" s="140">
        <v>6.5828338864264372E-3</v>
      </c>
      <c r="O2712" s="140">
        <f t="shared" si="125"/>
        <v>6.5828338864264371</v>
      </c>
      <c r="P2712" s="156" t="s">
        <v>346</v>
      </c>
      <c r="Q2712" s="27">
        <v>500</v>
      </c>
      <c r="R2712" s="199">
        <v>73</v>
      </c>
      <c r="S2712" s="199">
        <v>115</v>
      </c>
      <c r="T2712" s="199">
        <v>129</v>
      </c>
      <c r="U2712" s="199">
        <v>158</v>
      </c>
      <c r="V2712" s="199"/>
      <c r="W2712" s="157"/>
    </row>
    <row r="2713" spans="1:23">
      <c r="A2713" s="158">
        <v>9.0500000000000007</v>
      </c>
      <c r="B2713" s="153">
        <v>73</v>
      </c>
      <c r="C2713" s="27">
        <v>359100</v>
      </c>
      <c r="D2713" s="153"/>
      <c r="E2713" s="27"/>
      <c r="F2713" s="27"/>
      <c r="G2713" s="27"/>
      <c r="H2713" s="27"/>
      <c r="I2713" s="27"/>
      <c r="J2713" s="159" t="s">
        <v>83</v>
      </c>
      <c r="K2713" s="25" t="s">
        <v>109</v>
      </c>
      <c r="L2713" s="27"/>
      <c r="M2713" s="160" t="s">
        <v>134</v>
      </c>
      <c r="N2713" s="140">
        <v>5.8171160905869639E-3</v>
      </c>
      <c r="O2713" s="140">
        <f t="shared" si="125"/>
        <v>5.8171160905869641</v>
      </c>
      <c r="P2713" s="27">
        <v>22.984999999999999</v>
      </c>
      <c r="Q2713" s="27">
        <v>22.984999999999999</v>
      </c>
      <c r="R2713" s="201">
        <v>207</v>
      </c>
      <c r="S2713" s="201">
        <v>325</v>
      </c>
      <c r="T2713" s="201">
        <v>341</v>
      </c>
      <c r="U2713" s="201">
        <v>429</v>
      </c>
      <c r="V2713" s="201"/>
      <c r="W2713" s="157"/>
    </row>
    <row r="2714" spans="1:23">
      <c r="A2714" s="158">
        <v>9.09</v>
      </c>
      <c r="B2714" s="153">
        <v>135</v>
      </c>
      <c r="C2714" s="164">
        <v>12273217</v>
      </c>
      <c r="D2714" s="153"/>
      <c r="E2714" s="27"/>
      <c r="F2714" s="27"/>
      <c r="G2714" s="27"/>
      <c r="H2714" s="27"/>
      <c r="I2714" s="27"/>
      <c r="J2714" s="159" t="s">
        <v>367</v>
      </c>
      <c r="K2714" s="25" t="s">
        <v>379</v>
      </c>
      <c r="L2714" s="27"/>
      <c r="M2714" s="160" t="s">
        <v>374</v>
      </c>
      <c r="N2714" s="140">
        <v>0.19881572847108175</v>
      </c>
      <c r="O2714" s="140">
        <f t="shared" si="125"/>
        <v>198.81572847108174</v>
      </c>
      <c r="P2714" s="27">
        <v>24700</v>
      </c>
      <c r="Q2714" s="27">
        <v>24700</v>
      </c>
      <c r="R2714" s="199">
        <v>108</v>
      </c>
      <c r="S2714" s="199">
        <v>69</v>
      </c>
      <c r="T2714" s="199">
        <v>91</v>
      </c>
      <c r="U2714" s="199"/>
      <c r="V2714" s="199"/>
      <c r="W2714" s="157"/>
    </row>
    <row r="2715" spans="1:23">
      <c r="A2715" s="158">
        <v>9.2799999999999994</v>
      </c>
      <c r="B2715" s="153">
        <v>58</v>
      </c>
      <c r="C2715" s="164">
        <v>2688400</v>
      </c>
      <c r="D2715" s="153"/>
      <c r="E2715" s="27"/>
      <c r="F2715" s="27"/>
      <c r="G2715" s="27"/>
      <c r="H2715" s="27"/>
      <c r="I2715" s="27"/>
      <c r="J2715" s="159" t="s">
        <v>95</v>
      </c>
      <c r="K2715" s="25" t="s">
        <v>98</v>
      </c>
      <c r="L2715" s="27"/>
      <c r="M2715" s="160" t="s">
        <v>98</v>
      </c>
      <c r="N2715" s="140">
        <v>4.3549804783998863E-2</v>
      </c>
      <c r="O2715" s="140">
        <f t="shared" si="125"/>
        <v>43.549804783998866</v>
      </c>
      <c r="P2715" s="156" t="s">
        <v>346</v>
      </c>
      <c r="Q2715" s="156" t="s">
        <v>346</v>
      </c>
      <c r="R2715" s="199">
        <v>135</v>
      </c>
      <c r="S2715" s="199">
        <v>107</v>
      </c>
      <c r="T2715" s="199">
        <v>150</v>
      </c>
      <c r="U2715" s="199"/>
      <c r="V2715" s="199"/>
      <c r="W2715" s="157"/>
    </row>
    <row r="2716" spans="1:23">
      <c r="A2716" s="158">
        <v>9.3699999999999992</v>
      </c>
      <c r="B2716" s="153">
        <v>103</v>
      </c>
      <c r="C2716" s="164">
        <v>198755</v>
      </c>
      <c r="D2716" s="153"/>
      <c r="E2716" s="27"/>
      <c r="F2716" s="27"/>
      <c r="G2716" s="27"/>
      <c r="H2716" s="27"/>
      <c r="I2716" s="27"/>
      <c r="J2716" s="159" t="s">
        <v>85</v>
      </c>
      <c r="K2716" s="25" t="s">
        <v>111</v>
      </c>
      <c r="L2716" s="27"/>
      <c r="M2716" s="160" t="s">
        <v>136</v>
      </c>
      <c r="N2716" s="140">
        <v>3.2196627919370982E-3</v>
      </c>
      <c r="O2716" s="140">
        <f t="shared" si="125"/>
        <v>3.2196627919370981</v>
      </c>
      <c r="P2716" s="27">
        <v>5903</v>
      </c>
      <c r="Q2716" s="156" t="s">
        <v>346</v>
      </c>
      <c r="R2716" s="199">
        <v>145</v>
      </c>
      <c r="S2716" s="199">
        <v>116</v>
      </c>
      <c r="T2716" s="199"/>
      <c r="U2716" s="199"/>
      <c r="V2716" s="199"/>
      <c r="W2716" s="157"/>
    </row>
    <row r="2717" spans="1:23">
      <c r="A2717" s="158">
        <v>9.4499999999999993</v>
      </c>
      <c r="B2717" s="153">
        <v>117</v>
      </c>
      <c r="C2717" s="27">
        <v>499548</v>
      </c>
      <c r="D2717" s="153"/>
      <c r="E2717" s="27"/>
      <c r="F2717" s="27"/>
      <c r="G2717" s="27"/>
      <c r="H2717" s="27"/>
      <c r="I2717" s="27"/>
      <c r="J2717" s="159" t="s">
        <v>95</v>
      </c>
      <c r="K2717" s="25" t="s">
        <v>98</v>
      </c>
      <c r="L2717" s="27"/>
      <c r="M2717" s="160" t="s">
        <v>98</v>
      </c>
      <c r="N2717" s="140">
        <v>8.0922548282387537E-3</v>
      </c>
      <c r="O2717" s="140">
        <f t="shared" si="125"/>
        <v>8.0922548282387545</v>
      </c>
      <c r="P2717" s="156" t="s">
        <v>346</v>
      </c>
      <c r="Q2717" s="156" t="s">
        <v>346</v>
      </c>
      <c r="R2717" s="199">
        <v>89</v>
      </c>
      <c r="S2717" s="199">
        <v>194</v>
      </c>
      <c r="T2717" s="199"/>
      <c r="U2717" s="199"/>
      <c r="V2717" s="199"/>
      <c r="W2717" s="157"/>
    </row>
    <row r="2718" spans="1:23">
      <c r="A2718" s="162">
        <v>9.4700000000000006</v>
      </c>
      <c r="B2718" s="153">
        <v>142</v>
      </c>
      <c r="C2718" s="164">
        <v>62917</v>
      </c>
      <c r="D2718" s="153"/>
      <c r="E2718" s="27"/>
      <c r="F2718" s="27"/>
      <c r="G2718" s="27"/>
      <c r="H2718" s="27"/>
      <c r="I2718" s="27"/>
      <c r="J2718" s="159" t="s">
        <v>224</v>
      </c>
      <c r="K2718" s="25" t="s">
        <v>191</v>
      </c>
      <c r="L2718" s="27"/>
      <c r="M2718" s="160" t="s">
        <v>247</v>
      </c>
      <c r="N2718" s="140">
        <v>1.0192021528027289E-3</v>
      </c>
      <c r="O2718" s="140">
        <f t="shared" si="125"/>
        <v>1.0192021528027289</v>
      </c>
      <c r="P2718" s="156" t="s">
        <v>346</v>
      </c>
      <c r="Q2718" s="156" t="s">
        <v>346</v>
      </c>
      <c r="R2718" s="199">
        <v>67</v>
      </c>
      <c r="S2718" s="199">
        <v>115</v>
      </c>
      <c r="T2718" s="199"/>
      <c r="U2718" s="199"/>
      <c r="V2718" s="199"/>
      <c r="W2718" s="157"/>
    </row>
    <row r="2719" spans="1:23">
      <c r="A2719" s="158">
        <v>9.52</v>
      </c>
      <c r="B2719" s="153">
        <v>73</v>
      </c>
      <c r="C2719" s="164">
        <v>719775</v>
      </c>
      <c r="D2719" s="153"/>
      <c r="E2719" s="27"/>
      <c r="F2719" s="27"/>
      <c r="G2719" s="27"/>
      <c r="H2719" s="27"/>
      <c r="I2719" s="27"/>
      <c r="J2719" s="159" t="s">
        <v>182</v>
      </c>
      <c r="K2719" s="25" t="s">
        <v>190</v>
      </c>
      <c r="L2719" s="27"/>
      <c r="M2719" s="160" t="s">
        <v>197</v>
      </c>
      <c r="N2719" s="140">
        <v>1.1659745848237904E-2</v>
      </c>
      <c r="O2719" s="140">
        <f t="shared" si="125"/>
        <v>11.659745848237904</v>
      </c>
      <c r="P2719" s="156" t="s">
        <v>346</v>
      </c>
      <c r="Q2719" s="27">
        <v>0.50760000000000005</v>
      </c>
      <c r="R2719" s="199">
        <v>147</v>
      </c>
      <c r="S2719" s="199">
        <v>221</v>
      </c>
      <c r="T2719" s="199">
        <v>281</v>
      </c>
      <c r="U2719" s="199">
        <v>355</v>
      </c>
      <c r="V2719" s="199">
        <v>443</v>
      </c>
      <c r="W2719" s="157"/>
    </row>
    <row r="2720" spans="1:23">
      <c r="A2720" s="158">
        <v>9.58</v>
      </c>
      <c r="B2720" s="153">
        <v>60</v>
      </c>
      <c r="C2720" s="164">
        <v>615278</v>
      </c>
      <c r="D2720" s="153"/>
      <c r="E2720" s="27"/>
      <c r="F2720" s="27"/>
      <c r="G2720" s="27"/>
      <c r="H2720" s="27"/>
      <c r="I2720" s="27"/>
      <c r="J2720" s="159" t="s">
        <v>86</v>
      </c>
      <c r="K2720" s="25" t="s">
        <v>112</v>
      </c>
      <c r="L2720" s="27"/>
      <c r="M2720" s="160" t="s">
        <v>137</v>
      </c>
      <c r="N2720" s="140">
        <v>9.966982884946159E-3</v>
      </c>
      <c r="O2720" s="140">
        <f t="shared" si="125"/>
        <v>9.9669828849461588</v>
      </c>
      <c r="P2720" s="156" t="s">
        <v>346</v>
      </c>
      <c r="Q2720" s="156" t="s">
        <v>346</v>
      </c>
      <c r="R2720" s="199">
        <v>73</v>
      </c>
      <c r="S2720" s="199">
        <v>129</v>
      </c>
      <c r="T2720" s="199">
        <v>172</v>
      </c>
      <c r="U2720" s="199"/>
      <c r="V2720" s="199"/>
      <c r="W2720" s="157"/>
    </row>
    <row r="2721" spans="1:23">
      <c r="A2721" s="158">
        <v>9.6199999999999992</v>
      </c>
      <c r="B2721" s="153">
        <v>104</v>
      </c>
      <c r="C2721" s="27">
        <v>2392413</v>
      </c>
      <c r="D2721" s="153"/>
      <c r="E2721" s="27"/>
      <c r="F2721" s="27"/>
      <c r="G2721" s="27"/>
      <c r="H2721" s="27"/>
      <c r="I2721" s="27"/>
      <c r="J2721" s="159" t="s">
        <v>153</v>
      </c>
      <c r="K2721" s="25" t="s">
        <v>164</v>
      </c>
      <c r="L2721" s="27"/>
      <c r="M2721" s="160" t="s">
        <v>176</v>
      </c>
      <c r="N2721" s="140">
        <v>3.8755065880338148E-2</v>
      </c>
      <c r="O2721" s="140">
        <f t="shared" si="125"/>
        <v>38.755065880338151</v>
      </c>
      <c r="P2721" s="156" t="s">
        <v>346</v>
      </c>
      <c r="Q2721" s="156" t="s">
        <v>346</v>
      </c>
      <c r="R2721" s="199">
        <v>76</v>
      </c>
      <c r="S2721" s="199">
        <v>148</v>
      </c>
      <c r="T2721" s="199"/>
      <c r="U2721" s="199"/>
      <c r="V2721" s="199"/>
      <c r="W2721" s="157"/>
    </row>
    <row r="2722" spans="1:23">
      <c r="A2722" s="158">
        <v>9.73</v>
      </c>
      <c r="B2722" s="153">
        <v>142</v>
      </c>
      <c r="C2722" s="27">
        <v>154589</v>
      </c>
      <c r="D2722" s="153"/>
      <c r="E2722" s="27"/>
      <c r="F2722" s="27"/>
      <c r="G2722" s="27"/>
      <c r="H2722" s="27"/>
      <c r="I2722" s="27"/>
      <c r="J2722" s="159" t="s">
        <v>183</v>
      </c>
      <c r="K2722" s="25" t="s">
        <v>191</v>
      </c>
      <c r="L2722" s="27"/>
      <c r="M2722" s="160" t="s">
        <v>198</v>
      </c>
      <c r="N2722" s="140">
        <v>2.5042109700020836E-3</v>
      </c>
      <c r="O2722" s="140">
        <f t="shared" si="125"/>
        <v>2.5042109700020836</v>
      </c>
      <c r="P2722" s="156" t="s">
        <v>346</v>
      </c>
      <c r="Q2722" s="156" t="s">
        <v>346</v>
      </c>
      <c r="R2722" s="199">
        <v>115</v>
      </c>
      <c r="S2722" s="199"/>
      <c r="T2722" s="199"/>
      <c r="U2722" s="199"/>
      <c r="V2722" s="199"/>
      <c r="W2722" s="157"/>
    </row>
    <row r="2723" spans="1:23">
      <c r="A2723" s="158">
        <v>9.91</v>
      </c>
      <c r="B2723" s="153">
        <v>55</v>
      </c>
      <c r="C2723" s="163">
        <v>1261802</v>
      </c>
      <c r="D2723" s="153"/>
      <c r="E2723" s="27"/>
      <c r="F2723" s="27"/>
      <c r="G2723" s="27"/>
      <c r="H2723" s="27"/>
      <c r="I2723" s="27"/>
      <c r="J2723" s="159" t="s">
        <v>225</v>
      </c>
      <c r="K2723" s="25" t="s">
        <v>194</v>
      </c>
      <c r="L2723" s="27"/>
      <c r="M2723" s="160" t="s">
        <v>248</v>
      </c>
      <c r="N2723" s="140">
        <v>2.0440124526134258E-2</v>
      </c>
      <c r="O2723" s="140">
        <f t="shared" si="125"/>
        <v>20.440124526134259</v>
      </c>
      <c r="P2723" s="156" t="s">
        <v>346</v>
      </c>
      <c r="Q2723" s="156" t="s">
        <v>346</v>
      </c>
      <c r="R2723" s="199">
        <v>83</v>
      </c>
      <c r="S2723" s="199">
        <v>97</v>
      </c>
      <c r="T2723" s="199">
        <v>111</v>
      </c>
      <c r="U2723" s="199">
        <v>145</v>
      </c>
      <c r="V2723" s="199">
        <v>196</v>
      </c>
      <c r="W2723" s="157"/>
    </row>
    <row r="2724" spans="1:23">
      <c r="A2724" s="158">
        <v>10.3</v>
      </c>
      <c r="B2724" s="153">
        <v>73</v>
      </c>
      <c r="C2724" s="25">
        <v>303680</v>
      </c>
      <c r="D2724" s="153"/>
      <c r="E2724" s="27"/>
      <c r="F2724" s="27"/>
      <c r="G2724" s="27"/>
      <c r="H2724" s="27"/>
      <c r="I2724" s="27"/>
      <c r="J2724" s="159" t="s">
        <v>184</v>
      </c>
      <c r="K2724" s="25" t="s">
        <v>192</v>
      </c>
      <c r="L2724" s="27"/>
      <c r="M2724" s="160" t="s">
        <v>199</v>
      </c>
      <c r="N2724" s="140">
        <v>4.9193589930087694E-3</v>
      </c>
      <c r="O2724" s="140">
        <f t="shared" si="125"/>
        <v>4.9193589930087693</v>
      </c>
      <c r="P2724" s="156" t="s">
        <v>346</v>
      </c>
      <c r="Q2724" s="27">
        <v>2.6755</v>
      </c>
      <c r="R2724" s="201">
        <v>147</v>
      </c>
      <c r="S2724" s="201">
        <v>281</v>
      </c>
      <c r="T2724" s="201">
        <v>415</v>
      </c>
      <c r="U2724" s="201">
        <v>503</v>
      </c>
      <c r="V2724" s="201"/>
      <c r="W2724" s="157"/>
    </row>
    <row r="2725" spans="1:23">
      <c r="A2725" s="9">
        <v>10.46</v>
      </c>
      <c r="B2725" s="10">
        <v>193</v>
      </c>
      <c r="C2725" s="135">
        <v>379427</v>
      </c>
      <c r="D2725" s="11"/>
      <c r="E2725" s="12"/>
      <c r="F2725" s="135"/>
      <c r="G2725" s="135"/>
      <c r="H2725" s="135"/>
      <c r="I2725" s="135"/>
      <c r="J2725" s="15" t="s">
        <v>95</v>
      </c>
      <c r="K2725" s="7" t="s">
        <v>98</v>
      </c>
      <c r="L2725" s="135"/>
      <c r="M2725" s="13" t="s">
        <v>98</v>
      </c>
      <c r="N2725" s="14">
        <v>6.146396287672347E-3</v>
      </c>
      <c r="O2725" s="140">
        <f t="shared" si="125"/>
        <v>6.1463962876723475</v>
      </c>
      <c r="P2725" s="130" t="s">
        <v>346</v>
      </c>
      <c r="Q2725" s="130" t="s">
        <v>346</v>
      </c>
      <c r="R2725" s="199">
        <v>208</v>
      </c>
      <c r="S2725" s="199">
        <v>81</v>
      </c>
      <c r="T2725" s="199">
        <v>133</v>
      </c>
      <c r="U2725" s="199"/>
      <c r="V2725" s="199"/>
      <c r="W2725" s="136"/>
    </row>
    <row r="2726" spans="1:23">
      <c r="A2726" s="9">
        <v>10.49</v>
      </c>
      <c r="B2726" s="10">
        <v>147</v>
      </c>
      <c r="C2726" s="26">
        <v>384031</v>
      </c>
      <c r="D2726" s="11"/>
      <c r="E2726" s="12"/>
      <c r="F2726" s="135"/>
      <c r="G2726" s="135"/>
      <c r="H2726" s="135"/>
      <c r="I2726" s="135"/>
      <c r="J2726" s="15" t="s">
        <v>87</v>
      </c>
      <c r="K2726" s="7" t="s">
        <v>113</v>
      </c>
      <c r="L2726" s="135"/>
      <c r="M2726" s="13" t="s">
        <v>138</v>
      </c>
      <c r="N2726" s="14">
        <v>6.2209771912676197E-3</v>
      </c>
      <c r="O2726" s="140">
        <f t="shared" si="125"/>
        <v>6.2209771912676199</v>
      </c>
      <c r="P2726" s="130" t="s">
        <v>346</v>
      </c>
      <c r="Q2726" s="130" t="s">
        <v>346</v>
      </c>
      <c r="R2726" s="199">
        <v>91</v>
      </c>
      <c r="S2726" s="199">
        <v>119</v>
      </c>
      <c r="T2726" s="199">
        <v>162</v>
      </c>
      <c r="U2726" s="199"/>
      <c r="V2726" s="199"/>
      <c r="W2726" s="136"/>
    </row>
    <row r="2727" spans="1:23">
      <c r="A2727" s="9">
        <v>10.67</v>
      </c>
      <c r="B2727" s="10">
        <v>158</v>
      </c>
      <c r="C2727" s="135">
        <v>972508</v>
      </c>
      <c r="D2727" s="11"/>
      <c r="E2727" s="12"/>
      <c r="F2727" s="135"/>
      <c r="G2727" s="135"/>
      <c r="H2727" s="135"/>
      <c r="I2727" s="135"/>
      <c r="J2727" s="15" t="s">
        <v>95</v>
      </c>
      <c r="K2727" s="7" t="s">
        <v>98</v>
      </c>
      <c r="L2727" s="135"/>
      <c r="M2727" s="13" t="s">
        <v>98</v>
      </c>
      <c r="N2727" s="14">
        <v>1.5753806558130176E-2</v>
      </c>
      <c r="O2727" s="140">
        <f t="shared" si="125"/>
        <v>15.753806558130176</v>
      </c>
      <c r="P2727" s="130" t="s">
        <v>346</v>
      </c>
      <c r="Q2727" s="130" t="s">
        <v>346</v>
      </c>
      <c r="R2727" s="199">
        <v>119</v>
      </c>
      <c r="S2727" s="199">
        <v>173</v>
      </c>
      <c r="T2727" s="199"/>
      <c r="U2727" s="199"/>
      <c r="V2727" s="199"/>
      <c r="W2727" s="136"/>
    </row>
    <row r="2728" spans="1:23">
      <c r="A2728" s="9">
        <v>10.84</v>
      </c>
      <c r="B2728" s="10">
        <v>163</v>
      </c>
      <c r="C2728" s="135">
        <v>1507228</v>
      </c>
      <c r="D2728" s="11"/>
      <c r="E2728" s="12"/>
      <c r="F2728" s="135"/>
      <c r="G2728" s="135"/>
      <c r="H2728" s="135"/>
      <c r="I2728" s="135"/>
      <c r="J2728" s="15" t="s">
        <v>95</v>
      </c>
      <c r="K2728" s="7" t="s">
        <v>98</v>
      </c>
      <c r="L2728" s="135"/>
      <c r="M2728" s="13" t="s">
        <v>98</v>
      </c>
      <c r="N2728" s="14">
        <v>2.4415818020003366E-2</v>
      </c>
      <c r="O2728" s="140">
        <f t="shared" si="125"/>
        <v>24.415818020003364</v>
      </c>
      <c r="P2728" s="130" t="s">
        <v>346</v>
      </c>
      <c r="Q2728" s="130" t="s">
        <v>346</v>
      </c>
      <c r="R2728" s="199">
        <v>57</v>
      </c>
      <c r="S2728" s="199">
        <v>145</v>
      </c>
      <c r="T2728" s="199"/>
      <c r="U2728" s="199"/>
      <c r="V2728" s="199"/>
      <c r="W2728" s="136"/>
    </row>
    <row r="2729" spans="1:23">
      <c r="A2729" s="9">
        <v>10.9</v>
      </c>
      <c r="B2729" s="10">
        <v>58</v>
      </c>
      <c r="C2729" s="135">
        <v>1330570</v>
      </c>
      <c r="D2729" s="11"/>
      <c r="E2729" s="12"/>
      <c r="F2729" s="135"/>
      <c r="G2729" s="135"/>
      <c r="H2729" s="135"/>
      <c r="I2729" s="135"/>
      <c r="J2729" s="15" t="s">
        <v>95</v>
      </c>
      <c r="K2729" s="7" t="s">
        <v>98</v>
      </c>
      <c r="L2729" s="135"/>
      <c r="M2729" s="13" t="s">
        <v>98</v>
      </c>
      <c r="N2729" s="14">
        <v>2.1554107927185453E-2</v>
      </c>
      <c r="O2729" s="140">
        <f t="shared" si="125"/>
        <v>21.554107927185452</v>
      </c>
      <c r="P2729" s="130" t="s">
        <v>346</v>
      </c>
      <c r="Q2729" s="130" t="s">
        <v>346</v>
      </c>
      <c r="R2729" s="199">
        <v>150</v>
      </c>
      <c r="S2729" s="199"/>
      <c r="T2729" s="199"/>
      <c r="U2729" s="199"/>
      <c r="V2729" s="199"/>
      <c r="W2729" s="136"/>
    </row>
    <row r="2730" spans="1:23">
      <c r="A2730" s="9">
        <v>11.01</v>
      </c>
      <c r="B2730" s="10">
        <v>191</v>
      </c>
      <c r="C2730" s="135">
        <v>2408759</v>
      </c>
      <c r="D2730" s="11"/>
      <c r="E2730" s="12"/>
      <c r="F2730" s="135"/>
      <c r="G2730" s="135"/>
      <c r="H2730" s="135"/>
      <c r="I2730" s="135"/>
      <c r="J2730" s="15" t="s">
        <v>155</v>
      </c>
      <c r="K2730" s="7" t="s">
        <v>166</v>
      </c>
      <c r="L2730" s="135"/>
      <c r="M2730" s="13" t="s">
        <v>178</v>
      </c>
      <c r="N2730" s="14">
        <v>3.9019857246578013E-2</v>
      </c>
      <c r="O2730" s="140">
        <f t="shared" si="125"/>
        <v>39.019857246578013</v>
      </c>
      <c r="P2730" s="130" t="s">
        <v>346</v>
      </c>
      <c r="Q2730" s="130" t="s">
        <v>346</v>
      </c>
      <c r="R2730" s="199">
        <v>57</v>
      </c>
      <c r="S2730" s="199">
        <v>206</v>
      </c>
      <c r="T2730" s="199"/>
      <c r="U2730" s="199"/>
      <c r="V2730" s="199"/>
      <c r="W2730" s="136"/>
    </row>
    <row r="2731" spans="1:23">
      <c r="A2731" s="9">
        <v>11.07</v>
      </c>
      <c r="B2731" s="10">
        <v>205</v>
      </c>
      <c r="C2731" s="26">
        <v>289625</v>
      </c>
      <c r="D2731" s="11"/>
      <c r="E2731" s="12"/>
      <c r="F2731" s="135"/>
      <c r="G2731" s="135"/>
      <c r="H2731" s="135"/>
      <c r="I2731" s="135"/>
      <c r="J2731" s="15" t="s">
        <v>288</v>
      </c>
      <c r="K2731" s="7" t="s">
        <v>300</v>
      </c>
      <c r="L2731" s="135"/>
      <c r="M2731" s="13" t="s">
        <v>314</v>
      </c>
      <c r="N2731" s="14">
        <v>4.6916798878759384E-3</v>
      </c>
      <c r="O2731" s="140">
        <f t="shared" si="125"/>
        <v>4.6916798878759387</v>
      </c>
      <c r="P2731" s="135">
        <v>270</v>
      </c>
      <c r="Q2731" s="135">
        <v>270.60000000000002</v>
      </c>
      <c r="R2731" s="201">
        <v>220</v>
      </c>
      <c r="S2731" s="201">
        <v>57</v>
      </c>
      <c r="T2731" s="201">
        <v>145</v>
      </c>
      <c r="U2731" s="201">
        <v>177</v>
      </c>
      <c r="V2731" s="212"/>
      <c r="W2731" s="136"/>
    </row>
    <row r="2732" spans="1:23">
      <c r="A2732" s="9">
        <v>11.11</v>
      </c>
      <c r="B2732" s="10">
        <v>121</v>
      </c>
      <c r="C2732" s="135">
        <v>1132436</v>
      </c>
      <c r="D2732" s="11"/>
      <c r="E2732" s="12"/>
      <c r="F2732" s="135"/>
      <c r="G2732" s="135"/>
      <c r="H2732" s="135"/>
      <c r="I2732" s="135"/>
      <c r="J2732" s="15" t="s">
        <v>368</v>
      </c>
      <c r="K2732" s="7" t="s">
        <v>380</v>
      </c>
      <c r="L2732" s="135"/>
      <c r="M2732" s="13" t="s">
        <v>375</v>
      </c>
      <c r="N2732" s="14">
        <v>1.8344504809690725E-2</v>
      </c>
      <c r="O2732" s="140">
        <f t="shared" si="125"/>
        <v>18.344504809690726</v>
      </c>
      <c r="P2732" s="135">
        <v>8359</v>
      </c>
      <c r="Q2732" s="130" t="s">
        <v>346</v>
      </c>
      <c r="R2732" s="199">
        <v>166</v>
      </c>
      <c r="S2732" s="199">
        <v>138</v>
      </c>
      <c r="T2732" s="199"/>
      <c r="U2732" s="199"/>
      <c r="V2732" s="199"/>
      <c r="W2732" s="136"/>
    </row>
    <row r="2733" spans="1:23">
      <c r="A2733" s="9">
        <v>11.92</v>
      </c>
      <c r="B2733" s="10">
        <v>149</v>
      </c>
      <c r="C2733" s="26">
        <v>2658005</v>
      </c>
      <c r="D2733" s="11"/>
      <c r="E2733" s="12"/>
      <c r="F2733" s="135"/>
      <c r="G2733" s="135"/>
      <c r="H2733" s="135"/>
      <c r="I2733" s="135"/>
      <c r="J2733" s="15" t="s">
        <v>88</v>
      </c>
      <c r="K2733" s="7" t="s">
        <v>114</v>
      </c>
      <c r="L2733" s="135"/>
      <c r="M2733" s="13" t="s">
        <v>139</v>
      </c>
      <c r="N2733" s="14">
        <v>4.3057431507548323E-2</v>
      </c>
      <c r="O2733" s="140">
        <f t="shared" si="125"/>
        <v>43.057431507548323</v>
      </c>
      <c r="P2733" s="135">
        <v>6240</v>
      </c>
      <c r="Q2733" s="135">
        <v>6240</v>
      </c>
      <c r="R2733" s="201">
        <v>56</v>
      </c>
      <c r="S2733" s="201">
        <v>76</v>
      </c>
      <c r="T2733" s="201">
        <v>104</v>
      </c>
      <c r="U2733" s="201">
        <v>222</v>
      </c>
      <c r="V2733" s="201"/>
      <c r="W2733" s="136"/>
    </row>
    <row r="2734" spans="1:23">
      <c r="A2734" s="9">
        <v>12.34</v>
      </c>
      <c r="B2734" s="10">
        <v>217</v>
      </c>
      <c r="C2734" s="135">
        <v>2494418</v>
      </c>
      <c r="D2734" s="11"/>
      <c r="E2734" s="12"/>
      <c r="F2734" s="135"/>
      <c r="G2734" s="135"/>
      <c r="H2734" s="135"/>
      <c r="I2734" s="135"/>
      <c r="J2734" s="15" t="s">
        <v>95</v>
      </c>
      <c r="K2734" s="7" t="s">
        <v>98</v>
      </c>
      <c r="L2734" s="135"/>
      <c r="M2734" s="13" t="s">
        <v>98</v>
      </c>
      <c r="N2734" s="14">
        <v>4.0407460552630892E-2</v>
      </c>
      <c r="O2734" s="140">
        <f t="shared" si="125"/>
        <v>40.407460552630894</v>
      </c>
      <c r="P2734" s="130" t="s">
        <v>346</v>
      </c>
      <c r="Q2734" s="130" t="s">
        <v>346</v>
      </c>
      <c r="R2734" s="199">
        <v>232</v>
      </c>
      <c r="S2734" s="199"/>
      <c r="T2734" s="199"/>
      <c r="U2734" s="199"/>
      <c r="V2734" s="199"/>
      <c r="W2734" s="136"/>
    </row>
    <row r="2735" spans="1:23">
      <c r="A2735" s="9">
        <v>12.44</v>
      </c>
      <c r="B2735" s="10">
        <v>166</v>
      </c>
      <c r="C2735" s="22">
        <v>257402</v>
      </c>
      <c r="D2735" s="11"/>
      <c r="E2735" s="12"/>
      <c r="F2735" s="135"/>
      <c r="G2735" s="135"/>
      <c r="H2735" s="135"/>
      <c r="I2735" s="135"/>
      <c r="J2735" s="15" t="s">
        <v>228</v>
      </c>
      <c r="K2735" s="7" t="s">
        <v>237</v>
      </c>
      <c r="L2735" s="135"/>
      <c r="M2735" s="13" t="s">
        <v>251</v>
      </c>
      <c r="N2735" s="14">
        <v>4.1696945584774872E-3</v>
      </c>
      <c r="O2735" s="140">
        <f t="shared" si="125"/>
        <v>4.1696945584774872</v>
      </c>
      <c r="P2735" s="130" t="s">
        <v>346</v>
      </c>
      <c r="Q2735" s="135">
        <v>100</v>
      </c>
      <c r="R2735" s="199">
        <v>82</v>
      </c>
      <c r="S2735" s="199">
        <v>139</v>
      </c>
      <c r="T2735" s="199">
        <v>226</v>
      </c>
      <c r="U2735" s="199"/>
      <c r="V2735" s="199"/>
      <c r="W2735" s="136"/>
    </row>
    <row r="2736" spans="1:23">
      <c r="A2736" s="9">
        <v>12.6</v>
      </c>
      <c r="B2736" s="10">
        <v>83</v>
      </c>
      <c r="C2736" s="22">
        <v>1037879</v>
      </c>
      <c r="D2736" s="11"/>
      <c r="E2736" s="12"/>
      <c r="F2736" s="135"/>
      <c r="G2736" s="135"/>
      <c r="H2736" s="135"/>
      <c r="I2736" s="135"/>
      <c r="J2736" s="15" t="s">
        <v>185</v>
      </c>
      <c r="K2736" s="7" t="s">
        <v>193</v>
      </c>
      <c r="L2736" s="135"/>
      <c r="M2736" s="13" t="s">
        <v>200</v>
      </c>
      <c r="N2736" s="14">
        <v>1.681276143409164E-2</v>
      </c>
      <c r="O2736" s="140">
        <f t="shared" si="125"/>
        <v>16.812761434091641</v>
      </c>
      <c r="P2736" s="130" t="s">
        <v>346</v>
      </c>
      <c r="Q2736" s="135">
        <v>100</v>
      </c>
      <c r="R2736" s="199">
        <v>55</v>
      </c>
      <c r="S2736" s="199">
        <v>153</v>
      </c>
      <c r="T2736" s="199"/>
      <c r="U2736" s="199"/>
      <c r="V2736" s="199"/>
      <c r="W2736" s="136"/>
    </row>
    <row r="2737" spans="1:23">
      <c r="A2737" s="9">
        <v>13.19</v>
      </c>
      <c r="B2737" s="10">
        <v>151</v>
      </c>
      <c r="C2737" s="135">
        <v>418401</v>
      </c>
      <c r="D2737" s="11"/>
      <c r="E2737" s="12"/>
      <c r="F2737" s="135"/>
      <c r="G2737" s="135"/>
      <c r="H2737" s="135"/>
      <c r="I2737" s="135"/>
      <c r="J2737" s="15" t="s">
        <v>95</v>
      </c>
      <c r="K2737" s="7" t="s">
        <v>98</v>
      </c>
      <c r="L2737" s="135"/>
      <c r="M2737" s="13" t="s">
        <v>98</v>
      </c>
      <c r="N2737" s="14">
        <v>6.7777421036415379E-3</v>
      </c>
      <c r="O2737" s="140">
        <f t="shared" si="125"/>
        <v>6.777742103641538</v>
      </c>
      <c r="P2737" s="130" t="s">
        <v>346</v>
      </c>
      <c r="Q2737" s="130" t="s">
        <v>346</v>
      </c>
      <c r="R2737" s="199">
        <v>96</v>
      </c>
      <c r="S2737" s="199">
        <v>123</v>
      </c>
      <c r="T2737" s="199">
        <v>197</v>
      </c>
      <c r="U2737" s="199"/>
      <c r="V2737" s="199"/>
      <c r="W2737" s="136"/>
    </row>
    <row r="2738" spans="1:23">
      <c r="A2738" s="9">
        <v>13.42</v>
      </c>
      <c r="B2738" s="10">
        <v>105</v>
      </c>
      <c r="C2738" s="135">
        <v>1142940</v>
      </c>
      <c r="D2738" s="11"/>
      <c r="E2738" s="12"/>
      <c r="F2738" s="135"/>
      <c r="G2738" s="135"/>
      <c r="H2738" s="135"/>
      <c r="I2738" s="135"/>
      <c r="J2738" s="15" t="s">
        <v>95</v>
      </c>
      <c r="K2738" s="7" t="s">
        <v>98</v>
      </c>
      <c r="L2738" s="135"/>
      <c r="M2738" s="13" t="s">
        <v>98</v>
      </c>
      <c r="N2738" s="14">
        <v>1.8514660720065339E-2</v>
      </c>
      <c r="O2738" s="140">
        <f t="shared" si="125"/>
        <v>18.51466072006534</v>
      </c>
      <c r="P2738" s="130" t="s">
        <v>346</v>
      </c>
      <c r="Q2738" s="130" t="s">
        <v>346</v>
      </c>
      <c r="R2738" s="199">
        <v>70</v>
      </c>
      <c r="S2738" s="199"/>
      <c r="T2738" s="199"/>
      <c r="U2738" s="199"/>
      <c r="V2738" s="199"/>
      <c r="W2738" s="136"/>
    </row>
    <row r="2739" spans="1:23">
      <c r="A2739" s="5">
        <v>13.54</v>
      </c>
      <c r="B2739" s="10">
        <v>207</v>
      </c>
      <c r="C2739" s="22">
        <v>619076</v>
      </c>
      <c r="D2739" s="11"/>
      <c r="E2739" s="12"/>
      <c r="F2739" s="135"/>
      <c r="G2739" s="135"/>
      <c r="H2739" s="135"/>
      <c r="I2739" s="135"/>
      <c r="J2739" s="15" t="s">
        <v>361</v>
      </c>
      <c r="K2739" s="7" t="s">
        <v>351</v>
      </c>
      <c r="L2739" s="135"/>
      <c r="M2739" s="13" t="s">
        <v>350</v>
      </c>
      <c r="N2739" s="14">
        <v>1.0028507270666152E-2</v>
      </c>
      <c r="O2739" s="140">
        <f t="shared" si="125"/>
        <v>10.028507270666152</v>
      </c>
      <c r="P2739" s="130" t="s">
        <v>346</v>
      </c>
      <c r="Q2739" s="130" t="s">
        <v>346</v>
      </c>
      <c r="R2739" s="199">
        <v>222</v>
      </c>
      <c r="S2739" s="199">
        <v>56</v>
      </c>
      <c r="T2739" s="199">
        <v>91</v>
      </c>
      <c r="U2739" s="199"/>
      <c r="V2739" s="199"/>
      <c r="W2739" s="136"/>
    </row>
    <row r="2740" spans="1:23">
      <c r="A2740" s="9">
        <v>14.21</v>
      </c>
      <c r="B2740" s="10">
        <v>219</v>
      </c>
      <c r="C2740" s="135">
        <v>613718</v>
      </c>
      <c r="D2740" s="11"/>
      <c r="E2740" s="12"/>
      <c r="F2740" s="135"/>
      <c r="G2740" s="135"/>
      <c r="H2740" s="135"/>
      <c r="I2740" s="135"/>
      <c r="J2740" s="15" t="s">
        <v>95</v>
      </c>
      <c r="K2740" s="7" t="s">
        <v>98</v>
      </c>
      <c r="L2740" s="135"/>
      <c r="M2740" s="13" t="s">
        <v>98</v>
      </c>
      <c r="N2740" s="14">
        <v>9.9417122051875528E-3</v>
      </c>
      <c r="O2740" s="140">
        <f t="shared" si="125"/>
        <v>9.9417122051875531</v>
      </c>
      <c r="P2740" s="130" t="s">
        <v>346</v>
      </c>
      <c r="Q2740" s="130" t="s">
        <v>346</v>
      </c>
      <c r="R2740" s="199">
        <v>57</v>
      </c>
      <c r="S2740" s="199">
        <v>162</v>
      </c>
      <c r="T2740" s="199">
        <v>191</v>
      </c>
      <c r="U2740" s="199">
        <v>234</v>
      </c>
      <c r="V2740" s="199"/>
      <c r="W2740" s="136"/>
    </row>
    <row r="2741" spans="1:23">
      <c r="A2741" s="9">
        <v>15.07</v>
      </c>
      <c r="B2741" s="10">
        <v>188</v>
      </c>
      <c r="C2741" s="135">
        <v>6173162</v>
      </c>
      <c r="D2741" s="11"/>
      <c r="E2741" s="12"/>
      <c r="F2741" s="135"/>
      <c r="G2741" s="135"/>
      <c r="H2741" s="135"/>
      <c r="I2741" s="135"/>
      <c r="J2741" s="15" t="s">
        <v>89</v>
      </c>
      <c r="K2741" s="7" t="s">
        <v>115</v>
      </c>
      <c r="L2741" s="135"/>
      <c r="M2741" s="13" t="s">
        <v>140</v>
      </c>
      <c r="N2741" s="14">
        <v>0.1</v>
      </c>
      <c r="O2741" s="140">
        <f t="shared" si="125"/>
        <v>100</v>
      </c>
      <c r="P2741" s="130" t="s">
        <v>346</v>
      </c>
      <c r="Q2741" s="130" t="s">
        <v>346</v>
      </c>
      <c r="R2741" s="212">
        <v>160</v>
      </c>
      <c r="S2741" s="212"/>
      <c r="T2741" s="212"/>
      <c r="U2741" s="212"/>
      <c r="V2741" s="212"/>
      <c r="W2741" s="136"/>
    </row>
    <row r="2742" spans="1:23">
      <c r="A2742" s="9">
        <v>15.44</v>
      </c>
      <c r="B2742" s="10">
        <v>149</v>
      </c>
      <c r="C2742" s="26">
        <v>13291878</v>
      </c>
      <c r="D2742" s="11"/>
      <c r="E2742" s="12"/>
      <c r="F2742" s="135"/>
      <c r="G2742" s="135"/>
      <c r="H2742" s="135"/>
      <c r="I2742" s="135"/>
      <c r="J2742" s="15" t="s">
        <v>90</v>
      </c>
      <c r="K2742" s="7" t="s">
        <v>116</v>
      </c>
      <c r="L2742" s="135"/>
      <c r="M2742" s="13" t="s">
        <v>141</v>
      </c>
      <c r="N2742" s="14">
        <v>0.21531717456953181</v>
      </c>
      <c r="O2742" s="140">
        <f t="shared" si="125"/>
        <v>215.3171745695318</v>
      </c>
      <c r="P2742" s="130" t="s">
        <v>346</v>
      </c>
      <c r="Q2742" s="130" t="s">
        <v>346</v>
      </c>
      <c r="R2742" s="201">
        <v>104</v>
      </c>
      <c r="S2742" s="201">
        <v>223</v>
      </c>
      <c r="T2742" s="201">
        <v>267</v>
      </c>
      <c r="U2742" s="201"/>
      <c r="V2742" s="201"/>
      <c r="W2742" s="136"/>
    </row>
    <row r="2743" spans="1:23">
      <c r="A2743" s="9">
        <v>15.6</v>
      </c>
      <c r="B2743" s="10">
        <v>55</v>
      </c>
      <c r="C2743" s="135">
        <v>2704786</v>
      </c>
      <c r="D2743" s="11"/>
      <c r="E2743" s="12"/>
      <c r="F2743" s="135"/>
      <c r="G2743" s="135"/>
      <c r="H2743" s="135"/>
      <c r="I2743" s="135"/>
      <c r="J2743" s="15" t="s">
        <v>280</v>
      </c>
      <c r="K2743" s="7" t="s">
        <v>196</v>
      </c>
      <c r="L2743" s="135"/>
      <c r="M2743" s="13" t="s">
        <v>281</v>
      </c>
      <c r="N2743" s="14">
        <v>4.3815244116386383E-2</v>
      </c>
      <c r="O2743" s="140">
        <f t="shared" si="125"/>
        <v>43.815244116386381</v>
      </c>
      <c r="P2743" s="130" t="s">
        <v>346</v>
      </c>
      <c r="Q2743" s="130" t="s">
        <v>346</v>
      </c>
      <c r="R2743" s="199">
        <v>69</v>
      </c>
      <c r="S2743" s="199">
        <v>83</v>
      </c>
      <c r="T2743" s="199">
        <v>111</v>
      </c>
      <c r="U2743" s="199">
        <v>125</v>
      </c>
      <c r="V2743" s="199">
        <v>224</v>
      </c>
      <c r="W2743" s="136"/>
    </row>
    <row r="2744" spans="1:23">
      <c r="A2744" s="9">
        <v>15.91</v>
      </c>
      <c r="B2744" s="10">
        <v>209</v>
      </c>
      <c r="C2744" s="135">
        <v>271097</v>
      </c>
      <c r="D2744" s="11"/>
      <c r="E2744" s="12"/>
      <c r="F2744" s="135"/>
      <c r="G2744" s="135"/>
      <c r="H2744" s="135"/>
      <c r="I2744" s="135"/>
      <c r="J2744" s="15" t="s">
        <v>95</v>
      </c>
      <c r="K2744" s="7" t="s">
        <v>98</v>
      </c>
      <c r="L2744" s="135"/>
      <c r="M2744" s="13" t="s">
        <v>98</v>
      </c>
      <c r="N2744" s="14">
        <v>4.3915419682814096E-3</v>
      </c>
      <c r="O2744" s="140">
        <f t="shared" si="125"/>
        <v>4.3915419682814099</v>
      </c>
      <c r="P2744" s="130" t="s">
        <v>346</v>
      </c>
      <c r="Q2744" s="130" t="s">
        <v>346</v>
      </c>
      <c r="R2744" s="199">
        <v>174</v>
      </c>
      <c r="S2744" s="199">
        <v>244</v>
      </c>
      <c r="T2744" s="199"/>
      <c r="U2744" s="199"/>
      <c r="V2744" s="199"/>
      <c r="W2744" s="136"/>
    </row>
    <row r="2745" spans="1:23">
      <c r="A2745" s="9">
        <v>16.649999999999999</v>
      </c>
      <c r="B2745" s="10">
        <v>243</v>
      </c>
      <c r="C2745" s="135">
        <v>536660</v>
      </c>
      <c r="D2745" s="11"/>
      <c r="E2745" s="12"/>
      <c r="F2745" s="135"/>
      <c r="G2745" s="135"/>
      <c r="H2745" s="135"/>
      <c r="I2745" s="135"/>
      <c r="J2745" s="15" t="s">
        <v>95</v>
      </c>
      <c r="K2745" s="7" t="s">
        <v>98</v>
      </c>
      <c r="L2745" s="135"/>
      <c r="M2745" s="13" t="s">
        <v>98</v>
      </c>
      <c r="N2745" s="14">
        <v>8.6934378200345299E-3</v>
      </c>
      <c r="O2745" s="140">
        <f t="shared" si="125"/>
        <v>8.6934378200345304</v>
      </c>
      <c r="P2745" s="130" t="s">
        <v>346</v>
      </c>
      <c r="Q2745" s="130" t="s">
        <v>346</v>
      </c>
      <c r="R2745" s="199">
        <v>173</v>
      </c>
      <c r="S2745" s="199">
        <v>258</v>
      </c>
      <c r="T2745" s="199"/>
      <c r="U2745" s="199"/>
      <c r="V2745" s="199"/>
      <c r="W2745" s="136"/>
    </row>
    <row r="2746" spans="1:23">
      <c r="A2746" s="9">
        <v>16.7</v>
      </c>
      <c r="B2746" s="10">
        <v>55</v>
      </c>
      <c r="C2746" s="135">
        <v>12245244</v>
      </c>
      <c r="D2746" s="11"/>
      <c r="E2746" s="12"/>
      <c r="F2746" s="135"/>
      <c r="G2746" s="135"/>
      <c r="H2746" s="135"/>
      <c r="I2746" s="135"/>
      <c r="J2746" s="15" t="s">
        <v>95</v>
      </c>
      <c r="K2746" s="7" t="s">
        <v>98</v>
      </c>
      <c r="L2746" s="135"/>
      <c r="M2746" s="13" t="s">
        <v>98</v>
      </c>
      <c r="N2746" s="14">
        <v>0.19836258954487185</v>
      </c>
      <c r="O2746" s="140">
        <f t="shared" si="125"/>
        <v>198.36258954487184</v>
      </c>
      <c r="P2746" s="130" t="s">
        <v>346</v>
      </c>
      <c r="Q2746" s="130" t="s">
        <v>346</v>
      </c>
      <c r="R2746" s="201">
        <v>70</v>
      </c>
      <c r="S2746" s="201">
        <v>97</v>
      </c>
      <c r="T2746" s="201">
        <v>129</v>
      </c>
      <c r="U2746" s="201">
        <v>256</v>
      </c>
      <c r="V2746" s="201"/>
      <c r="W2746" s="136"/>
    </row>
    <row r="2747" spans="1:23">
      <c r="A2747" s="9">
        <v>16.79</v>
      </c>
      <c r="B2747" s="10">
        <v>245</v>
      </c>
      <c r="C2747" s="135">
        <v>5454788</v>
      </c>
      <c r="D2747" s="11"/>
      <c r="E2747" s="12"/>
      <c r="F2747" s="135"/>
      <c r="G2747" s="135"/>
      <c r="H2747" s="135"/>
      <c r="I2747" s="135"/>
      <c r="J2747" s="15" t="s">
        <v>95</v>
      </c>
      <c r="K2747" s="7" t="s">
        <v>98</v>
      </c>
      <c r="L2747" s="135"/>
      <c r="M2747" s="13" t="s">
        <v>98</v>
      </c>
      <c r="N2747" s="14">
        <v>8.8362949166083782E-2</v>
      </c>
      <c r="O2747" s="140">
        <f t="shared" si="125"/>
        <v>88.36294916608378</v>
      </c>
      <c r="P2747" s="130" t="s">
        <v>346</v>
      </c>
      <c r="Q2747" s="130" t="s">
        <v>346</v>
      </c>
      <c r="R2747" s="199">
        <v>189</v>
      </c>
      <c r="S2747" s="199">
        <v>260</v>
      </c>
      <c r="T2747" s="199"/>
      <c r="U2747" s="199"/>
      <c r="V2747" s="199"/>
      <c r="W2747" s="136"/>
    </row>
    <row r="2748" spans="1:23">
      <c r="A2748" s="9">
        <v>16.87</v>
      </c>
      <c r="B2748" s="10">
        <v>149</v>
      </c>
      <c r="C2748" s="26">
        <v>70261046</v>
      </c>
      <c r="D2748" s="11"/>
      <c r="E2748" s="12"/>
      <c r="F2748" s="135"/>
      <c r="G2748" s="135"/>
      <c r="H2748" s="135"/>
      <c r="I2748" s="135"/>
      <c r="J2748" s="15" t="s">
        <v>481</v>
      </c>
      <c r="K2748" s="7" t="s">
        <v>117</v>
      </c>
      <c r="L2748" s="135"/>
      <c r="M2748" s="13" t="s">
        <v>142</v>
      </c>
      <c r="N2748" s="14">
        <v>1.1381694826735473</v>
      </c>
      <c r="O2748" s="140">
        <f t="shared" si="125"/>
        <v>1138.1694826735472</v>
      </c>
      <c r="P2748" s="135">
        <v>600</v>
      </c>
      <c r="Q2748" s="135">
        <v>600</v>
      </c>
      <c r="R2748" s="201">
        <v>56</v>
      </c>
      <c r="S2748" s="201">
        <v>76</v>
      </c>
      <c r="T2748" s="201">
        <v>104</v>
      </c>
      <c r="U2748" s="201">
        <v>223</v>
      </c>
      <c r="V2748" s="201"/>
      <c r="W2748" s="136"/>
    </row>
    <row r="2749" spans="1:23">
      <c r="A2749" s="9">
        <v>18.75</v>
      </c>
      <c r="B2749" s="10">
        <v>55</v>
      </c>
      <c r="C2749" s="26">
        <v>9668585</v>
      </c>
      <c r="D2749" s="11"/>
      <c r="E2749" s="12"/>
      <c r="F2749" s="135"/>
      <c r="G2749" s="135"/>
      <c r="H2749" s="135"/>
      <c r="I2749" s="135"/>
      <c r="J2749" s="15" t="s">
        <v>92</v>
      </c>
      <c r="K2749" s="7" t="s">
        <v>118</v>
      </c>
      <c r="L2749" s="135"/>
      <c r="M2749" s="13" t="s">
        <v>143</v>
      </c>
      <c r="N2749" s="14">
        <v>0.1566228943935053</v>
      </c>
      <c r="O2749" s="140">
        <f t="shared" si="125"/>
        <v>156.62289439350531</v>
      </c>
      <c r="P2749" s="130" t="s">
        <v>346</v>
      </c>
      <c r="Q2749" s="130" t="s">
        <v>346</v>
      </c>
      <c r="R2749" s="201">
        <v>83</v>
      </c>
      <c r="S2749" s="201">
        <v>111</v>
      </c>
      <c r="T2749" s="201">
        <v>154</v>
      </c>
      <c r="U2749" s="201">
        <v>224</v>
      </c>
      <c r="V2749" s="201">
        <v>252</v>
      </c>
      <c r="W2749" s="136"/>
    </row>
    <row r="2750" spans="1:23">
      <c r="A2750" s="9">
        <v>21.18</v>
      </c>
      <c r="B2750" s="10">
        <v>56</v>
      </c>
      <c r="C2750" s="135">
        <v>2793869</v>
      </c>
      <c r="D2750" s="11"/>
      <c r="E2750" s="12"/>
      <c r="F2750" s="135"/>
      <c r="G2750" s="135"/>
      <c r="H2750" s="135"/>
      <c r="I2750" s="135"/>
      <c r="J2750" s="15" t="s">
        <v>369</v>
      </c>
      <c r="K2750" s="7" t="s">
        <v>381</v>
      </c>
      <c r="L2750" s="135"/>
      <c r="M2750" s="13" t="s">
        <v>376</v>
      </c>
      <c r="N2750" s="14">
        <v>4.5258313324678667E-2</v>
      </c>
      <c r="O2750" s="140">
        <f t="shared" si="125"/>
        <v>45.258313324678667</v>
      </c>
      <c r="P2750" s="135">
        <v>616.94000000000005</v>
      </c>
      <c r="Q2750" s="130" t="s">
        <v>346</v>
      </c>
      <c r="R2750" s="199">
        <v>185</v>
      </c>
      <c r="S2750" s="199">
        <v>129</v>
      </c>
      <c r="T2750" s="199">
        <v>259</v>
      </c>
      <c r="U2750" s="199"/>
      <c r="V2750" s="199"/>
      <c r="W2750" s="136"/>
    </row>
    <row r="2751" spans="1:23">
      <c r="A2751" s="9">
        <v>22.06</v>
      </c>
      <c r="B2751" s="10">
        <v>55</v>
      </c>
      <c r="C2751" s="135">
        <v>17606574</v>
      </c>
      <c r="D2751" s="11"/>
      <c r="E2751" s="12"/>
      <c r="F2751" s="135"/>
      <c r="G2751" s="135"/>
      <c r="H2751" s="135"/>
      <c r="I2751" s="135"/>
      <c r="J2751" s="15" t="s">
        <v>209</v>
      </c>
      <c r="K2751" s="7" t="s">
        <v>211</v>
      </c>
      <c r="L2751" s="135"/>
      <c r="M2751" s="13" t="s">
        <v>213</v>
      </c>
      <c r="N2751" s="14">
        <v>0.28521159820526337</v>
      </c>
      <c r="O2751" s="140">
        <f t="shared" si="125"/>
        <v>285.21159820526339</v>
      </c>
      <c r="P2751" s="130" t="s">
        <v>346</v>
      </c>
      <c r="Q2751" s="130" t="s">
        <v>346</v>
      </c>
      <c r="R2751" s="201">
        <v>83</v>
      </c>
      <c r="S2751" s="201">
        <v>111</v>
      </c>
      <c r="T2751" s="201">
        <v>252</v>
      </c>
      <c r="U2751" s="201"/>
      <c r="V2751" s="201"/>
      <c r="W2751" s="136"/>
    </row>
    <row r="2752" spans="1:23">
      <c r="A2752" s="9">
        <v>22.34</v>
      </c>
      <c r="B2752" s="10">
        <v>210</v>
      </c>
      <c r="C2752" s="135">
        <v>7028133</v>
      </c>
      <c r="D2752" s="11"/>
      <c r="E2752" s="12"/>
      <c r="F2752" s="135"/>
      <c r="G2752" s="135"/>
      <c r="H2752" s="135"/>
      <c r="I2752" s="135"/>
      <c r="J2752" s="15" t="s">
        <v>95</v>
      </c>
      <c r="K2752" s="7" t="s">
        <v>98</v>
      </c>
      <c r="L2752" s="135"/>
      <c r="M2752" s="13" t="s">
        <v>98</v>
      </c>
      <c r="N2752" s="14">
        <v>0.11384980663070239</v>
      </c>
      <c r="O2752" s="140">
        <f t="shared" si="125"/>
        <v>113.84980663070239</v>
      </c>
      <c r="P2752" s="130" t="s">
        <v>346</v>
      </c>
      <c r="Q2752" s="130" t="s">
        <v>346</v>
      </c>
      <c r="R2752" s="199">
        <v>281</v>
      </c>
      <c r="S2752" s="199">
        <v>57</v>
      </c>
      <c r="T2752" s="199"/>
      <c r="U2752" s="199"/>
      <c r="V2752" s="199"/>
      <c r="W2752" s="136"/>
    </row>
    <row r="2753" spans="1:23">
      <c r="A2753" s="9">
        <v>23.46</v>
      </c>
      <c r="B2753" s="10">
        <v>243</v>
      </c>
      <c r="C2753" s="135">
        <v>1714589</v>
      </c>
      <c r="D2753" s="11"/>
      <c r="E2753" s="12"/>
      <c r="F2753" s="135"/>
      <c r="G2753" s="135"/>
      <c r="H2753" s="135"/>
      <c r="I2753" s="135"/>
      <c r="J2753" s="15" t="s">
        <v>3393</v>
      </c>
      <c r="K2753" s="7" t="s">
        <v>120</v>
      </c>
      <c r="L2753" s="135"/>
      <c r="M2753" s="13" t="s">
        <v>145</v>
      </c>
      <c r="N2753" s="14">
        <v>0.1</v>
      </c>
      <c r="O2753" s="140">
        <f t="shared" si="125"/>
        <v>100</v>
      </c>
      <c r="P2753" s="130" t="s">
        <v>346</v>
      </c>
      <c r="Q2753" s="130" t="s">
        <v>346</v>
      </c>
      <c r="R2753" s="201">
        <v>173</v>
      </c>
      <c r="S2753" s="201">
        <v>186</v>
      </c>
      <c r="T2753" s="201">
        <v>220</v>
      </c>
      <c r="U2753" s="201">
        <v>292</v>
      </c>
      <c r="V2753" s="201"/>
      <c r="W2753" s="136"/>
    </row>
    <row r="2754" spans="1:23">
      <c r="A2754" s="9">
        <v>24.04</v>
      </c>
      <c r="B2754" s="10">
        <v>77</v>
      </c>
      <c r="C2754" s="135">
        <v>5405919</v>
      </c>
      <c r="D2754" s="11"/>
      <c r="E2754" s="12"/>
      <c r="F2754" s="135"/>
      <c r="G2754" s="135"/>
      <c r="H2754" s="135"/>
      <c r="I2754" s="135"/>
      <c r="J2754" s="15" t="s">
        <v>370</v>
      </c>
      <c r="K2754" s="7" t="s">
        <v>168</v>
      </c>
      <c r="L2754" s="135"/>
      <c r="M2754" s="13" t="s">
        <v>180</v>
      </c>
      <c r="N2754" s="14">
        <v>8.7571312724338046E-2</v>
      </c>
      <c r="O2754" s="140">
        <f t="shared" si="125"/>
        <v>87.571312724338043</v>
      </c>
      <c r="P2754" s="135">
        <v>30</v>
      </c>
      <c r="Q2754" s="135">
        <v>360</v>
      </c>
      <c r="R2754" s="199">
        <v>326</v>
      </c>
      <c r="S2754" s="199">
        <v>94</v>
      </c>
      <c r="T2754" s="199">
        <v>170</v>
      </c>
      <c r="U2754" s="199">
        <v>215</v>
      </c>
      <c r="V2754" s="199">
        <v>233</v>
      </c>
      <c r="W2754" s="136"/>
    </row>
    <row r="2755" spans="1:23" ht="13.8" thickBot="1">
      <c r="A2755" s="9">
        <v>25.3</v>
      </c>
      <c r="B2755" s="10">
        <v>149</v>
      </c>
      <c r="C2755" s="135">
        <v>152577670</v>
      </c>
      <c r="D2755" s="11"/>
      <c r="E2755" s="12"/>
      <c r="F2755" s="135"/>
      <c r="G2755" s="135"/>
      <c r="H2755" s="135"/>
      <c r="I2755" s="135"/>
      <c r="J2755" s="15" t="s">
        <v>94</v>
      </c>
      <c r="K2755" s="7" t="s">
        <v>121</v>
      </c>
      <c r="L2755" s="135"/>
      <c r="M2755" s="13" t="s">
        <v>146</v>
      </c>
      <c r="N2755" s="14">
        <v>2.4716291262079304</v>
      </c>
      <c r="O2755" s="140">
        <f>N2755*100</f>
        <v>247.16291262079304</v>
      </c>
      <c r="P2755" s="130" t="s">
        <v>346</v>
      </c>
      <c r="Q2755" s="135">
        <v>1300</v>
      </c>
      <c r="R2755" s="206">
        <v>167</v>
      </c>
      <c r="S2755" s="206">
        <v>279</v>
      </c>
      <c r="T2755" s="206"/>
      <c r="U2755" s="206"/>
      <c r="V2755" s="206"/>
      <c r="W2755" s="136"/>
    </row>
    <row r="2756" spans="1:23" ht="13.8" thickBot="1">
      <c r="A2756" s="220" t="s">
        <v>383</v>
      </c>
      <c r="B2756" s="220"/>
      <c r="C2756" s="220"/>
      <c r="D2756" s="220"/>
      <c r="E2756" s="220"/>
      <c r="F2756" s="220"/>
      <c r="G2756" s="220"/>
      <c r="H2756" s="220"/>
      <c r="I2756" s="220"/>
      <c r="J2756" s="220"/>
      <c r="K2756" s="220"/>
      <c r="L2756" s="220"/>
      <c r="M2756" s="220"/>
      <c r="N2756" s="220"/>
      <c r="O2756" s="220"/>
      <c r="P2756" s="220"/>
      <c r="Q2756" s="220"/>
      <c r="R2756" s="220"/>
      <c r="S2756" s="220"/>
      <c r="T2756" s="220"/>
      <c r="U2756" s="220"/>
      <c r="V2756" s="220"/>
      <c r="W2756" s="220"/>
    </row>
    <row r="2757" spans="1:23">
      <c r="A2757" s="5">
        <v>7.21</v>
      </c>
      <c r="B2757" s="10">
        <v>117</v>
      </c>
      <c r="C2757" s="22">
        <v>111515</v>
      </c>
      <c r="D2757" s="11"/>
      <c r="E2757" s="12"/>
      <c r="F2757" s="135"/>
      <c r="G2757" s="135"/>
      <c r="H2757" s="135"/>
      <c r="I2757" s="135"/>
      <c r="J2757" s="15" t="s">
        <v>364</v>
      </c>
      <c r="K2757" s="7" t="s">
        <v>210</v>
      </c>
      <c r="L2757" s="135"/>
      <c r="M2757" s="13" t="s">
        <v>371</v>
      </c>
      <c r="N2757" s="14">
        <v>3.4614422370759686E-3</v>
      </c>
      <c r="O2757" s="140">
        <f t="shared" si="125"/>
        <v>3.4614422370759685</v>
      </c>
      <c r="P2757" s="130" t="s">
        <v>346</v>
      </c>
      <c r="Q2757" s="130" t="s">
        <v>346</v>
      </c>
      <c r="R2757" s="211">
        <v>75</v>
      </c>
      <c r="S2757" s="211"/>
      <c r="T2757" s="211"/>
      <c r="U2757" s="211"/>
      <c r="V2757" s="211"/>
      <c r="W2757" s="136"/>
    </row>
    <row r="2758" spans="1:23">
      <c r="A2758" s="9">
        <v>7.27</v>
      </c>
      <c r="B2758" s="10">
        <v>94</v>
      </c>
      <c r="C2758" s="21">
        <v>1912763</v>
      </c>
      <c r="D2758" s="11"/>
      <c r="E2758" s="12"/>
      <c r="F2758" s="135"/>
      <c r="G2758" s="135"/>
      <c r="H2758" s="135"/>
      <c r="I2758" s="135"/>
      <c r="J2758" s="15" t="s">
        <v>74</v>
      </c>
      <c r="K2758" s="7" t="s">
        <v>100</v>
      </c>
      <c r="L2758" s="135"/>
      <c r="M2758" s="13" t="s">
        <v>125</v>
      </c>
      <c r="N2758" s="14">
        <v>5.9372448887738342E-2</v>
      </c>
      <c r="O2758" s="140">
        <f t="shared" si="125"/>
        <v>59.372448887738344</v>
      </c>
      <c r="P2758" s="130" t="s">
        <v>346</v>
      </c>
      <c r="Q2758" s="130" t="s">
        <v>346</v>
      </c>
      <c r="R2758" s="199">
        <v>66</v>
      </c>
      <c r="S2758" s="199"/>
      <c r="T2758" s="199"/>
      <c r="U2758" s="199"/>
      <c r="V2758" s="199"/>
      <c r="W2758" s="136"/>
    </row>
    <row r="2759" spans="1:23">
      <c r="A2759" s="9">
        <v>7.39</v>
      </c>
      <c r="B2759" s="10">
        <v>93</v>
      </c>
      <c r="C2759" s="135">
        <v>1712016</v>
      </c>
      <c r="D2759" s="11"/>
      <c r="E2759" s="12"/>
      <c r="F2759" s="135"/>
      <c r="G2759" s="135"/>
      <c r="H2759" s="135"/>
      <c r="I2759" s="135"/>
      <c r="J2759" s="15" t="s">
        <v>324</v>
      </c>
      <c r="K2759" s="7" t="s">
        <v>338</v>
      </c>
      <c r="L2759" s="135"/>
      <c r="M2759" s="13" t="s">
        <v>331</v>
      </c>
      <c r="N2759" s="14">
        <v>5.3141232058017768E-2</v>
      </c>
      <c r="O2759" s="140">
        <f t="shared" si="125"/>
        <v>53.141232058017771</v>
      </c>
      <c r="P2759" s="135">
        <v>150</v>
      </c>
      <c r="Q2759" s="130" t="s">
        <v>346</v>
      </c>
      <c r="R2759" s="199">
        <v>66</v>
      </c>
      <c r="S2759" s="199"/>
      <c r="T2759" s="199"/>
      <c r="U2759" s="199"/>
      <c r="V2759" s="199"/>
      <c r="W2759" s="136"/>
    </row>
    <row r="2760" spans="1:23">
      <c r="A2760" s="9">
        <v>7.66</v>
      </c>
      <c r="B2760" s="10">
        <v>89</v>
      </c>
      <c r="C2760" s="135">
        <v>909180</v>
      </c>
      <c r="D2760" s="11"/>
      <c r="E2760" s="12"/>
      <c r="F2760" s="135"/>
      <c r="G2760" s="135"/>
      <c r="H2760" s="135"/>
      <c r="I2760" s="135"/>
      <c r="J2760" s="15" t="s">
        <v>95</v>
      </c>
      <c r="K2760" s="7" t="s">
        <v>98</v>
      </c>
      <c r="L2760" s="135"/>
      <c r="M2760" s="13" t="s">
        <v>98</v>
      </c>
      <c r="N2760" s="14">
        <v>2.8221082841812573E-2</v>
      </c>
      <c r="O2760" s="140">
        <f t="shared" si="125"/>
        <v>28.221082841812574</v>
      </c>
      <c r="P2760" s="130" t="s">
        <v>346</v>
      </c>
      <c r="Q2760" s="130" t="s">
        <v>346</v>
      </c>
      <c r="R2760" s="199">
        <v>58</v>
      </c>
      <c r="S2760" s="199">
        <v>74</v>
      </c>
      <c r="T2760" s="199"/>
      <c r="U2760" s="199"/>
      <c r="V2760" s="199"/>
      <c r="W2760" s="136"/>
    </row>
    <row r="2761" spans="1:23">
      <c r="A2761" s="9">
        <v>8.0399999999999991</v>
      </c>
      <c r="B2761" s="10">
        <v>73</v>
      </c>
      <c r="C2761" s="21">
        <v>239485</v>
      </c>
      <c r="D2761" s="11"/>
      <c r="E2761" s="12"/>
      <c r="F2761" s="135"/>
      <c r="G2761" s="135"/>
      <c r="H2761" s="135"/>
      <c r="I2761" s="135"/>
      <c r="J2761" s="15" t="s">
        <v>78</v>
      </c>
      <c r="K2761" s="7" t="s">
        <v>104</v>
      </c>
      <c r="L2761" s="135"/>
      <c r="M2761" s="13" t="s">
        <v>129</v>
      </c>
      <c r="N2761" s="14">
        <v>7.4336501290959813E-3</v>
      </c>
      <c r="O2761" s="140">
        <f t="shared" si="125"/>
        <v>7.4336501290959811</v>
      </c>
      <c r="P2761" s="130" t="s">
        <v>346</v>
      </c>
      <c r="Q2761" s="130" t="s">
        <v>346</v>
      </c>
      <c r="R2761" s="201">
        <v>267</v>
      </c>
      <c r="S2761" s="201">
        <v>355</v>
      </c>
      <c r="T2761" s="201"/>
      <c r="U2761" s="201"/>
      <c r="V2761" s="201"/>
      <c r="W2761" s="136"/>
    </row>
    <row r="2762" spans="1:23">
      <c r="A2762" s="9">
        <v>8.1199999999999992</v>
      </c>
      <c r="B2762" s="10">
        <v>137</v>
      </c>
      <c r="C2762" s="21">
        <v>49354</v>
      </c>
      <c r="D2762" s="11"/>
      <c r="E2762" s="12"/>
      <c r="F2762" s="135"/>
      <c r="G2762" s="135"/>
      <c r="H2762" s="135"/>
      <c r="I2762" s="135"/>
      <c r="J2762" s="15" t="s">
        <v>79</v>
      </c>
      <c r="K2762" s="7" t="s">
        <v>105</v>
      </c>
      <c r="L2762" s="135"/>
      <c r="M2762" s="13" t="s">
        <v>130</v>
      </c>
      <c r="N2762" s="14">
        <v>1.5319555231910267E-3</v>
      </c>
      <c r="O2762" s="140">
        <f t="shared" si="125"/>
        <v>1.5319555231910267</v>
      </c>
      <c r="P2762" s="130" t="s">
        <v>346</v>
      </c>
      <c r="Q2762" s="130" t="s">
        <v>346</v>
      </c>
      <c r="R2762" s="201">
        <v>78</v>
      </c>
      <c r="S2762" s="201">
        <v>115</v>
      </c>
      <c r="T2762" s="201">
        <v>155</v>
      </c>
      <c r="U2762" s="201"/>
      <c r="V2762" s="201"/>
      <c r="W2762" s="136"/>
    </row>
    <row r="2763" spans="1:23">
      <c r="A2763" s="5">
        <v>8.39</v>
      </c>
      <c r="B2763" s="10">
        <v>68</v>
      </c>
      <c r="C2763" s="135">
        <v>273765</v>
      </c>
      <c r="D2763" s="11"/>
      <c r="E2763" s="12"/>
      <c r="F2763" s="135"/>
      <c r="G2763" s="135"/>
      <c r="H2763" s="135"/>
      <c r="I2763" s="135"/>
      <c r="J2763" s="15" t="s">
        <v>150</v>
      </c>
      <c r="K2763" s="7" t="s">
        <v>161</v>
      </c>
      <c r="L2763" s="135"/>
      <c r="M2763" s="13" t="s">
        <v>173</v>
      </c>
      <c r="N2763" s="14">
        <v>8.4977064433762496E-3</v>
      </c>
      <c r="O2763" s="140">
        <f t="shared" si="125"/>
        <v>8.4977064433762504</v>
      </c>
      <c r="P2763" s="135">
        <v>245915</v>
      </c>
      <c r="Q2763" s="130" t="s">
        <v>346</v>
      </c>
      <c r="R2763" s="199">
        <v>96</v>
      </c>
      <c r="S2763" s="199">
        <v>152</v>
      </c>
      <c r="T2763" s="199"/>
      <c r="U2763" s="199"/>
      <c r="V2763" s="199"/>
      <c r="W2763" s="136"/>
    </row>
    <row r="2764" spans="1:23">
      <c r="A2764" s="158">
        <v>9.52</v>
      </c>
      <c r="B2764" s="153">
        <v>73</v>
      </c>
      <c r="C2764" s="25">
        <v>313417</v>
      </c>
      <c r="D2764" s="153"/>
      <c r="E2764" s="27"/>
      <c r="F2764" s="27"/>
      <c r="G2764" s="27"/>
      <c r="H2764" s="27"/>
      <c r="I2764" s="27"/>
      <c r="J2764" s="159" t="s">
        <v>182</v>
      </c>
      <c r="K2764" s="25" t="s">
        <v>190</v>
      </c>
      <c r="L2764" s="27"/>
      <c r="M2764" s="160" t="s">
        <v>197</v>
      </c>
      <c r="N2764" s="140">
        <v>9.7285104391125754E-3</v>
      </c>
      <c r="O2764" s="140">
        <f t="shared" si="125"/>
        <v>9.7285104391125756</v>
      </c>
      <c r="P2764" s="156" t="s">
        <v>346</v>
      </c>
      <c r="Q2764" s="27">
        <v>0.50760000000000005</v>
      </c>
      <c r="R2764" s="199">
        <v>147</v>
      </c>
      <c r="S2764" s="199">
        <v>221</v>
      </c>
      <c r="T2764" s="199">
        <v>281</v>
      </c>
      <c r="U2764" s="199">
        <v>355</v>
      </c>
      <c r="V2764" s="199">
        <v>443</v>
      </c>
      <c r="W2764" s="157"/>
    </row>
    <row r="2765" spans="1:23">
      <c r="A2765" s="158">
        <v>9.6199999999999992</v>
      </c>
      <c r="B2765" s="153">
        <v>104</v>
      </c>
      <c r="C2765" s="25">
        <v>861281</v>
      </c>
      <c r="D2765" s="153"/>
      <c r="E2765" s="27"/>
      <c r="F2765" s="27"/>
      <c r="G2765" s="27"/>
      <c r="H2765" s="27"/>
      <c r="I2765" s="27"/>
      <c r="J2765" s="159" t="s">
        <v>153</v>
      </c>
      <c r="K2765" s="25" t="s">
        <v>164</v>
      </c>
      <c r="L2765" s="27"/>
      <c r="M2765" s="160" t="s">
        <v>176</v>
      </c>
      <c r="N2765" s="140">
        <v>2.6734290735694995E-2</v>
      </c>
      <c r="O2765" s="140">
        <f t="shared" si="125"/>
        <v>26.734290735694994</v>
      </c>
      <c r="P2765" s="130" t="s">
        <v>346</v>
      </c>
      <c r="Q2765" s="130" t="s">
        <v>346</v>
      </c>
      <c r="R2765" s="199">
        <v>76</v>
      </c>
      <c r="S2765" s="199">
        <v>148</v>
      </c>
      <c r="T2765" s="199"/>
      <c r="U2765" s="199"/>
      <c r="V2765" s="199"/>
      <c r="W2765" s="136"/>
    </row>
    <row r="2766" spans="1:23">
      <c r="A2766" s="158">
        <v>10.66</v>
      </c>
      <c r="B2766" s="153">
        <v>158</v>
      </c>
      <c r="C2766" s="27">
        <v>457363</v>
      </c>
      <c r="D2766" s="153"/>
      <c r="E2766" s="27"/>
      <c r="F2766" s="27"/>
      <c r="G2766" s="27"/>
      <c r="H2766" s="27"/>
      <c r="I2766" s="27"/>
      <c r="J2766" s="159" t="s">
        <v>95</v>
      </c>
      <c r="K2766" s="25" t="s">
        <v>98</v>
      </c>
      <c r="L2766" s="27"/>
      <c r="M2766" s="160" t="s">
        <v>98</v>
      </c>
      <c r="N2766" s="140">
        <v>1.4196615754613964E-2</v>
      </c>
      <c r="O2766" s="140">
        <f t="shared" ref="O2766:O2825" si="126">N2766*1000</f>
        <v>14.196615754613964</v>
      </c>
      <c r="P2766" s="130" t="s">
        <v>346</v>
      </c>
      <c r="Q2766" s="130" t="s">
        <v>346</v>
      </c>
      <c r="R2766" s="199">
        <v>57</v>
      </c>
      <c r="S2766" s="199"/>
      <c r="T2766" s="199"/>
      <c r="U2766" s="199"/>
      <c r="V2766" s="199"/>
      <c r="W2766" s="136"/>
    </row>
    <row r="2767" spans="1:23">
      <c r="A2767" s="158">
        <v>10.83</v>
      </c>
      <c r="B2767" s="153">
        <v>163</v>
      </c>
      <c r="C2767" s="25">
        <v>885080</v>
      </c>
      <c r="D2767" s="153"/>
      <c r="E2767" s="27"/>
      <c r="F2767" s="27"/>
      <c r="G2767" s="27"/>
      <c r="H2767" s="27"/>
      <c r="I2767" s="27"/>
      <c r="J2767" s="159" t="s">
        <v>95</v>
      </c>
      <c r="K2767" s="25" t="s">
        <v>98</v>
      </c>
      <c r="L2767" s="27"/>
      <c r="M2767" s="160" t="s">
        <v>98</v>
      </c>
      <c r="N2767" s="140">
        <v>2.7473015246300483E-2</v>
      </c>
      <c r="O2767" s="140">
        <f t="shared" si="126"/>
        <v>27.473015246300484</v>
      </c>
      <c r="P2767" s="130" t="s">
        <v>346</v>
      </c>
      <c r="Q2767" s="130" t="s">
        <v>346</v>
      </c>
      <c r="R2767" s="199">
        <v>57</v>
      </c>
      <c r="S2767" s="199">
        <v>145</v>
      </c>
      <c r="T2767" s="199">
        <v>221</v>
      </c>
      <c r="U2767" s="199"/>
      <c r="V2767" s="199"/>
      <c r="W2767" s="136"/>
    </row>
    <row r="2768" spans="1:23">
      <c r="A2768" s="158">
        <v>10.89</v>
      </c>
      <c r="B2768" s="153">
        <v>58</v>
      </c>
      <c r="C2768" s="27">
        <v>1394291</v>
      </c>
      <c r="D2768" s="153"/>
      <c r="E2768" s="27"/>
      <c r="F2768" s="27"/>
      <c r="G2768" s="27"/>
      <c r="H2768" s="27"/>
      <c r="I2768" s="27"/>
      <c r="J2768" s="159" t="s">
        <v>95</v>
      </c>
      <c r="K2768" s="25" t="s">
        <v>98</v>
      </c>
      <c r="L2768" s="27"/>
      <c r="M2768" s="160" t="s">
        <v>98</v>
      </c>
      <c r="N2768" s="140">
        <v>4.3279000656188754E-2</v>
      </c>
      <c r="O2768" s="140">
        <f t="shared" si="126"/>
        <v>43.279000656188757</v>
      </c>
      <c r="P2768" s="130" t="s">
        <v>346</v>
      </c>
      <c r="Q2768" s="130" t="s">
        <v>346</v>
      </c>
      <c r="R2768" s="199">
        <v>81</v>
      </c>
      <c r="S2768" s="199"/>
      <c r="T2768" s="199"/>
      <c r="U2768" s="199"/>
      <c r="V2768" s="199"/>
      <c r="W2768" s="136"/>
    </row>
    <row r="2769" spans="1:23">
      <c r="A2769" s="9">
        <v>11</v>
      </c>
      <c r="B2769" s="10">
        <v>191</v>
      </c>
      <c r="C2769" s="21">
        <v>871230</v>
      </c>
      <c r="D2769" s="11"/>
      <c r="E2769" s="12"/>
      <c r="F2769" s="135"/>
      <c r="G2769" s="135"/>
      <c r="H2769" s="135"/>
      <c r="I2769" s="135"/>
      <c r="J2769" s="15" t="s">
        <v>155</v>
      </c>
      <c r="K2769" s="7" t="s">
        <v>166</v>
      </c>
      <c r="L2769" s="135"/>
      <c r="M2769" s="13" t="s">
        <v>178</v>
      </c>
      <c r="N2769" s="14">
        <v>2.7043109179999966E-2</v>
      </c>
      <c r="O2769" s="140">
        <f t="shared" si="126"/>
        <v>27.043109179999966</v>
      </c>
      <c r="P2769" s="130" t="s">
        <v>346</v>
      </c>
      <c r="Q2769" s="130" t="s">
        <v>346</v>
      </c>
      <c r="R2769" s="199">
        <v>57</v>
      </c>
      <c r="S2769" s="199">
        <v>206</v>
      </c>
      <c r="T2769" s="199"/>
      <c r="U2769" s="199"/>
      <c r="V2769" s="199"/>
      <c r="W2769" s="136"/>
    </row>
    <row r="2770" spans="1:23">
      <c r="A2770" s="9">
        <v>11.07</v>
      </c>
      <c r="B2770" s="10">
        <v>205</v>
      </c>
      <c r="C2770" s="21">
        <v>48752</v>
      </c>
      <c r="D2770" s="11"/>
      <c r="E2770" s="12"/>
      <c r="F2770" s="135"/>
      <c r="G2770" s="135"/>
      <c r="H2770" s="135"/>
      <c r="I2770" s="135"/>
      <c r="J2770" s="15" t="s">
        <v>288</v>
      </c>
      <c r="K2770" s="7" t="s">
        <v>300</v>
      </c>
      <c r="L2770" s="135"/>
      <c r="M2770" s="13" t="s">
        <v>314</v>
      </c>
      <c r="N2770" s="14">
        <v>1.5132693533778203E-3</v>
      </c>
      <c r="O2770" s="140">
        <f t="shared" si="126"/>
        <v>1.5132693533778203</v>
      </c>
      <c r="P2770" s="135">
        <v>270</v>
      </c>
      <c r="Q2770" s="135">
        <v>270.60000000000002</v>
      </c>
      <c r="R2770" s="201">
        <v>220</v>
      </c>
      <c r="S2770" s="201">
        <v>57</v>
      </c>
      <c r="T2770" s="201">
        <v>145</v>
      </c>
      <c r="U2770" s="201">
        <v>177</v>
      </c>
      <c r="V2770" s="212"/>
      <c r="W2770" s="136"/>
    </row>
    <row r="2771" spans="1:23">
      <c r="A2771" s="9">
        <v>11.91</v>
      </c>
      <c r="B2771" s="10">
        <v>149</v>
      </c>
      <c r="C2771" s="21">
        <v>361389</v>
      </c>
      <c r="D2771" s="11"/>
      <c r="E2771" s="12"/>
      <c r="F2771" s="135"/>
      <c r="G2771" s="135"/>
      <c r="H2771" s="135"/>
      <c r="I2771" s="135"/>
      <c r="J2771" s="15" t="s">
        <v>88</v>
      </c>
      <c r="K2771" s="7" t="s">
        <v>114</v>
      </c>
      <c r="L2771" s="135"/>
      <c r="M2771" s="13" t="s">
        <v>139</v>
      </c>
      <c r="N2771" s="14">
        <v>1.1217568476121124E-2</v>
      </c>
      <c r="O2771" s="140">
        <f t="shared" si="126"/>
        <v>11.217568476121125</v>
      </c>
      <c r="P2771" s="135">
        <v>6240</v>
      </c>
      <c r="Q2771" s="135">
        <v>6240</v>
      </c>
      <c r="R2771" s="201">
        <v>56</v>
      </c>
      <c r="S2771" s="201">
        <v>76</v>
      </c>
      <c r="T2771" s="201">
        <v>104</v>
      </c>
      <c r="U2771" s="201">
        <v>222</v>
      </c>
      <c r="V2771" s="201"/>
      <c r="W2771" s="136"/>
    </row>
    <row r="2772" spans="1:23">
      <c r="A2772" s="9">
        <v>12.33</v>
      </c>
      <c r="B2772" s="10">
        <v>217</v>
      </c>
      <c r="C2772" s="135">
        <v>290412</v>
      </c>
      <c r="D2772" s="11"/>
      <c r="E2772" s="12"/>
      <c r="F2772" s="135"/>
      <c r="G2772" s="135"/>
      <c r="H2772" s="135"/>
      <c r="I2772" s="135"/>
      <c r="J2772" s="15" t="s">
        <v>95</v>
      </c>
      <c r="K2772" s="7" t="s">
        <v>98</v>
      </c>
      <c r="L2772" s="135"/>
      <c r="M2772" s="13" t="s">
        <v>98</v>
      </c>
      <c r="N2772" s="14">
        <v>9.014431806965038E-3</v>
      </c>
      <c r="O2772" s="140">
        <f t="shared" si="126"/>
        <v>9.0144318069650389</v>
      </c>
      <c r="P2772" s="130" t="s">
        <v>346</v>
      </c>
      <c r="Q2772" s="130" t="s">
        <v>346</v>
      </c>
      <c r="R2772" s="199">
        <v>232</v>
      </c>
      <c r="S2772" s="199">
        <v>189</v>
      </c>
      <c r="T2772" s="199"/>
      <c r="U2772" s="199"/>
      <c r="V2772" s="199"/>
      <c r="W2772" s="136"/>
    </row>
    <row r="2773" spans="1:23">
      <c r="A2773" s="9">
        <v>12.6</v>
      </c>
      <c r="B2773" s="10">
        <v>83</v>
      </c>
      <c r="C2773" s="21">
        <v>35671</v>
      </c>
      <c r="D2773" s="11"/>
      <c r="E2773" s="12"/>
      <c r="F2773" s="135"/>
      <c r="G2773" s="135"/>
      <c r="H2773" s="135"/>
      <c r="I2773" s="135"/>
      <c r="J2773" s="15" t="s">
        <v>185</v>
      </c>
      <c r="K2773" s="7" t="s">
        <v>193</v>
      </c>
      <c r="L2773" s="135"/>
      <c r="M2773" s="13" t="s">
        <v>200</v>
      </c>
      <c r="N2773" s="14">
        <v>1.107233161805469E-3</v>
      </c>
      <c r="O2773" s="140">
        <f t="shared" si="126"/>
        <v>1.1072331618054689</v>
      </c>
      <c r="P2773" s="130" t="s">
        <v>346</v>
      </c>
      <c r="Q2773" s="135">
        <v>100</v>
      </c>
      <c r="R2773" s="199">
        <v>55</v>
      </c>
      <c r="S2773" s="199">
        <v>153</v>
      </c>
      <c r="T2773" s="199"/>
      <c r="U2773" s="199"/>
      <c r="V2773" s="199"/>
      <c r="W2773" s="136"/>
    </row>
    <row r="2774" spans="1:23">
      <c r="A2774" s="5">
        <v>13.53</v>
      </c>
      <c r="B2774" s="10">
        <v>207</v>
      </c>
      <c r="C2774" s="22">
        <v>190400</v>
      </c>
      <c r="D2774" s="11"/>
      <c r="E2774" s="12"/>
      <c r="F2774" s="135"/>
      <c r="G2774" s="135"/>
      <c r="H2774" s="135"/>
      <c r="I2774" s="135"/>
      <c r="J2774" s="15" t="s">
        <v>361</v>
      </c>
      <c r="K2774" s="7" t="s">
        <v>351</v>
      </c>
      <c r="L2774" s="135"/>
      <c r="M2774" s="13" t="s">
        <v>350</v>
      </c>
      <c r="N2774" s="14">
        <v>5.9100444060374334E-3</v>
      </c>
      <c r="O2774" s="140">
        <f t="shared" si="126"/>
        <v>5.9100444060374331</v>
      </c>
      <c r="P2774" s="130" t="s">
        <v>346</v>
      </c>
      <c r="Q2774" s="130" t="s">
        <v>346</v>
      </c>
      <c r="R2774" s="199">
        <v>222</v>
      </c>
      <c r="S2774" s="199">
        <v>56</v>
      </c>
      <c r="T2774" s="199">
        <v>91</v>
      </c>
      <c r="U2774" s="199"/>
      <c r="V2774" s="199"/>
      <c r="W2774" s="136"/>
    </row>
    <row r="2775" spans="1:23">
      <c r="A2775" s="9">
        <v>15.06</v>
      </c>
      <c r="B2775" s="10">
        <v>188</v>
      </c>
      <c r="C2775" s="21">
        <v>3221634</v>
      </c>
      <c r="D2775" s="11"/>
      <c r="E2775" s="12"/>
      <c r="F2775" s="135"/>
      <c r="G2775" s="135"/>
      <c r="H2775" s="135"/>
      <c r="I2775" s="135"/>
      <c r="J2775" s="15" t="s">
        <v>89</v>
      </c>
      <c r="K2775" s="7" t="s">
        <v>115</v>
      </c>
      <c r="L2775" s="135"/>
      <c r="M2775" s="13" t="s">
        <v>140</v>
      </c>
      <c r="N2775" s="14">
        <v>0.1</v>
      </c>
      <c r="O2775" s="140">
        <f t="shared" si="126"/>
        <v>100</v>
      </c>
      <c r="P2775" s="130" t="s">
        <v>346</v>
      </c>
      <c r="Q2775" s="130" t="s">
        <v>346</v>
      </c>
      <c r="R2775" s="212">
        <v>160</v>
      </c>
      <c r="S2775" s="212"/>
      <c r="T2775" s="212"/>
      <c r="U2775" s="212"/>
      <c r="V2775" s="212"/>
      <c r="W2775" s="136"/>
    </row>
    <row r="2776" spans="1:23">
      <c r="A2776" s="9">
        <v>15.42</v>
      </c>
      <c r="B2776" s="10">
        <v>149</v>
      </c>
      <c r="C2776" s="21">
        <v>1068222</v>
      </c>
      <c r="D2776" s="11"/>
      <c r="E2776" s="12"/>
      <c r="F2776" s="135"/>
      <c r="G2776" s="135"/>
      <c r="H2776" s="135"/>
      <c r="I2776" s="135"/>
      <c r="J2776" s="15" t="s">
        <v>90</v>
      </c>
      <c r="K2776" s="7" t="s">
        <v>116</v>
      </c>
      <c r="L2776" s="135"/>
      <c r="M2776" s="13" t="s">
        <v>141</v>
      </c>
      <c r="N2776" s="14">
        <v>3.3157770249506932E-2</v>
      </c>
      <c r="O2776" s="140">
        <f t="shared" si="126"/>
        <v>33.157770249506932</v>
      </c>
      <c r="P2776" s="130" t="s">
        <v>346</v>
      </c>
      <c r="Q2776" s="130" t="s">
        <v>346</v>
      </c>
      <c r="R2776" s="201">
        <v>104</v>
      </c>
      <c r="S2776" s="201">
        <v>223</v>
      </c>
      <c r="T2776" s="201">
        <v>267</v>
      </c>
      <c r="U2776" s="201"/>
      <c r="V2776" s="201"/>
      <c r="W2776" s="136"/>
    </row>
    <row r="2777" spans="1:23">
      <c r="A2777" s="9">
        <v>16.649999999999999</v>
      </c>
      <c r="B2777" s="10">
        <v>243</v>
      </c>
      <c r="C2777" s="21">
        <v>144772</v>
      </c>
      <c r="D2777" s="11"/>
      <c r="E2777" s="12"/>
      <c r="F2777" s="135"/>
      <c r="G2777" s="135"/>
      <c r="H2777" s="135"/>
      <c r="I2777" s="135"/>
      <c r="J2777" s="15" t="s">
        <v>95</v>
      </c>
      <c r="K2777" s="7" t="s">
        <v>98</v>
      </c>
      <c r="L2777" s="135"/>
      <c r="M2777" s="13" t="s">
        <v>98</v>
      </c>
      <c r="N2777" s="14">
        <v>4.4937444787334626E-3</v>
      </c>
      <c r="O2777" s="140">
        <f t="shared" si="126"/>
        <v>4.4937444787334631</v>
      </c>
      <c r="P2777" s="130" t="s">
        <v>346</v>
      </c>
      <c r="Q2777" s="130" t="s">
        <v>346</v>
      </c>
      <c r="R2777" s="199">
        <v>173</v>
      </c>
      <c r="S2777" s="199">
        <v>258</v>
      </c>
      <c r="T2777" s="199"/>
      <c r="U2777" s="199"/>
      <c r="V2777" s="199"/>
      <c r="W2777" s="136"/>
    </row>
    <row r="2778" spans="1:23">
      <c r="A2778" s="9">
        <v>16.68</v>
      </c>
      <c r="B2778" s="10">
        <v>55</v>
      </c>
      <c r="C2778" s="21">
        <v>6103583</v>
      </c>
      <c r="D2778" s="11"/>
      <c r="E2778" s="12"/>
      <c r="F2778" s="135"/>
      <c r="G2778" s="135"/>
      <c r="H2778" s="135"/>
      <c r="I2778" s="135"/>
      <c r="J2778" s="15" t="s">
        <v>95</v>
      </c>
      <c r="K2778" s="7" t="s">
        <v>98</v>
      </c>
      <c r="L2778" s="135"/>
      <c r="M2778" s="13" t="s">
        <v>98</v>
      </c>
      <c r="N2778" s="14">
        <v>0.18945612692192845</v>
      </c>
      <c r="O2778" s="140">
        <f t="shared" si="126"/>
        <v>189.45612692192844</v>
      </c>
      <c r="P2778" s="130" t="s">
        <v>346</v>
      </c>
      <c r="Q2778" s="130" t="s">
        <v>346</v>
      </c>
      <c r="R2778" s="201">
        <v>70</v>
      </c>
      <c r="S2778" s="201">
        <v>97</v>
      </c>
      <c r="T2778" s="201">
        <v>129</v>
      </c>
      <c r="U2778" s="201">
        <v>256</v>
      </c>
      <c r="V2778" s="201"/>
      <c r="W2778" s="136"/>
    </row>
    <row r="2779" spans="1:23">
      <c r="A2779" s="9">
        <v>18.09</v>
      </c>
      <c r="B2779" s="10">
        <v>72</v>
      </c>
      <c r="C2779" s="21">
        <v>2411792</v>
      </c>
      <c r="D2779" s="11"/>
      <c r="E2779" s="12"/>
      <c r="F2779" s="135"/>
      <c r="G2779" s="135"/>
      <c r="H2779" s="135"/>
      <c r="I2779" s="135"/>
      <c r="J2779" s="15" t="s">
        <v>390</v>
      </c>
      <c r="K2779" s="7" t="s">
        <v>384</v>
      </c>
      <c r="L2779" s="135"/>
      <c r="M2779" s="13" t="s">
        <v>387</v>
      </c>
      <c r="N2779" s="14">
        <v>7.4862383498560045E-2</v>
      </c>
      <c r="O2779" s="140">
        <f t="shared" si="126"/>
        <v>74.86238349856005</v>
      </c>
      <c r="P2779" s="130" t="s">
        <v>346</v>
      </c>
      <c r="Q2779" s="130" t="s">
        <v>346</v>
      </c>
      <c r="R2779" s="199">
        <v>167</v>
      </c>
      <c r="S2779" s="199">
        <v>239</v>
      </c>
      <c r="T2779" s="199"/>
      <c r="U2779" s="199"/>
      <c r="V2779" s="199"/>
      <c r="W2779" s="136"/>
    </row>
    <row r="2780" spans="1:23">
      <c r="A2780" s="9">
        <v>18.73</v>
      </c>
      <c r="B2780" s="10">
        <v>55</v>
      </c>
      <c r="C2780" s="26">
        <v>1054550</v>
      </c>
      <c r="D2780" s="11"/>
      <c r="E2780" s="12"/>
      <c r="F2780" s="135"/>
      <c r="G2780" s="135"/>
      <c r="H2780" s="135"/>
      <c r="I2780" s="135"/>
      <c r="J2780" s="15" t="s">
        <v>92</v>
      </c>
      <c r="K2780" s="7" t="s">
        <v>118</v>
      </c>
      <c r="L2780" s="135"/>
      <c r="M2780" s="13" t="s">
        <v>143</v>
      </c>
      <c r="N2780" s="14">
        <v>3.2733389329762476E-2</v>
      </c>
      <c r="O2780" s="140">
        <f t="shared" si="126"/>
        <v>32.733389329762474</v>
      </c>
      <c r="P2780" s="130" t="s">
        <v>346</v>
      </c>
      <c r="Q2780" s="130" t="s">
        <v>346</v>
      </c>
      <c r="R2780" s="201">
        <v>83</v>
      </c>
      <c r="S2780" s="201">
        <v>111</v>
      </c>
      <c r="T2780" s="201">
        <v>154</v>
      </c>
      <c r="U2780" s="201">
        <v>224</v>
      </c>
      <c r="V2780" s="201">
        <v>252</v>
      </c>
      <c r="W2780" s="136"/>
    </row>
    <row r="2781" spans="1:23">
      <c r="A2781" s="9">
        <v>19.59</v>
      </c>
      <c r="B2781" s="10">
        <v>211</v>
      </c>
      <c r="C2781" s="135">
        <v>564695</v>
      </c>
      <c r="D2781" s="11"/>
      <c r="E2781" s="12"/>
      <c r="F2781" s="135"/>
      <c r="G2781" s="135"/>
      <c r="H2781" s="135"/>
      <c r="I2781" s="135"/>
      <c r="J2781" s="15" t="s">
        <v>391</v>
      </c>
      <c r="K2781" s="7" t="s">
        <v>385</v>
      </c>
      <c r="L2781" s="135"/>
      <c r="M2781" s="13" t="s">
        <v>388</v>
      </c>
      <c r="N2781" s="14">
        <v>1.7528217047622419E-2</v>
      </c>
      <c r="O2781" s="140">
        <f t="shared" si="126"/>
        <v>17.528217047622419</v>
      </c>
      <c r="P2781" s="130" t="s">
        <v>346</v>
      </c>
      <c r="Q2781" s="130" t="s">
        <v>346</v>
      </c>
      <c r="R2781" s="199">
        <v>226</v>
      </c>
      <c r="S2781" s="199">
        <v>183</v>
      </c>
      <c r="T2781" s="199">
        <v>167</v>
      </c>
      <c r="U2781" s="199"/>
      <c r="V2781" s="199"/>
      <c r="W2781" s="136"/>
    </row>
    <row r="2782" spans="1:23">
      <c r="A2782" s="9">
        <v>21.9</v>
      </c>
      <c r="B2782" s="10">
        <v>213</v>
      </c>
      <c r="C2782" s="22">
        <v>3014669</v>
      </c>
      <c r="D2782" s="11"/>
      <c r="E2782" s="12"/>
      <c r="F2782" s="135"/>
      <c r="G2782" s="135"/>
      <c r="H2782" s="135"/>
      <c r="I2782" s="135"/>
      <c r="J2782" s="15" t="s">
        <v>95</v>
      </c>
      <c r="K2782" s="7" t="s">
        <v>98</v>
      </c>
      <c r="L2782" s="135"/>
      <c r="M2782" s="13" t="s">
        <v>98</v>
      </c>
      <c r="N2782" s="14">
        <v>9.3575775522607485E-2</v>
      </c>
      <c r="O2782" s="140">
        <f t="shared" si="126"/>
        <v>93.575775522607486</v>
      </c>
      <c r="P2782" s="130" t="s">
        <v>346</v>
      </c>
      <c r="Q2782" s="130" t="s">
        <v>346</v>
      </c>
      <c r="R2782" s="199">
        <v>94</v>
      </c>
      <c r="S2782" s="199">
        <v>228</v>
      </c>
      <c r="T2782" s="199"/>
      <c r="U2782" s="199"/>
      <c r="V2782" s="199"/>
      <c r="W2782" s="136"/>
    </row>
    <row r="2783" spans="1:23">
      <c r="A2783" s="9">
        <v>22.05</v>
      </c>
      <c r="B2783" s="10">
        <v>55</v>
      </c>
      <c r="C2783" s="135">
        <v>3978533</v>
      </c>
      <c r="D2783" s="11"/>
      <c r="E2783" s="12"/>
      <c r="F2783" s="135"/>
      <c r="G2783" s="135"/>
      <c r="H2783" s="135"/>
      <c r="I2783" s="135"/>
      <c r="J2783" s="15" t="s">
        <v>209</v>
      </c>
      <c r="K2783" s="7" t="s">
        <v>211</v>
      </c>
      <c r="L2783" s="135"/>
      <c r="M2783" s="13" t="s">
        <v>213</v>
      </c>
      <c r="N2783" s="14">
        <v>0.12349425788280109</v>
      </c>
      <c r="O2783" s="140">
        <f t="shared" si="126"/>
        <v>123.49425788280109</v>
      </c>
      <c r="P2783" s="130" t="s">
        <v>346</v>
      </c>
      <c r="Q2783" s="130" t="s">
        <v>346</v>
      </c>
      <c r="R2783" s="201">
        <v>83</v>
      </c>
      <c r="S2783" s="201">
        <v>111</v>
      </c>
      <c r="T2783" s="201">
        <v>252</v>
      </c>
      <c r="U2783" s="201"/>
      <c r="V2783" s="201"/>
      <c r="W2783" s="136"/>
    </row>
    <row r="2784" spans="1:23">
      <c r="A2784" s="9">
        <v>22.35</v>
      </c>
      <c r="B2784" s="10">
        <v>207</v>
      </c>
      <c r="C2784" s="135">
        <v>1532283</v>
      </c>
      <c r="D2784" s="11"/>
      <c r="E2784" s="12"/>
      <c r="F2784" s="135"/>
      <c r="G2784" s="135"/>
      <c r="H2784" s="135"/>
      <c r="I2784" s="135"/>
      <c r="J2784" s="15" t="s">
        <v>95</v>
      </c>
      <c r="K2784" s="7" t="s">
        <v>98</v>
      </c>
      <c r="L2784" s="135"/>
      <c r="M2784" s="13" t="s">
        <v>98</v>
      </c>
      <c r="N2784" s="14">
        <v>4.7562292923404713E-2</v>
      </c>
      <c r="O2784" s="140">
        <f t="shared" si="126"/>
        <v>47.562292923404712</v>
      </c>
      <c r="P2784" s="130" t="s">
        <v>346</v>
      </c>
      <c r="Q2784" s="130" t="s">
        <v>346</v>
      </c>
      <c r="R2784" s="199">
        <v>73</v>
      </c>
      <c r="S2784" s="199">
        <v>147</v>
      </c>
      <c r="T2784" s="199">
        <v>281</v>
      </c>
      <c r="U2784" s="199">
        <v>355</v>
      </c>
      <c r="V2784" s="199"/>
      <c r="W2784" s="136"/>
    </row>
    <row r="2785" spans="1:23">
      <c r="A2785" s="9">
        <v>23.45</v>
      </c>
      <c r="B2785" s="10">
        <v>243</v>
      </c>
      <c r="C2785" s="21">
        <v>1480161</v>
      </c>
      <c r="D2785" s="11"/>
      <c r="E2785" s="12"/>
      <c r="F2785" s="135"/>
      <c r="G2785" s="135"/>
      <c r="H2785" s="135"/>
      <c r="I2785" s="135"/>
      <c r="J2785" s="15" t="s">
        <v>3393</v>
      </c>
      <c r="K2785" s="7" t="s">
        <v>120</v>
      </c>
      <c r="L2785" s="135"/>
      <c r="M2785" s="13" t="s">
        <v>145</v>
      </c>
      <c r="N2785" s="14">
        <v>0.1</v>
      </c>
      <c r="O2785" s="140">
        <f t="shared" si="126"/>
        <v>100</v>
      </c>
      <c r="P2785" s="130" t="s">
        <v>346</v>
      </c>
      <c r="Q2785" s="130" t="s">
        <v>346</v>
      </c>
      <c r="R2785" s="201">
        <v>173</v>
      </c>
      <c r="S2785" s="201">
        <v>186</v>
      </c>
      <c r="T2785" s="201">
        <v>220</v>
      </c>
      <c r="U2785" s="201">
        <v>292</v>
      </c>
      <c r="V2785" s="201"/>
      <c r="W2785" s="136"/>
    </row>
    <row r="2786" spans="1:23">
      <c r="A2786" s="9">
        <v>24.04</v>
      </c>
      <c r="B2786" s="10">
        <v>77</v>
      </c>
      <c r="C2786" s="135">
        <v>661536</v>
      </c>
      <c r="D2786" s="11"/>
      <c r="E2786" s="12"/>
      <c r="F2786" s="135"/>
      <c r="G2786" s="135"/>
      <c r="H2786" s="135"/>
      <c r="I2786" s="135"/>
      <c r="J2786" s="15" t="s">
        <v>370</v>
      </c>
      <c r="K2786" s="7" t="s">
        <v>168</v>
      </c>
      <c r="L2786" s="135"/>
      <c r="M2786" s="13" t="s">
        <v>180</v>
      </c>
      <c r="N2786" s="14">
        <v>2.0534176135464179E-2</v>
      </c>
      <c r="O2786" s="140">
        <f t="shared" si="126"/>
        <v>20.534176135464179</v>
      </c>
      <c r="P2786" s="135">
        <v>30</v>
      </c>
      <c r="Q2786" s="135">
        <v>360</v>
      </c>
      <c r="R2786" s="199">
        <v>326</v>
      </c>
      <c r="S2786" s="199">
        <v>94</v>
      </c>
      <c r="T2786" s="199">
        <v>170</v>
      </c>
      <c r="U2786" s="199">
        <v>215</v>
      </c>
      <c r="V2786" s="199">
        <v>233</v>
      </c>
      <c r="W2786" s="136"/>
    </row>
    <row r="2787" spans="1:23">
      <c r="A2787" s="9">
        <v>24.37</v>
      </c>
      <c r="B2787" s="10">
        <v>207</v>
      </c>
      <c r="C2787" s="135">
        <v>1619116</v>
      </c>
      <c r="D2787" s="11"/>
      <c r="E2787" s="12"/>
      <c r="F2787" s="135"/>
      <c r="G2787" s="135"/>
      <c r="H2787" s="135"/>
      <c r="I2787" s="135"/>
      <c r="J2787" s="15" t="s">
        <v>95</v>
      </c>
      <c r="K2787" s="7" t="s">
        <v>98</v>
      </c>
      <c r="L2787" s="135"/>
      <c r="M2787" s="13" t="s">
        <v>98</v>
      </c>
      <c r="N2787" s="14">
        <v>5.0257602198139212E-2</v>
      </c>
      <c r="O2787" s="140">
        <f t="shared" si="126"/>
        <v>50.25760219813921</v>
      </c>
      <c r="P2787" s="130" t="s">
        <v>346</v>
      </c>
      <c r="Q2787" s="130" t="s">
        <v>346</v>
      </c>
      <c r="R2787" s="199">
        <v>73</v>
      </c>
      <c r="S2787" s="199">
        <v>147</v>
      </c>
      <c r="T2787" s="199">
        <v>281</v>
      </c>
      <c r="U2787" s="199">
        <v>355</v>
      </c>
      <c r="V2787" s="199">
        <v>429</v>
      </c>
      <c r="W2787" s="136"/>
    </row>
    <row r="2788" spans="1:23">
      <c r="A2788" s="9">
        <v>25.29</v>
      </c>
      <c r="B2788" s="10">
        <v>149</v>
      </c>
      <c r="C2788" s="135">
        <v>84514444</v>
      </c>
      <c r="D2788" s="11"/>
      <c r="E2788" s="12"/>
      <c r="F2788" s="135"/>
      <c r="G2788" s="135"/>
      <c r="H2788" s="135"/>
      <c r="I2788" s="135"/>
      <c r="J2788" s="15" t="s">
        <v>94</v>
      </c>
      <c r="K2788" s="7" t="s">
        <v>121</v>
      </c>
      <c r="L2788" s="135"/>
      <c r="M2788" s="13" t="s">
        <v>146</v>
      </c>
      <c r="N2788" s="14">
        <v>2.6233409505859449</v>
      </c>
      <c r="O2788" s="140">
        <f>N2788*100</f>
        <v>262.33409505859447</v>
      </c>
      <c r="P2788" s="130" t="s">
        <v>346</v>
      </c>
      <c r="Q2788" s="135">
        <v>1300</v>
      </c>
      <c r="R2788" s="201">
        <v>167</v>
      </c>
      <c r="S2788" s="201">
        <v>279</v>
      </c>
      <c r="T2788" s="201"/>
      <c r="U2788" s="201"/>
      <c r="V2788" s="201"/>
      <c r="W2788" s="136"/>
    </row>
    <row r="2789" spans="1:23">
      <c r="A2789" s="9">
        <v>25.62</v>
      </c>
      <c r="B2789" s="10">
        <v>207</v>
      </c>
      <c r="C2789" s="135">
        <v>2458238</v>
      </c>
      <c r="D2789" s="11"/>
      <c r="E2789" s="12"/>
      <c r="F2789" s="135"/>
      <c r="G2789" s="135"/>
      <c r="H2789" s="135"/>
      <c r="I2789" s="135"/>
      <c r="J2789" s="15" t="s">
        <v>95</v>
      </c>
      <c r="K2789" s="7" t="s">
        <v>98</v>
      </c>
      <c r="L2789" s="135"/>
      <c r="M2789" s="13" t="s">
        <v>98</v>
      </c>
      <c r="N2789" s="14">
        <v>7.6304074267902575E-2</v>
      </c>
      <c r="O2789" s="140">
        <f t="shared" si="126"/>
        <v>76.304074267902578</v>
      </c>
      <c r="P2789" s="130" t="s">
        <v>346</v>
      </c>
      <c r="Q2789" s="130" t="s">
        <v>346</v>
      </c>
      <c r="R2789" s="199">
        <v>73</v>
      </c>
      <c r="S2789" s="199">
        <v>147</v>
      </c>
      <c r="T2789" s="199">
        <v>281</v>
      </c>
      <c r="U2789" s="199">
        <v>355</v>
      </c>
      <c r="V2789" s="234">
        <v>503</v>
      </c>
      <c r="W2789" s="136"/>
    </row>
    <row r="2790" spans="1:23" ht="13.8" thickBot="1">
      <c r="A2790" s="9">
        <v>27.59</v>
      </c>
      <c r="B2790" s="10">
        <v>322</v>
      </c>
      <c r="C2790" s="135">
        <v>17873554</v>
      </c>
      <c r="D2790" s="11"/>
      <c r="E2790" s="12"/>
      <c r="F2790" s="135"/>
      <c r="G2790" s="135"/>
      <c r="H2790" s="135"/>
      <c r="I2790" s="135"/>
      <c r="J2790" s="15" t="s">
        <v>392</v>
      </c>
      <c r="K2790" s="7" t="s">
        <v>386</v>
      </c>
      <c r="L2790" s="135"/>
      <c r="M2790" s="13" t="s">
        <v>389</v>
      </c>
      <c r="N2790" s="14">
        <v>0.55479778274006297</v>
      </c>
      <c r="O2790" s="140">
        <f t="shared" si="126"/>
        <v>554.79778274006298</v>
      </c>
      <c r="P2790" s="130" t="s">
        <v>346</v>
      </c>
      <c r="Q2790" s="130" t="s">
        <v>346</v>
      </c>
      <c r="R2790" s="205">
        <v>57</v>
      </c>
      <c r="S2790" s="205">
        <v>250</v>
      </c>
      <c r="T2790" s="205">
        <v>393</v>
      </c>
      <c r="U2790" s="205"/>
      <c r="V2790" s="205"/>
      <c r="W2790" s="136"/>
    </row>
    <row r="2791" spans="1:23" ht="13.8" thickBot="1">
      <c r="A2791" s="220" t="s">
        <v>393</v>
      </c>
      <c r="B2791" s="220"/>
      <c r="C2791" s="220"/>
      <c r="D2791" s="220"/>
      <c r="E2791" s="220"/>
      <c r="F2791" s="220"/>
      <c r="G2791" s="220"/>
      <c r="H2791" s="220"/>
      <c r="I2791" s="220"/>
      <c r="J2791" s="220"/>
      <c r="K2791" s="220"/>
      <c r="L2791" s="220"/>
      <c r="M2791" s="220"/>
      <c r="N2791" s="220"/>
      <c r="O2791" s="220"/>
      <c r="P2791" s="220"/>
      <c r="Q2791" s="220"/>
      <c r="R2791" s="220"/>
      <c r="S2791" s="220"/>
      <c r="T2791" s="220"/>
      <c r="U2791" s="220"/>
      <c r="V2791" s="220"/>
      <c r="W2791" s="220"/>
    </row>
    <row r="2792" spans="1:23">
      <c r="A2792" s="9">
        <v>6.07</v>
      </c>
      <c r="B2792" s="10">
        <v>207</v>
      </c>
      <c r="C2792" s="22">
        <v>12965088</v>
      </c>
      <c r="D2792" s="11"/>
      <c r="E2792" s="12"/>
      <c r="F2792" s="135"/>
      <c r="G2792" s="135"/>
      <c r="H2792" s="135"/>
      <c r="I2792" s="135"/>
      <c r="J2792" s="15" t="s">
        <v>71</v>
      </c>
      <c r="K2792" s="7" t="s">
        <v>96</v>
      </c>
      <c r="L2792" s="135"/>
      <c r="M2792" s="13" t="s">
        <v>122</v>
      </c>
      <c r="N2792" s="14">
        <v>0.30846394089333312</v>
      </c>
      <c r="O2792" s="140">
        <f t="shared" si="126"/>
        <v>308.46394089333313</v>
      </c>
      <c r="P2792" s="130" t="s">
        <v>346</v>
      </c>
      <c r="Q2792" s="130" t="s">
        <v>346</v>
      </c>
      <c r="R2792" s="198">
        <v>191</v>
      </c>
      <c r="S2792" s="198">
        <v>166</v>
      </c>
      <c r="T2792" s="198"/>
      <c r="U2792" s="198"/>
      <c r="V2792" s="198"/>
      <c r="W2792" s="136"/>
    </row>
    <row r="2793" spans="1:23">
      <c r="A2793" s="9">
        <v>6.93</v>
      </c>
      <c r="B2793" s="10">
        <v>193</v>
      </c>
      <c r="C2793" s="40">
        <v>2257002</v>
      </c>
      <c r="D2793" s="11"/>
      <c r="E2793" s="12"/>
      <c r="F2793" s="135"/>
      <c r="G2793" s="135"/>
      <c r="H2793" s="135"/>
      <c r="I2793" s="135"/>
      <c r="J2793" s="15" t="s">
        <v>95</v>
      </c>
      <c r="K2793" s="7" t="s">
        <v>98</v>
      </c>
      <c r="L2793" s="135"/>
      <c r="M2793" s="13" t="s">
        <v>98</v>
      </c>
      <c r="N2793" s="14">
        <v>5.3698342157348616E-2</v>
      </c>
      <c r="O2793" s="140">
        <f t="shared" si="126"/>
        <v>53.69834215734862</v>
      </c>
      <c r="P2793" s="130" t="s">
        <v>346</v>
      </c>
      <c r="Q2793" s="130" t="s">
        <v>346</v>
      </c>
      <c r="R2793" s="199">
        <v>209</v>
      </c>
      <c r="S2793" s="199">
        <v>135</v>
      </c>
      <c r="T2793" s="199"/>
      <c r="U2793" s="199"/>
      <c r="V2793" s="199"/>
      <c r="W2793" s="136"/>
    </row>
    <row r="2794" spans="1:23">
      <c r="A2794" s="158">
        <v>7.07</v>
      </c>
      <c r="B2794" s="153">
        <v>207</v>
      </c>
      <c r="C2794" s="25">
        <v>571882</v>
      </c>
      <c r="D2794" s="153"/>
      <c r="E2794" s="27"/>
      <c r="F2794" s="27"/>
      <c r="G2794" s="27"/>
      <c r="H2794" s="27"/>
      <c r="I2794" s="27"/>
      <c r="J2794" s="159" t="s">
        <v>95</v>
      </c>
      <c r="K2794" s="25" t="s">
        <v>98</v>
      </c>
      <c r="L2794" s="27"/>
      <c r="M2794" s="160" t="s">
        <v>98</v>
      </c>
      <c r="N2794" s="140">
        <v>1.3606153343961964E-2</v>
      </c>
      <c r="O2794" s="140">
        <f t="shared" si="126"/>
        <v>13.606153343961964</v>
      </c>
      <c r="P2794" s="156" t="s">
        <v>346</v>
      </c>
      <c r="Q2794" s="156" t="s">
        <v>346</v>
      </c>
      <c r="R2794" s="199">
        <v>93</v>
      </c>
      <c r="S2794" s="199">
        <v>223</v>
      </c>
      <c r="T2794" s="199"/>
      <c r="U2794" s="199"/>
      <c r="V2794" s="199"/>
      <c r="W2794" s="157"/>
    </row>
    <row r="2795" spans="1:23">
      <c r="A2795" s="162">
        <v>7.17</v>
      </c>
      <c r="B2795" s="153">
        <v>281</v>
      </c>
      <c r="C2795" s="25">
        <v>1369850</v>
      </c>
      <c r="D2795" s="153"/>
      <c r="E2795" s="27"/>
      <c r="F2795" s="27"/>
      <c r="G2795" s="27"/>
      <c r="H2795" s="27"/>
      <c r="I2795" s="27"/>
      <c r="J2795" s="159" t="s">
        <v>273</v>
      </c>
      <c r="K2795" s="25" t="s">
        <v>275</v>
      </c>
      <c r="L2795" s="27"/>
      <c r="M2795" s="160" t="s">
        <v>276</v>
      </c>
      <c r="N2795" s="140">
        <v>3.2591319814623119E-2</v>
      </c>
      <c r="O2795" s="140">
        <f t="shared" si="126"/>
        <v>32.59131981462312</v>
      </c>
      <c r="P2795" s="27">
        <v>534</v>
      </c>
      <c r="Q2795" s="156" t="s">
        <v>346</v>
      </c>
      <c r="R2795" s="201">
        <v>249</v>
      </c>
      <c r="S2795" s="201">
        <v>265</v>
      </c>
      <c r="T2795" s="201"/>
      <c r="U2795" s="201"/>
      <c r="V2795" s="201"/>
      <c r="W2795" s="157"/>
    </row>
    <row r="2796" spans="1:23">
      <c r="A2796" s="162">
        <v>7.23</v>
      </c>
      <c r="B2796" s="153">
        <v>117</v>
      </c>
      <c r="C2796" s="25">
        <v>691011</v>
      </c>
      <c r="D2796" s="153"/>
      <c r="E2796" s="27"/>
      <c r="F2796" s="27"/>
      <c r="G2796" s="27"/>
      <c r="H2796" s="27"/>
      <c r="I2796" s="27"/>
      <c r="J2796" s="159" t="s">
        <v>364</v>
      </c>
      <c r="K2796" s="25" t="s">
        <v>210</v>
      </c>
      <c r="L2796" s="27"/>
      <c r="M2796" s="160" t="s">
        <v>371</v>
      </c>
      <c r="N2796" s="140">
        <v>1.6440457346733241E-2</v>
      </c>
      <c r="O2796" s="140">
        <f t="shared" si="126"/>
        <v>16.44045734673324</v>
      </c>
      <c r="P2796" s="156" t="s">
        <v>346</v>
      </c>
      <c r="Q2796" s="156" t="s">
        <v>346</v>
      </c>
      <c r="R2796" s="199">
        <v>75</v>
      </c>
      <c r="S2796" s="199"/>
      <c r="T2796" s="199"/>
      <c r="U2796" s="199"/>
      <c r="V2796" s="199"/>
      <c r="W2796" s="157"/>
    </row>
    <row r="2797" spans="1:23">
      <c r="A2797" s="158">
        <v>7.28</v>
      </c>
      <c r="B2797" s="153">
        <v>94</v>
      </c>
      <c r="C2797" s="25">
        <v>1676912</v>
      </c>
      <c r="D2797" s="153"/>
      <c r="E2797" s="27"/>
      <c r="F2797" s="27"/>
      <c r="G2797" s="27"/>
      <c r="H2797" s="27"/>
      <c r="I2797" s="27"/>
      <c r="J2797" s="159" t="s">
        <v>74</v>
      </c>
      <c r="K2797" s="25" t="s">
        <v>100</v>
      </c>
      <c r="L2797" s="27"/>
      <c r="M2797" s="160" t="s">
        <v>125</v>
      </c>
      <c r="N2797" s="140">
        <v>3.989690498447223E-2</v>
      </c>
      <c r="O2797" s="140">
        <f t="shared" si="126"/>
        <v>39.896904984472229</v>
      </c>
      <c r="P2797" s="156" t="s">
        <v>346</v>
      </c>
      <c r="Q2797" s="156" t="s">
        <v>346</v>
      </c>
      <c r="R2797" s="199">
        <v>66</v>
      </c>
      <c r="S2797" s="199"/>
      <c r="T2797" s="199"/>
      <c r="U2797" s="199"/>
      <c r="V2797" s="199"/>
      <c r="W2797" s="157"/>
    </row>
    <row r="2798" spans="1:23">
      <c r="A2798" s="158">
        <v>7.4</v>
      </c>
      <c r="B2798" s="153">
        <v>93</v>
      </c>
      <c r="C2798" s="27">
        <v>2697394</v>
      </c>
      <c r="D2798" s="153"/>
      <c r="E2798" s="27"/>
      <c r="F2798" s="27"/>
      <c r="G2798" s="27"/>
      <c r="H2798" s="27"/>
      <c r="I2798" s="27"/>
      <c r="J2798" s="159" t="s">
        <v>324</v>
      </c>
      <c r="K2798" s="25" t="s">
        <v>338</v>
      </c>
      <c r="L2798" s="27"/>
      <c r="M2798" s="160" t="s">
        <v>331</v>
      </c>
      <c r="N2798" s="140">
        <v>6.4176099952582763E-2</v>
      </c>
      <c r="O2798" s="140">
        <f t="shared" si="126"/>
        <v>64.17609995258276</v>
      </c>
      <c r="P2798" s="27">
        <v>150</v>
      </c>
      <c r="Q2798" s="156" t="s">
        <v>346</v>
      </c>
      <c r="R2798" s="199">
        <v>66</v>
      </c>
      <c r="S2798" s="199"/>
      <c r="T2798" s="199"/>
      <c r="U2798" s="199"/>
      <c r="V2798" s="199"/>
      <c r="W2798" s="157"/>
    </row>
    <row r="2799" spans="1:23">
      <c r="A2799" s="158">
        <v>7.56</v>
      </c>
      <c r="B2799" s="153">
        <v>117</v>
      </c>
      <c r="C2799" s="25">
        <v>1175356</v>
      </c>
      <c r="D2799" s="153"/>
      <c r="E2799" s="27"/>
      <c r="F2799" s="27"/>
      <c r="G2799" s="27"/>
      <c r="H2799" s="27"/>
      <c r="I2799" s="27"/>
      <c r="J2799" s="159" t="s">
        <v>219</v>
      </c>
      <c r="K2799" s="25" t="s">
        <v>210</v>
      </c>
      <c r="L2799" s="27"/>
      <c r="M2799" s="160" t="s">
        <v>242</v>
      </c>
      <c r="N2799" s="140">
        <v>2.7963940060616976E-2</v>
      </c>
      <c r="O2799" s="140">
        <f t="shared" si="126"/>
        <v>27.963940060616977</v>
      </c>
      <c r="P2799" s="156" t="s">
        <v>346</v>
      </c>
      <c r="Q2799" s="156" t="s">
        <v>346</v>
      </c>
      <c r="R2799" s="199">
        <v>91</v>
      </c>
      <c r="S2799" s="199">
        <v>105</v>
      </c>
      <c r="T2799" s="199"/>
      <c r="U2799" s="199"/>
      <c r="V2799" s="199"/>
      <c r="W2799" s="157"/>
    </row>
    <row r="2800" spans="1:23">
      <c r="A2800" s="158">
        <v>7.74</v>
      </c>
      <c r="B2800" s="153">
        <v>68</v>
      </c>
      <c r="C2800" s="27">
        <v>2563641</v>
      </c>
      <c r="D2800" s="153"/>
      <c r="E2800" s="27"/>
      <c r="F2800" s="27"/>
      <c r="G2800" s="27"/>
      <c r="H2800" s="27"/>
      <c r="I2800" s="27"/>
      <c r="J2800" s="159" t="s">
        <v>394</v>
      </c>
      <c r="K2800" s="25" t="s">
        <v>404</v>
      </c>
      <c r="L2800" s="27"/>
      <c r="M2800" s="160" t="s">
        <v>399</v>
      </c>
      <c r="N2800" s="140">
        <v>6.0993863357944461E-2</v>
      </c>
      <c r="O2800" s="140">
        <f t="shared" si="126"/>
        <v>60.993863357944463</v>
      </c>
      <c r="P2800" s="156" t="s">
        <v>346</v>
      </c>
      <c r="Q2800" s="156" t="s">
        <v>346</v>
      </c>
      <c r="R2800" s="199">
        <v>93</v>
      </c>
      <c r="S2800" s="199">
        <v>136</v>
      </c>
      <c r="T2800" s="199">
        <v>119</v>
      </c>
      <c r="U2800" s="199"/>
      <c r="V2800" s="199"/>
      <c r="W2800" s="157"/>
    </row>
    <row r="2801" spans="1:23">
      <c r="A2801" s="158">
        <v>7.79</v>
      </c>
      <c r="B2801" s="153">
        <v>267</v>
      </c>
      <c r="C2801" s="25">
        <v>2527478</v>
      </c>
      <c r="D2801" s="153"/>
      <c r="E2801" s="27"/>
      <c r="F2801" s="27"/>
      <c r="G2801" s="27"/>
      <c r="H2801" s="27"/>
      <c r="I2801" s="27"/>
      <c r="J2801" s="159" t="s">
        <v>95</v>
      </c>
      <c r="K2801" s="25" t="s">
        <v>98</v>
      </c>
      <c r="L2801" s="27"/>
      <c r="M2801" s="160" t="s">
        <v>98</v>
      </c>
      <c r="N2801" s="140">
        <v>6.0133477258403484E-2</v>
      </c>
      <c r="O2801" s="140">
        <f t="shared" si="126"/>
        <v>60.133477258403481</v>
      </c>
      <c r="P2801" s="156" t="s">
        <v>346</v>
      </c>
      <c r="Q2801" s="156" t="s">
        <v>346</v>
      </c>
      <c r="R2801" s="199">
        <v>126</v>
      </c>
      <c r="S2801" s="199">
        <v>193</v>
      </c>
      <c r="T2801" s="199">
        <v>283</v>
      </c>
      <c r="U2801" s="199"/>
      <c r="V2801" s="199"/>
      <c r="W2801" s="157"/>
    </row>
    <row r="2802" spans="1:23">
      <c r="A2802" s="162">
        <v>7.92</v>
      </c>
      <c r="B2802" s="153">
        <v>116</v>
      </c>
      <c r="C2802" s="25">
        <v>2810011</v>
      </c>
      <c r="D2802" s="153"/>
      <c r="E2802" s="27"/>
      <c r="F2802" s="27"/>
      <c r="G2802" s="27"/>
      <c r="H2802" s="27"/>
      <c r="I2802" s="27"/>
      <c r="J2802" s="159" t="s">
        <v>220</v>
      </c>
      <c r="K2802" s="25" t="s">
        <v>233</v>
      </c>
      <c r="L2802" s="27"/>
      <c r="M2802" s="160" t="s">
        <v>243</v>
      </c>
      <c r="N2802" s="140">
        <v>6.6855471171010636E-2</v>
      </c>
      <c r="O2802" s="140">
        <f t="shared" si="126"/>
        <v>66.855471171010635</v>
      </c>
      <c r="P2802" s="156" t="s">
        <v>346</v>
      </c>
      <c r="Q2802" s="156" t="s">
        <v>346</v>
      </c>
      <c r="R2802" s="201">
        <v>91</v>
      </c>
      <c r="S2802" s="201">
        <v>63</v>
      </c>
      <c r="T2802" s="201"/>
      <c r="U2802" s="201"/>
      <c r="V2802" s="201"/>
      <c r="W2802" s="157"/>
    </row>
    <row r="2803" spans="1:23">
      <c r="A2803" s="158">
        <v>7.99</v>
      </c>
      <c r="B2803" s="153">
        <v>73</v>
      </c>
      <c r="C2803" s="25">
        <v>57300</v>
      </c>
      <c r="D2803" s="153"/>
      <c r="E2803" s="27"/>
      <c r="F2803" s="27"/>
      <c r="G2803" s="27"/>
      <c r="H2803" s="27"/>
      <c r="I2803" s="27"/>
      <c r="J2803" s="159" t="s">
        <v>148</v>
      </c>
      <c r="K2803" s="25" t="s">
        <v>106</v>
      </c>
      <c r="L2803" s="27"/>
      <c r="M2803" s="160" t="s">
        <v>171</v>
      </c>
      <c r="N2803" s="140">
        <v>1.3632752676409129E-3</v>
      </c>
      <c r="O2803" s="140">
        <f t="shared" si="126"/>
        <v>1.3632752676409128</v>
      </c>
      <c r="P2803" s="156" t="s">
        <v>346</v>
      </c>
      <c r="Q2803" s="27">
        <v>7721.4</v>
      </c>
      <c r="R2803" s="201">
        <v>88</v>
      </c>
      <c r="S2803" s="201">
        <v>101</v>
      </c>
      <c r="T2803" s="201">
        <v>116</v>
      </c>
      <c r="U2803" s="201"/>
      <c r="V2803" s="201"/>
      <c r="W2803" s="157"/>
    </row>
    <row r="2804" spans="1:23">
      <c r="A2804" s="158">
        <v>8.0500000000000007</v>
      </c>
      <c r="B2804" s="153">
        <v>73</v>
      </c>
      <c r="C2804" s="25">
        <v>781319</v>
      </c>
      <c r="D2804" s="153"/>
      <c r="E2804" s="27"/>
      <c r="F2804" s="27"/>
      <c r="G2804" s="27"/>
      <c r="H2804" s="27"/>
      <c r="I2804" s="27"/>
      <c r="J2804" s="159" t="s">
        <v>78</v>
      </c>
      <c r="K2804" s="25" t="s">
        <v>104</v>
      </c>
      <c r="L2804" s="27"/>
      <c r="M2804" s="160" t="s">
        <v>129</v>
      </c>
      <c r="N2804" s="140">
        <v>1.8589055302581682E-2</v>
      </c>
      <c r="O2804" s="140">
        <f t="shared" si="126"/>
        <v>18.589055302581681</v>
      </c>
      <c r="P2804" s="156" t="s">
        <v>346</v>
      </c>
      <c r="Q2804" s="156" t="s">
        <v>346</v>
      </c>
      <c r="R2804" s="201">
        <v>267</v>
      </c>
      <c r="S2804" s="201">
        <v>355</v>
      </c>
      <c r="T2804" s="201"/>
      <c r="U2804" s="201"/>
      <c r="V2804" s="201"/>
      <c r="W2804" s="157"/>
    </row>
    <row r="2805" spans="1:23">
      <c r="A2805" s="158">
        <v>8.1300000000000008</v>
      </c>
      <c r="B2805" s="153">
        <v>137</v>
      </c>
      <c r="C2805" s="25">
        <v>160993</v>
      </c>
      <c r="D2805" s="153"/>
      <c r="E2805" s="27"/>
      <c r="F2805" s="27"/>
      <c r="G2805" s="27"/>
      <c r="H2805" s="27"/>
      <c r="I2805" s="27"/>
      <c r="J2805" s="159" t="s">
        <v>79</v>
      </c>
      <c r="K2805" s="25" t="s">
        <v>105</v>
      </c>
      <c r="L2805" s="27"/>
      <c r="M2805" s="160" t="s">
        <v>130</v>
      </c>
      <c r="N2805" s="140">
        <v>3.8303276642812131E-3</v>
      </c>
      <c r="O2805" s="140">
        <f t="shared" si="126"/>
        <v>3.8303276642812132</v>
      </c>
      <c r="P2805" s="156" t="s">
        <v>346</v>
      </c>
      <c r="Q2805" s="156" t="s">
        <v>346</v>
      </c>
      <c r="R2805" s="201">
        <v>78</v>
      </c>
      <c r="S2805" s="201">
        <v>115</v>
      </c>
      <c r="T2805" s="201">
        <v>155</v>
      </c>
      <c r="U2805" s="201"/>
      <c r="V2805" s="201"/>
      <c r="W2805" s="157"/>
    </row>
    <row r="2806" spans="1:23">
      <c r="A2806" s="158">
        <v>8.1300000000000008</v>
      </c>
      <c r="B2806" s="153">
        <v>117</v>
      </c>
      <c r="C2806" s="27">
        <v>784517</v>
      </c>
      <c r="D2806" s="153"/>
      <c r="E2806" s="27"/>
      <c r="F2806" s="27"/>
      <c r="G2806" s="27"/>
      <c r="H2806" s="27"/>
      <c r="I2806" s="27"/>
      <c r="J2806" s="159" t="s">
        <v>95</v>
      </c>
      <c r="K2806" s="25" t="s">
        <v>98</v>
      </c>
      <c r="L2806" s="27"/>
      <c r="M2806" s="160" t="s">
        <v>98</v>
      </c>
      <c r="N2806" s="140">
        <v>1.8665141765163106E-2</v>
      </c>
      <c r="O2806" s="140">
        <f t="shared" si="126"/>
        <v>18.665141765163106</v>
      </c>
      <c r="P2806" s="156" t="s">
        <v>346</v>
      </c>
      <c r="Q2806" s="156" t="s">
        <v>346</v>
      </c>
      <c r="R2806" s="199">
        <v>79</v>
      </c>
      <c r="S2806" s="199">
        <v>132</v>
      </c>
      <c r="T2806" s="199">
        <v>57</v>
      </c>
      <c r="U2806" s="199"/>
      <c r="V2806" s="199"/>
      <c r="W2806" s="157"/>
    </row>
    <row r="2807" spans="1:23">
      <c r="A2807" s="158">
        <v>8.3000000000000007</v>
      </c>
      <c r="B2807" s="153">
        <v>60</v>
      </c>
      <c r="C2807" s="25">
        <v>147475</v>
      </c>
      <c r="D2807" s="153"/>
      <c r="E2807" s="27"/>
      <c r="F2807" s="27"/>
      <c r="G2807" s="27"/>
      <c r="H2807" s="27"/>
      <c r="I2807" s="27"/>
      <c r="J2807" s="159" t="s">
        <v>80</v>
      </c>
      <c r="K2807" s="25" t="s">
        <v>106</v>
      </c>
      <c r="L2807" s="27"/>
      <c r="M2807" s="160" t="s">
        <v>131</v>
      </c>
      <c r="N2807" s="140">
        <v>3.5087089021874976E-3</v>
      </c>
      <c r="O2807" s="140">
        <f t="shared" si="126"/>
        <v>3.5087089021874975</v>
      </c>
      <c r="P2807" s="156" t="s">
        <v>346</v>
      </c>
      <c r="Q2807" s="156" t="s">
        <v>346</v>
      </c>
      <c r="R2807" s="199">
        <v>55</v>
      </c>
      <c r="S2807" s="199">
        <v>73</v>
      </c>
      <c r="T2807" s="199">
        <v>101</v>
      </c>
      <c r="U2807" s="199">
        <v>115</v>
      </c>
      <c r="V2807" s="199">
        <v>144</v>
      </c>
      <c r="W2807" s="157"/>
    </row>
    <row r="2808" spans="1:23">
      <c r="A2808" s="158">
        <v>8.34</v>
      </c>
      <c r="B2808" s="153">
        <v>105</v>
      </c>
      <c r="C2808" s="25">
        <v>602278</v>
      </c>
      <c r="D2808" s="153"/>
      <c r="E2808" s="27"/>
      <c r="F2808" s="27"/>
      <c r="G2808" s="27"/>
      <c r="H2808" s="27"/>
      <c r="I2808" s="27"/>
      <c r="J2808" s="159" t="s">
        <v>285</v>
      </c>
      <c r="K2808" s="25" t="s">
        <v>298</v>
      </c>
      <c r="L2808" s="27"/>
      <c r="M2808" s="160" t="s">
        <v>311</v>
      </c>
      <c r="N2808" s="140">
        <v>1.4329331616827812E-2</v>
      </c>
      <c r="O2808" s="140">
        <f t="shared" si="126"/>
        <v>14.329331616827812</v>
      </c>
      <c r="P2808" s="156" t="s">
        <v>346</v>
      </c>
      <c r="Q2808" s="156" t="s">
        <v>346</v>
      </c>
      <c r="R2808" s="199">
        <v>122</v>
      </c>
      <c r="S2808" s="199">
        <v>77</v>
      </c>
      <c r="T2808" s="199"/>
      <c r="U2808" s="199"/>
      <c r="V2808" s="199"/>
      <c r="W2808" s="157"/>
    </row>
    <row r="2809" spans="1:23">
      <c r="A2809" s="158">
        <v>8.5399999999999991</v>
      </c>
      <c r="B2809" s="153">
        <v>130</v>
      </c>
      <c r="C2809" s="23">
        <v>1390373</v>
      </c>
      <c r="D2809" s="153"/>
      <c r="E2809" s="27"/>
      <c r="F2809" s="27"/>
      <c r="G2809" s="27"/>
      <c r="H2809" s="27"/>
      <c r="I2809" s="27"/>
      <c r="J2809" s="159" t="s">
        <v>221</v>
      </c>
      <c r="K2809" s="25" t="s">
        <v>234</v>
      </c>
      <c r="L2809" s="27"/>
      <c r="M2809" s="160" t="s">
        <v>244</v>
      </c>
      <c r="N2809" s="140">
        <v>3.3079600762577648E-2</v>
      </c>
      <c r="O2809" s="140">
        <f t="shared" si="126"/>
        <v>33.079600762577648</v>
      </c>
      <c r="P2809" s="156" t="s">
        <v>346</v>
      </c>
      <c r="Q2809" s="156" t="s">
        <v>346</v>
      </c>
      <c r="R2809" s="201">
        <v>115</v>
      </c>
      <c r="S2809" s="201">
        <v>127</v>
      </c>
      <c r="T2809" s="201"/>
      <c r="U2809" s="201"/>
      <c r="V2809" s="201"/>
      <c r="W2809" s="157"/>
    </row>
    <row r="2810" spans="1:23">
      <c r="A2810" s="158">
        <v>8.5500000000000007</v>
      </c>
      <c r="B2810" s="153">
        <v>55</v>
      </c>
      <c r="C2810" s="163">
        <v>894852</v>
      </c>
      <c r="D2810" s="153"/>
      <c r="E2810" s="27"/>
      <c r="F2810" s="27"/>
      <c r="G2810" s="27"/>
      <c r="H2810" s="27"/>
      <c r="I2810" s="27"/>
      <c r="J2810" s="159" t="s">
        <v>81</v>
      </c>
      <c r="K2810" s="25" t="s">
        <v>107</v>
      </c>
      <c r="L2810" s="27"/>
      <c r="M2810" s="160" t="s">
        <v>132</v>
      </c>
      <c r="N2810" s="140">
        <v>2.1290219891780215E-2</v>
      </c>
      <c r="O2810" s="140">
        <f t="shared" si="126"/>
        <v>21.290219891780215</v>
      </c>
      <c r="P2810" s="156" t="s">
        <v>346</v>
      </c>
      <c r="Q2810" s="156" t="s">
        <v>346</v>
      </c>
      <c r="R2810" s="201">
        <v>69</v>
      </c>
      <c r="S2810" s="201">
        <v>83</v>
      </c>
      <c r="T2810" s="201">
        <v>97</v>
      </c>
      <c r="U2810" s="201">
        <v>111</v>
      </c>
      <c r="V2810" s="201">
        <v>168</v>
      </c>
      <c r="W2810" s="157"/>
    </row>
    <row r="2811" spans="1:23">
      <c r="A2811" s="158">
        <v>8.57</v>
      </c>
      <c r="B2811" s="153">
        <v>130</v>
      </c>
      <c r="C2811" s="164">
        <v>2428268</v>
      </c>
      <c r="D2811" s="153"/>
      <c r="E2811" s="27"/>
      <c r="F2811" s="27"/>
      <c r="G2811" s="27"/>
      <c r="H2811" s="27"/>
      <c r="I2811" s="27"/>
      <c r="J2811" s="159" t="s">
        <v>222</v>
      </c>
      <c r="K2811" s="25" t="s">
        <v>234</v>
      </c>
      <c r="L2811" s="27"/>
      <c r="M2811" s="160" t="s">
        <v>245</v>
      </c>
      <c r="N2811" s="140">
        <v>5.7773083902336202E-2</v>
      </c>
      <c r="O2811" s="140">
        <f t="shared" si="126"/>
        <v>57.773083902336204</v>
      </c>
      <c r="P2811" s="156" t="s">
        <v>346</v>
      </c>
      <c r="Q2811" s="156" t="s">
        <v>346</v>
      </c>
      <c r="R2811" s="201">
        <v>115</v>
      </c>
      <c r="S2811" s="201">
        <v>128</v>
      </c>
      <c r="T2811" s="201"/>
      <c r="U2811" s="201"/>
      <c r="V2811" s="201"/>
      <c r="W2811" s="157"/>
    </row>
    <row r="2812" spans="1:23">
      <c r="A2812" s="158">
        <v>8.6199999999999992</v>
      </c>
      <c r="B2812" s="153">
        <v>95</v>
      </c>
      <c r="C2812" s="27">
        <v>450985</v>
      </c>
      <c r="D2812" s="153"/>
      <c r="E2812" s="27"/>
      <c r="F2812" s="27"/>
      <c r="G2812" s="27"/>
      <c r="H2812" s="27"/>
      <c r="I2812" s="27"/>
      <c r="J2812" s="159" t="s">
        <v>95</v>
      </c>
      <c r="K2812" s="25" t="s">
        <v>98</v>
      </c>
      <c r="L2812" s="27"/>
      <c r="M2812" s="160" t="s">
        <v>98</v>
      </c>
      <c r="N2812" s="140">
        <v>1.0729785280576564E-2</v>
      </c>
      <c r="O2812" s="140">
        <f t="shared" si="126"/>
        <v>10.729785280576564</v>
      </c>
      <c r="P2812" s="156" t="s">
        <v>346</v>
      </c>
      <c r="Q2812" s="156" t="s">
        <v>346</v>
      </c>
      <c r="R2812" s="199">
        <v>128</v>
      </c>
      <c r="S2812" s="199">
        <v>55</v>
      </c>
      <c r="T2812" s="199">
        <v>180</v>
      </c>
      <c r="U2812" s="199">
        <v>165</v>
      </c>
      <c r="V2812" s="199"/>
      <c r="W2812" s="157"/>
    </row>
    <row r="2813" spans="1:23">
      <c r="A2813" s="158">
        <v>8.83</v>
      </c>
      <c r="B2813" s="153">
        <v>128</v>
      </c>
      <c r="C2813" s="164">
        <v>391590</v>
      </c>
      <c r="D2813" s="153"/>
      <c r="E2813" s="27"/>
      <c r="F2813" s="27"/>
      <c r="G2813" s="27"/>
      <c r="H2813" s="27"/>
      <c r="I2813" s="27"/>
      <c r="J2813" s="159" t="s">
        <v>365</v>
      </c>
      <c r="K2813" s="25" t="s">
        <v>377</v>
      </c>
      <c r="L2813" s="27"/>
      <c r="M2813" s="160" t="s">
        <v>372</v>
      </c>
      <c r="N2813" s="140">
        <v>9.3166660044590767E-3</v>
      </c>
      <c r="O2813" s="140">
        <f t="shared" si="126"/>
        <v>9.3166660044590763</v>
      </c>
      <c r="P2813" s="156" t="s">
        <v>346</v>
      </c>
      <c r="Q2813" s="27">
        <v>2000</v>
      </c>
      <c r="R2813" s="199">
        <v>102</v>
      </c>
      <c r="S2813" s="199">
        <v>64</v>
      </c>
      <c r="T2813" s="199"/>
      <c r="U2813" s="199"/>
      <c r="V2813" s="199"/>
      <c r="W2813" s="157"/>
    </row>
    <row r="2814" spans="1:23">
      <c r="A2814" s="158">
        <v>8.92</v>
      </c>
      <c r="B2814" s="153">
        <v>146</v>
      </c>
      <c r="C2814" s="27">
        <v>1619069</v>
      </c>
      <c r="D2814" s="153"/>
      <c r="E2814" s="27"/>
      <c r="F2814" s="27"/>
      <c r="G2814" s="27"/>
      <c r="H2814" s="27"/>
      <c r="I2814" s="27"/>
      <c r="J2814" s="159" t="s">
        <v>395</v>
      </c>
      <c r="K2814" s="25" t="s">
        <v>405</v>
      </c>
      <c r="L2814" s="27"/>
      <c r="M2814" s="160" t="s">
        <v>400</v>
      </c>
      <c r="N2814" s="140">
        <v>3.8520710720839534E-2</v>
      </c>
      <c r="O2814" s="140">
        <f t="shared" si="126"/>
        <v>38.520710720839531</v>
      </c>
      <c r="P2814" s="156" t="s">
        <v>346</v>
      </c>
      <c r="Q2814" s="156" t="s">
        <v>346</v>
      </c>
      <c r="R2814" s="199">
        <v>128</v>
      </c>
      <c r="S2814" s="199">
        <v>161</v>
      </c>
      <c r="T2814" s="199"/>
      <c r="U2814" s="199"/>
      <c r="V2814" s="199"/>
      <c r="W2814" s="157"/>
    </row>
    <row r="2815" spans="1:23">
      <c r="A2815" s="158">
        <v>9.17</v>
      </c>
      <c r="B2815" s="153">
        <v>55</v>
      </c>
      <c r="C2815" s="27">
        <v>1653097</v>
      </c>
      <c r="D2815" s="153"/>
      <c r="E2815" s="27"/>
      <c r="F2815" s="27"/>
      <c r="G2815" s="27"/>
      <c r="H2815" s="27"/>
      <c r="I2815" s="27"/>
      <c r="J2815" s="159" t="s">
        <v>95</v>
      </c>
      <c r="K2815" s="25" t="s">
        <v>98</v>
      </c>
      <c r="L2815" s="27"/>
      <c r="M2815" s="160" t="s">
        <v>98</v>
      </c>
      <c r="N2815" s="140">
        <v>3.9330301136324436E-2</v>
      </c>
      <c r="O2815" s="140">
        <f t="shared" si="126"/>
        <v>39.330301136324437</v>
      </c>
      <c r="P2815" s="156" t="s">
        <v>346</v>
      </c>
      <c r="Q2815" s="156" t="s">
        <v>346</v>
      </c>
      <c r="R2815" s="199">
        <v>113</v>
      </c>
      <c r="S2815" s="199">
        <v>85</v>
      </c>
      <c r="T2815" s="199"/>
      <c r="U2815" s="199"/>
      <c r="V2815" s="199"/>
      <c r="W2815" s="157"/>
    </row>
    <row r="2816" spans="1:23">
      <c r="A2816" s="158">
        <v>9.27</v>
      </c>
      <c r="B2816" s="153">
        <v>135</v>
      </c>
      <c r="C2816" s="164">
        <v>245173</v>
      </c>
      <c r="D2816" s="153"/>
      <c r="E2816" s="27"/>
      <c r="F2816" s="27"/>
      <c r="G2816" s="27"/>
      <c r="H2816" s="27"/>
      <c r="I2816" s="27"/>
      <c r="J2816" s="159" t="s">
        <v>84</v>
      </c>
      <c r="K2816" s="25" t="s">
        <v>110</v>
      </c>
      <c r="L2816" s="27"/>
      <c r="M2816" s="160" t="s">
        <v>135</v>
      </c>
      <c r="N2816" s="140">
        <v>5.8331289213494862E-3</v>
      </c>
      <c r="O2816" s="140">
        <f t="shared" si="126"/>
        <v>5.8331289213494859</v>
      </c>
      <c r="P2816" s="156" t="s">
        <v>346</v>
      </c>
      <c r="Q2816" s="27">
        <v>5200</v>
      </c>
      <c r="R2816" s="199">
        <v>58</v>
      </c>
      <c r="S2816" s="199">
        <v>107</v>
      </c>
      <c r="T2816" s="199">
        <v>150</v>
      </c>
      <c r="U2816" s="199"/>
      <c r="V2816" s="199"/>
      <c r="W2816" s="157"/>
    </row>
    <row r="2817" spans="1:23">
      <c r="A2817" s="158">
        <v>9.3699999999999992</v>
      </c>
      <c r="B2817" s="153">
        <v>103</v>
      </c>
      <c r="C2817" s="25">
        <v>78799</v>
      </c>
      <c r="D2817" s="153"/>
      <c r="E2817" s="27"/>
      <c r="F2817" s="27"/>
      <c r="G2817" s="27"/>
      <c r="H2817" s="27"/>
      <c r="I2817" s="27"/>
      <c r="J2817" s="159" t="s">
        <v>85</v>
      </c>
      <c r="K2817" s="25" t="s">
        <v>111</v>
      </c>
      <c r="L2817" s="27"/>
      <c r="M2817" s="160" t="s">
        <v>136</v>
      </c>
      <c r="N2817" s="140">
        <v>1.8747770997353628E-3</v>
      </c>
      <c r="O2817" s="140">
        <f t="shared" si="126"/>
        <v>1.8747770997353628</v>
      </c>
      <c r="P2817" s="27">
        <v>5903</v>
      </c>
      <c r="Q2817" s="156" t="s">
        <v>346</v>
      </c>
      <c r="R2817" s="199">
        <v>145</v>
      </c>
      <c r="S2817" s="199">
        <v>116</v>
      </c>
      <c r="T2817" s="199"/>
      <c r="U2817" s="199"/>
      <c r="V2817" s="199"/>
      <c r="W2817" s="157"/>
    </row>
    <row r="2818" spans="1:23">
      <c r="A2818" s="158">
        <v>9.42</v>
      </c>
      <c r="B2818" s="153">
        <v>66</v>
      </c>
      <c r="C2818" s="27">
        <v>989754</v>
      </c>
      <c r="D2818" s="153"/>
      <c r="E2818" s="27"/>
      <c r="F2818" s="27"/>
      <c r="G2818" s="27"/>
      <c r="H2818" s="27"/>
      <c r="I2818" s="27"/>
      <c r="J2818" s="159" t="s">
        <v>95</v>
      </c>
      <c r="K2818" s="25" t="s">
        <v>98</v>
      </c>
      <c r="L2818" s="27"/>
      <c r="M2818" s="160" t="s">
        <v>98</v>
      </c>
      <c r="N2818" s="140">
        <v>2.3548117787934801E-2</v>
      </c>
      <c r="O2818" s="140">
        <f t="shared" si="126"/>
        <v>23.5481177879348</v>
      </c>
      <c r="P2818" s="156" t="s">
        <v>346</v>
      </c>
      <c r="Q2818" s="156" t="s">
        <v>346</v>
      </c>
      <c r="R2818" s="199">
        <v>91</v>
      </c>
      <c r="S2818" s="199">
        <v>117</v>
      </c>
      <c r="T2818" s="199">
        <v>132</v>
      </c>
      <c r="U2818" s="199"/>
      <c r="V2818" s="199"/>
      <c r="W2818" s="157"/>
    </row>
    <row r="2819" spans="1:23">
      <c r="A2819" s="162">
        <v>9.44</v>
      </c>
      <c r="B2819" s="153">
        <v>142</v>
      </c>
      <c r="C2819" s="25">
        <v>349134</v>
      </c>
      <c r="D2819" s="153"/>
      <c r="E2819" s="27"/>
      <c r="F2819" s="27"/>
      <c r="G2819" s="27"/>
      <c r="H2819" s="27"/>
      <c r="I2819" s="27"/>
      <c r="J2819" s="159" t="s">
        <v>224</v>
      </c>
      <c r="K2819" s="25" t="s">
        <v>191</v>
      </c>
      <c r="L2819" s="27"/>
      <c r="M2819" s="160" t="s">
        <v>247</v>
      </c>
      <c r="N2819" s="140">
        <v>8.3065575443724681E-3</v>
      </c>
      <c r="O2819" s="140">
        <f t="shared" si="126"/>
        <v>8.3065575443724686</v>
      </c>
      <c r="P2819" s="156" t="s">
        <v>346</v>
      </c>
      <c r="Q2819" s="156" t="s">
        <v>346</v>
      </c>
      <c r="R2819" s="199">
        <v>67</v>
      </c>
      <c r="S2819" s="199">
        <v>115</v>
      </c>
      <c r="T2819" s="199"/>
      <c r="U2819" s="199"/>
      <c r="V2819" s="199"/>
      <c r="W2819" s="157"/>
    </row>
    <row r="2820" spans="1:23">
      <c r="A2820" s="158">
        <v>9.52</v>
      </c>
      <c r="B2820" s="153">
        <v>73</v>
      </c>
      <c r="C2820" s="25">
        <v>120074</v>
      </c>
      <c r="D2820" s="153"/>
      <c r="E2820" s="27"/>
      <c r="F2820" s="27"/>
      <c r="G2820" s="27"/>
      <c r="H2820" s="27"/>
      <c r="I2820" s="27"/>
      <c r="J2820" s="159" t="s">
        <v>182</v>
      </c>
      <c r="K2820" s="25" t="s">
        <v>190</v>
      </c>
      <c r="L2820" s="27"/>
      <c r="M2820" s="160" t="s">
        <v>197</v>
      </c>
      <c r="N2820" s="140">
        <v>2.8567873383370853E-3</v>
      </c>
      <c r="O2820" s="140">
        <f t="shared" si="126"/>
        <v>2.8567873383370852</v>
      </c>
      <c r="P2820" s="156" t="s">
        <v>346</v>
      </c>
      <c r="Q2820" s="27">
        <v>0.50760000000000005</v>
      </c>
      <c r="R2820" s="199">
        <v>147</v>
      </c>
      <c r="S2820" s="199">
        <v>221</v>
      </c>
      <c r="T2820" s="199">
        <v>281</v>
      </c>
      <c r="U2820" s="199">
        <v>355</v>
      </c>
      <c r="V2820" s="199">
        <v>443</v>
      </c>
      <c r="W2820" s="157"/>
    </row>
    <row r="2821" spans="1:23">
      <c r="A2821" s="158">
        <v>9.58</v>
      </c>
      <c r="B2821" s="153">
        <v>60</v>
      </c>
      <c r="C2821" s="164">
        <v>112506</v>
      </c>
      <c r="D2821" s="153"/>
      <c r="E2821" s="27"/>
      <c r="F2821" s="27"/>
      <c r="G2821" s="27"/>
      <c r="H2821" s="27"/>
      <c r="I2821" s="27"/>
      <c r="J2821" s="159" t="s">
        <v>86</v>
      </c>
      <c r="K2821" s="25" t="s">
        <v>112</v>
      </c>
      <c r="L2821" s="27"/>
      <c r="M2821" s="160" t="s">
        <v>137</v>
      </c>
      <c r="N2821" s="140">
        <v>2.676730318694739E-3</v>
      </c>
      <c r="O2821" s="140">
        <f t="shared" si="126"/>
        <v>2.6767303186947391</v>
      </c>
      <c r="P2821" s="156" t="s">
        <v>346</v>
      </c>
      <c r="Q2821" s="156" t="s">
        <v>346</v>
      </c>
      <c r="R2821" s="199">
        <v>73</v>
      </c>
      <c r="S2821" s="199">
        <v>129</v>
      </c>
      <c r="T2821" s="199">
        <v>172</v>
      </c>
      <c r="U2821" s="199"/>
      <c r="V2821" s="199"/>
      <c r="W2821" s="157"/>
    </row>
    <row r="2822" spans="1:23">
      <c r="A2822" s="158">
        <v>9.73</v>
      </c>
      <c r="B2822" s="153">
        <v>142</v>
      </c>
      <c r="C2822" s="27">
        <v>104834</v>
      </c>
      <c r="D2822" s="153"/>
      <c r="E2822" s="27"/>
      <c r="F2822" s="27"/>
      <c r="G2822" s="27"/>
      <c r="H2822" s="27"/>
      <c r="I2822" s="27"/>
      <c r="J2822" s="159" t="s">
        <v>183</v>
      </c>
      <c r="K2822" s="25" t="s">
        <v>191</v>
      </c>
      <c r="L2822" s="27"/>
      <c r="M2822" s="160" t="s">
        <v>198</v>
      </c>
      <c r="N2822" s="140">
        <v>2.4941989425456799E-3</v>
      </c>
      <c r="O2822" s="140">
        <f t="shared" si="126"/>
        <v>2.4941989425456801</v>
      </c>
      <c r="P2822" s="156" t="s">
        <v>346</v>
      </c>
      <c r="Q2822" s="156" t="s">
        <v>346</v>
      </c>
      <c r="R2822" s="199">
        <v>115</v>
      </c>
      <c r="S2822" s="199"/>
      <c r="T2822" s="199"/>
      <c r="U2822" s="199"/>
      <c r="V2822" s="199"/>
      <c r="W2822" s="157"/>
    </row>
    <row r="2823" spans="1:23">
      <c r="A2823" s="158">
        <v>9.91</v>
      </c>
      <c r="B2823" s="153">
        <v>55</v>
      </c>
      <c r="C2823" s="163">
        <v>528094</v>
      </c>
      <c r="D2823" s="153"/>
      <c r="E2823" s="27"/>
      <c r="F2823" s="27"/>
      <c r="G2823" s="27"/>
      <c r="H2823" s="27"/>
      <c r="I2823" s="27"/>
      <c r="J2823" s="159" t="s">
        <v>225</v>
      </c>
      <c r="K2823" s="25" t="s">
        <v>194</v>
      </c>
      <c r="L2823" s="27"/>
      <c r="M2823" s="160" t="s">
        <v>248</v>
      </c>
      <c r="N2823" s="140">
        <v>1.256435408707784E-2</v>
      </c>
      <c r="O2823" s="140">
        <f t="shared" si="126"/>
        <v>12.56435408707784</v>
      </c>
      <c r="P2823" s="156" t="s">
        <v>346</v>
      </c>
      <c r="Q2823" s="156" t="s">
        <v>346</v>
      </c>
      <c r="R2823" s="199">
        <v>83</v>
      </c>
      <c r="S2823" s="199">
        <v>97</v>
      </c>
      <c r="T2823" s="199">
        <v>111</v>
      </c>
      <c r="U2823" s="199">
        <v>145</v>
      </c>
      <c r="V2823" s="199">
        <v>196</v>
      </c>
      <c r="W2823" s="157"/>
    </row>
    <row r="2824" spans="1:23">
      <c r="A2824" s="162">
        <v>10.38</v>
      </c>
      <c r="B2824" s="153">
        <v>156</v>
      </c>
      <c r="C2824" s="27">
        <v>200320</v>
      </c>
      <c r="D2824" s="153"/>
      <c r="E2824" s="27"/>
      <c r="F2824" s="27"/>
      <c r="G2824" s="27"/>
      <c r="H2824" s="27"/>
      <c r="I2824" s="27"/>
      <c r="J2824" s="159" t="s">
        <v>396</v>
      </c>
      <c r="K2824" s="25" t="s">
        <v>236</v>
      </c>
      <c r="L2824" s="27"/>
      <c r="M2824" s="160" t="s">
        <v>401</v>
      </c>
      <c r="N2824" s="140">
        <v>4.7659913021610417E-3</v>
      </c>
      <c r="O2824" s="140">
        <f t="shared" si="126"/>
        <v>4.7659913021610416</v>
      </c>
      <c r="P2824" s="156" t="s">
        <v>346</v>
      </c>
      <c r="Q2824" s="156" t="s">
        <v>346</v>
      </c>
      <c r="R2824" s="199">
        <v>141</v>
      </c>
      <c r="S2824" s="199">
        <v>115</v>
      </c>
      <c r="T2824" s="199">
        <v>77</v>
      </c>
      <c r="U2824" s="199"/>
      <c r="V2824" s="199"/>
      <c r="W2824" s="157"/>
    </row>
    <row r="2825" spans="1:23">
      <c r="A2825" s="158">
        <v>10.49</v>
      </c>
      <c r="B2825" s="153">
        <v>147</v>
      </c>
      <c r="C2825" s="25">
        <v>122658</v>
      </c>
      <c r="D2825" s="153"/>
      <c r="E2825" s="27"/>
      <c r="F2825" s="27"/>
      <c r="G2825" s="27"/>
      <c r="H2825" s="27"/>
      <c r="I2825" s="27"/>
      <c r="J2825" s="159" t="s">
        <v>87</v>
      </c>
      <c r="K2825" s="25" t="s">
        <v>113</v>
      </c>
      <c r="L2825" s="27"/>
      <c r="M2825" s="160" t="s">
        <v>138</v>
      </c>
      <c r="N2825" s="140">
        <v>2.9182655807731082E-3</v>
      </c>
      <c r="O2825" s="140">
        <f t="shared" si="126"/>
        <v>2.9182655807731082</v>
      </c>
      <c r="P2825" s="156" t="s">
        <v>346</v>
      </c>
      <c r="Q2825" s="156" t="s">
        <v>346</v>
      </c>
      <c r="R2825" s="199">
        <v>91</v>
      </c>
      <c r="S2825" s="199">
        <v>119</v>
      </c>
      <c r="T2825" s="199">
        <v>162</v>
      </c>
      <c r="U2825" s="199"/>
      <c r="V2825" s="199"/>
      <c r="W2825" s="157"/>
    </row>
    <row r="2826" spans="1:23">
      <c r="A2826" s="158">
        <v>10.67</v>
      </c>
      <c r="B2826" s="153">
        <v>158</v>
      </c>
      <c r="C2826" s="27">
        <v>2177624</v>
      </c>
      <c r="D2826" s="153"/>
      <c r="E2826" s="27"/>
      <c r="F2826" s="27"/>
      <c r="G2826" s="27"/>
      <c r="H2826" s="27"/>
      <c r="I2826" s="27"/>
      <c r="J2826" s="159" t="s">
        <v>397</v>
      </c>
      <c r="K2826" s="25" t="s">
        <v>406</v>
      </c>
      <c r="L2826" s="27"/>
      <c r="M2826" s="160" t="s">
        <v>402</v>
      </c>
      <c r="N2826" s="140">
        <v>5.1809789553599918E-2</v>
      </c>
      <c r="O2826" s="140">
        <f t="shared" ref="O2826:O2960" si="127">N2826*1000</f>
        <v>51.80978955359992</v>
      </c>
      <c r="P2826" s="156" t="s">
        <v>346</v>
      </c>
      <c r="Q2826" s="156" t="s">
        <v>346</v>
      </c>
      <c r="R2826" s="199">
        <v>173</v>
      </c>
      <c r="S2826" s="199"/>
      <c r="T2826" s="199"/>
      <c r="U2826" s="199"/>
      <c r="V2826" s="199"/>
      <c r="W2826" s="157"/>
    </row>
    <row r="2827" spans="1:23">
      <c r="A2827" s="158">
        <v>10.78</v>
      </c>
      <c r="B2827" s="153">
        <v>118</v>
      </c>
      <c r="C2827" s="27">
        <v>328879</v>
      </c>
      <c r="D2827" s="153"/>
      <c r="E2827" s="27"/>
      <c r="F2827" s="27"/>
      <c r="G2827" s="27"/>
      <c r="H2827" s="27"/>
      <c r="I2827" s="27"/>
      <c r="J2827" s="159" t="s">
        <v>95</v>
      </c>
      <c r="K2827" s="25" t="s">
        <v>98</v>
      </c>
      <c r="L2827" s="27"/>
      <c r="M2827" s="160" t="s">
        <v>98</v>
      </c>
      <c r="N2827" s="140">
        <v>7.8246528228006259E-3</v>
      </c>
      <c r="O2827" s="140">
        <f t="shared" si="127"/>
        <v>7.8246528228006262</v>
      </c>
      <c r="P2827" s="156" t="s">
        <v>346</v>
      </c>
      <c r="Q2827" s="156" t="s">
        <v>346</v>
      </c>
      <c r="R2827" s="199">
        <v>55</v>
      </c>
      <c r="S2827" s="199">
        <v>83</v>
      </c>
      <c r="T2827" s="199">
        <v>146</v>
      </c>
      <c r="U2827" s="199"/>
      <c r="V2827" s="199"/>
      <c r="W2827" s="157"/>
    </row>
    <row r="2828" spans="1:23">
      <c r="A2828" s="158">
        <v>11.01</v>
      </c>
      <c r="B2828" s="153">
        <v>191</v>
      </c>
      <c r="C2828" s="25">
        <v>855510</v>
      </c>
      <c r="D2828" s="153"/>
      <c r="E2828" s="27"/>
      <c r="F2828" s="27"/>
      <c r="G2828" s="27"/>
      <c r="H2828" s="27"/>
      <c r="I2828" s="27"/>
      <c r="J2828" s="159" t="s">
        <v>155</v>
      </c>
      <c r="K2828" s="25" t="s">
        <v>166</v>
      </c>
      <c r="L2828" s="27"/>
      <c r="M2828" s="160" t="s">
        <v>178</v>
      </c>
      <c r="N2828" s="140">
        <v>2.0354199375558071E-2</v>
      </c>
      <c r="O2828" s="140">
        <f t="shared" si="127"/>
        <v>20.354199375558071</v>
      </c>
      <c r="P2828" s="156" t="s">
        <v>346</v>
      </c>
      <c r="Q2828" s="156" t="s">
        <v>346</v>
      </c>
      <c r="R2828" s="199">
        <v>57</v>
      </c>
      <c r="S2828" s="199">
        <v>206</v>
      </c>
      <c r="T2828" s="199"/>
      <c r="U2828" s="199"/>
      <c r="V2828" s="199"/>
      <c r="W2828" s="157"/>
    </row>
    <row r="2829" spans="1:23">
      <c r="A2829" s="158">
        <v>11.06</v>
      </c>
      <c r="B2829" s="153">
        <v>92</v>
      </c>
      <c r="C2829" s="27">
        <v>1019626</v>
      </c>
      <c r="D2829" s="153"/>
      <c r="E2829" s="27"/>
      <c r="F2829" s="27"/>
      <c r="G2829" s="27"/>
      <c r="H2829" s="27"/>
      <c r="I2829" s="27"/>
      <c r="J2829" s="159" t="s">
        <v>95</v>
      </c>
      <c r="K2829" s="25" t="s">
        <v>98</v>
      </c>
      <c r="L2829" s="27"/>
      <c r="M2829" s="160" t="s">
        <v>98</v>
      </c>
      <c r="N2829" s="140">
        <v>2.4258829110709135E-2</v>
      </c>
      <c r="O2829" s="140">
        <f t="shared" si="127"/>
        <v>24.258829110709137</v>
      </c>
      <c r="P2829" s="156" t="s">
        <v>346</v>
      </c>
      <c r="Q2829" s="156" t="s">
        <v>346</v>
      </c>
      <c r="R2829" s="199">
        <v>65</v>
      </c>
      <c r="S2829" s="199">
        <v>121</v>
      </c>
      <c r="T2829" s="199">
        <v>164</v>
      </c>
      <c r="U2829" s="199">
        <v>205</v>
      </c>
      <c r="V2829" s="199"/>
      <c r="W2829" s="157"/>
    </row>
    <row r="2830" spans="1:23">
      <c r="A2830" s="158">
        <v>11.92</v>
      </c>
      <c r="B2830" s="153">
        <v>149</v>
      </c>
      <c r="C2830" s="25">
        <v>2077327</v>
      </c>
      <c r="D2830" s="153"/>
      <c r="E2830" s="27"/>
      <c r="F2830" s="27"/>
      <c r="G2830" s="27"/>
      <c r="H2830" s="27"/>
      <c r="I2830" s="27"/>
      <c r="J2830" s="159" t="s">
        <v>88</v>
      </c>
      <c r="K2830" s="25" t="s">
        <v>114</v>
      </c>
      <c r="L2830" s="27"/>
      <c r="M2830" s="160" t="s">
        <v>139</v>
      </c>
      <c r="N2830" s="140">
        <v>4.9423534413659598E-2</v>
      </c>
      <c r="O2830" s="140">
        <f t="shared" si="127"/>
        <v>49.423534413659596</v>
      </c>
      <c r="P2830" s="27">
        <v>6240</v>
      </c>
      <c r="Q2830" s="27">
        <v>6240</v>
      </c>
      <c r="R2830" s="201">
        <v>56</v>
      </c>
      <c r="S2830" s="201">
        <v>76</v>
      </c>
      <c r="T2830" s="201">
        <v>104</v>
      </c>
      <c r="U2830" s="201">
        <v>222</v>
      </c>
      <c r="V2830" s="201"/>
      <c r="W2830" s="157"/>
    </row>
    <row r="2831" spans="1:23">
      <c r="A2831" s="158">
        <v>12.44</v>
      </c>
      <c r="B2831" s="153">
        <v>166</v>
      </c>
      <c r="C2831" s="25">
        <v>1439663</v>
      </c>
      <c r="D2831" s="153"/>
      <c r="E2831" s="27"/>
      <c r="F2831" s="27"/>
      <c r="G2831" s="27"/>
      <c r="H2831" s="27"/>
      <c r="I2831" s="27"/>
      <c r="J2831" s="159" t="s">
        <v>228</v>
      </c>
      <c r="K2831" s="25" t="s">
        <v>237</v>
      </c>
      <c r="L2831" s="27"/>
      <c r="M2831" s="160" t="s">
        <v>251</v>
      </c>
      <c r="N2831" s="140">
        <v>3.425230299542268E-2</v>
      </c>
      <c r="O2831" s="140">
        <f t="shared" si="127"/>
        <v>34.252302995422681</v>
      </c>
      <c r="P2831" s="156" t="s">
        <v>346</v>
      </c>
      <c r="Q2831" s="27">
        <v>100</v>
      </c>
      <c r="R2831" s="199">
        <v>82</v>
      </c>
      <c r="S2831" s="199">
        <v>139</v>
      </c>
      <c r="T2831" s="199">
        <v>226</v>
      </c>
      <c r="U2831" s="199"/>
      <c r="V2831" s="199"/>
      <c r="W2831" s="157"/>
    </row>
    <row r="2832" spans="1:23">
      <c r="A2832" s="158">
        <v>12.6</v>
      </c>
      <c r="B2832" s="153">
        <v>83</v>
      </c>
      <c r="C2832" s="27">
        <v>1743103</v>
      </c>
      <c r="D2832" s="153"/>
      <c r="E2832" s="27"/>
      <c r="F2832" s="27"/>
      <c r="G2832" s="27"/>
      <c r="H2832" s="27"/>
      <c r="I2832" s="27"/>
      <c r="J2832" s="159" t="s">
        <v>185</v>
      </c>
      <c r="K2832" s="25" t="s">
        <v>193</v>
      </c>
      <c r="L2832" s="27"/>
      <c r="M2832" s="160" t="s">
        <v>200</v>
      </c>
      <c r="N2832" s="140">
        <v>4.1471713941547611E-2</v>
      </c>
      <c r="O2832" s="140">
        <f t="shared" si="127"/>
        <v>41.471713941547613</v>
      </c>
      <c r="P2832" s="156" t="s">
        <v>346</v>
      </c>
      <c r="Q2832" s="27">
        <v>100</v>
      </c>
      <c r="R2832" s="199">
        <v>55</v>
      </c>
      <c r="S2832" s="199">
        <v>153</v>
      </c>
      <c r="T2832" s="199"/>
      <c r="U2832" s="199"/>
      <c r="V2832" s="199"/>
      <c r="W2832" s="157"/>
    </row>
    <row r="2833" spans="1:23">
      <c r="A2833" s="158">
        <v>12.76</v>
      </c>
      <c r="B2833" s="153">
        <v>105</v>
      </c>
      <c r="C2833" s="27">
        <v>1743103</v>
      </c>
      <c r="D2833" s="153"/>
      <c r="E2833" s="27"/>
      <c r="F2833" s="27"/>
      <c r="G2833" s="27"/>
      <c r="H2833" s="27"/>
      <c r="I2833" s="27"/>
      <c r="J2833" s="159" t="s">
        <v>290</v>
      </c>
      <c r="K2833" s="25" t="s">
        <v>302</v>
      </c>
      <c r="L2833" s="27"/>
      <c r="M2833" s="160" t="s">
        <v>316</v>
      </c>
      <c r="N2833" s="140">
        <v>4.1471713941547611E-2</v>
      </c>
      <c r="O2833" s="140">
        <f t="shared" si="127"/>
        <v>41.471713941547613</v>
      </c>
      <c r="P2833" s="27">
        <v>7600</v>
      </c>
      <c r="Q2833" s="27">
        <v>7600</v>
      </c>
      <c r="R2833" s="199">
        <v>77</v>
      </c>
      <c r="S2833" s="199">
        <v>182</v>
      </c>
      <c r="T2833" s="199"/>
      <c r="U2833" s="199"/>
      <c r="V2833" s="199"/>
      <c r="W2833" s="157"/>
    </row>
    <row r="2834" spans="1:23">
      <c r="A2834" s="158">
        <v>13.54</v>
      </c>
      <c r="B2834" s="153">
        <v>207</v>
      </c>
      <c r="C2834" s="164">
        <v>187806</v>
      </c>
      <c r="D2834" s="153"/>
      <c r="E2834" s="27"/>
      <c r="F2834" s="27"/>
      <c r="G2834" s="27"/>
      <c r="H2834" s="27"/>
      <c r="I2834" s="27"/>
      <c r="J2834" s="159" t="s">
        <v>95</v>
      </c>
      <c r="K2834" s="25" t="s">
        <v>98</v>
      </c>
      <c r="L2834" s="27"/>
      <c r="M2834" s="160" t="s">
        <v>98</v>
      </c>
      <c r="N2834" s="140">
        <v>4.4682595971129021E-3</v>
      </c>
      <c r="O2834" s="140">
        <f t="shared" si="127"/>
        <v>4.468259597112902</v>
      </c>
      <c r="P2834" s="156" t="s">
        <v>346</v>
      </c>
      <c r="Q2834" s="156" t="s">
        <v>346</v>
      </c>
      <c r="R2834" s="199">
        <v>222</v>
      </c>
      <c r="S2834" s="199">
        <v>56</v>
      </c>
      <c r="T2834" s="199">
        <v>91</v>
      </c>
      <c r="U2834" s="199"/>
      <c r="V2834" s="199"/>
      <c r="W2834" s="157"/>
    </row>
    <row r="2835" spans="1:23">
      <c r="A2835" s="158">
        <v>15.07</v>
      </c>
      <c r="B2835" s="153">
        <v>188</v>
      </c>
      <c r="C2835" s="25">
        <v>4203113</v>
      </c>
      <c r="D2835" s="153"/>
      <c r="E2835" s="27"/>
      <c r="F2835" s="27"/>
      <c r="G2835" s="27"/>
      <c r="H2835" s="27"/>
      <c r="I2835" s="27"/>
      <c r="J2835" s="159" t="s">
        <v>89</v>
      </c>
      <c r="K2835" s="25" t="s">
        <v>115</v>
      </c>
      <c r="L2835" s="27"/>
      <c r="M2835" s="160" t="s">
        <v>140</v>
      </c>
      <c r="N2835" s="140">
        <v>0.1</v>
      </c>
      <c r="O2835" s="140">
        <f t="shared" si="127"/>
        <v>100</v>
      </c>
      <c r="P2835" s="156" t="s">
        <v>346</v>
      </c>
      <c r="Q2835" s="156" t="s">
        <v>346</v>
      </c>
      <c r="R2835" s="212">
        <v>160</v>
      </c>
      <c r="S2835" s="212"/>
      <c r="T2835" s="212"/>
      <c r="U2835" s="212"/>
      <c r="V2835" s="212"/>
      <c r="W2835" s="157"/>
    </row>
    <row r="2836" spans="1:23">
      <c r="A2836" s="158">
        <v>15.43</v>
      </c>
      <c r="B2836" s="153">
        <v>149</v>
      </c>
      <c r="C2836" s="25">
        <v>740776</v>
      </c>
      <c r="D2836" s="153"/>
      <c r="E2836" s="27"/>
      <c r="F2836" s="27"/>
      <c r="G2836" s="27"/>
      <c r="H2836" s="27"/>
      <c r="I2836" s="27"/>
      <c r="J2836" s="159" t="s">
        <v>90</v>
      </c>
      <c r="K2836" s="25" t="s">
        <v>116</v>
      </c>
      <c r="L2836" s="27"/>
      <c r="M2836" s="160" t="s">
        <v>141</v>
      </c>
      <c r="N2836" s="140">
        <v>1.7624460727084901E-2</v>
      </c>
      <c r="O2836" s="140">
        <f t="shared" si="127"/>
        <v>17.624460727084902</v>
      </c>
      <c r="P2836" s="156" t="s">
        <v>346</v>
      </c>
      <c r="Q2836" s="156" t="s">
        <v>346</v>
      </c>
      <c r="R2836" s="199">
        <v>152</v>
      </c>
      <c r="S2836" s="199"/>
      <c r="T2836" s="199"/>
      <c r="U2836" s="199"/>
      <c r="V2836" s="199"/>
      <c r="W2836" s="157"/>
    </row>
    <row r="2837" spans="1:23">
      <c r="A2837" s="158">
        <v>15.54</v>
      </c>
      <c r="B2837" s="153">
        <v>194</v>
      </c>
      <c r="C2837" s="27">
        <v>8333243</v>
      </c>
      <c r="D2837" s="153"/>
      <c r="E2837" s="27"/>
      <c r="F2837" s="27"/>
      <c r="G2837" s="27"/>
      <c r="H2837" s="27"/>
      <c r="I2837" s="27"/>
      <c r="J2837" s="159" t="s">
        <v>398</v>
      </c>
      <c r="K2837" s="25" t="s">
        <v>407</v>
      </c>
      <c r="L2837" s="27"/>
      <c r="M2837" s="160" t="s">
        <v>403</v>
      </c>
      <c r="N2837" s="140">
        <v>0.19826359652952466</v>
      </c>
      <c r="O2837" s="140">
        <f t="shared" si="127"/>
        <v>198.26359652952465</v>
      </c>
      <c r="P2837" s="27">
        <v>87000</v>
      </c>
      <c r="Q2837" s="27">
        <v>100</v>
      </c>
      <c r="R2837" s="201">
        <v>104</v>
      </c>
      <c r="S2837" s="201">
        <v>223</v>
      </c>
      <c r="T2837" s="201">
        <v>267</v>
      </c>
      <c r="U2837" s="201"/>
      <c r="V2837" s="201"/>
      <c r="W2837" s="157"/>
    </row>
    <row r="2838" spans="1:23">
      <c r="A2838" s="158">
        <v>16.66</v>
      </c>
      <c r="B2838" s="153">
        <v>243</v>
      </c>
      <c r="C2838" s="25">
        <v>369597</v>
      </c>
      <c r="D2838" s="153"/>
      <c r="E2838" s="27"/>
      <c r="F2838" s="27"/>
      <c r="G2838" s="27"/>
      <c r="H2838" s="27"/>
      <c r="I2838" s="27"/>
      <c r="J2838" s="159" t="s">
        <v>95</v>
      </c>
      <c r="K2838" s="25" t="s">
        <v>98</v>
      </c>
      <c r="L2838" s="27"/>
      <c r="M2838" s="160" t="s">
        <v>98</v>
      </c>
      <c r="N2838" s="140">
        <v>8.7934109789577393E-3</v>
      </c>
      <c r="O2838" s="140">
        <f t="shared" si="127"/>
        <v>8.7934109789577395</v>
      </c>
      <c r="P2838" s="156" t="s">
        <v>346</v>
      </c>
      <c r="Q2838" s="156" t="s">
        <v>346</v>
      </c>
      <c r="R2838" s="199">
        <v>109</v>
      </c>
      <c r="S2838" s="199">
        <v>136</v>
      </c>
      <c r="T2838" s="199">
        <v>165</v>
      </c>
      <c r="U2838" s="199"/>
      <c r="V2838" s="199"/>
      <c r="W2838" s="157"/>
    </row>
    <row r="2839" spans="1:23">
      <c r="A2839" s="158">
        <v>16.68</v>
      </c>
      <c r="B2839" s="153">
        <v>55</v>
      </c>
      <c r="C2839" s="25">
        <v>5672633</v>
      </c>
      <c r="D2839" s="153"/>
      <c r="E2839" s="27"/>
      <c r="F2839" s="27"/>
      <c r="G2839" s="27"/>
      <c r="H2839" s="27"/>
      <c r="I2839" s="27"/>
      <c r="J2839" s="159" t="s">
        <v>95</v>
      </c>
      <c r="K2839" s="25" t="s">
        <v>98</v>
      </c>
      <c r="L2839" s="27"/>
      <c r="M2839" s="160" t="s">
        <v>98</v>
      </c>
      <c r="N2839" s="140">
        <v>0.13496265743985469</v>
      </c>
      <c r="O2839" s="140">
        <f t="shared" si="127"/>
        <v>134.96265743985469</v>
      </c>
      <c r="P2839" s="156" t="s">
        <v>346</v>
      </c>
      <c r="Q2839" s="156" t="s">
        <v>346</v>
      </c>
      <c r="R2839" s="199">
        <v>173</v>
      </c>
      <c r="S2839" s="199">
        <v>258</v>
      </c>
      <c r="T2839" s="199"/>
      <c r="U2839" s="199"/>
      <c r="V2839" s="199"/>
      <c r="W2839" s="157"/>
    </row>
    <row r="2840" spans="1:23">
      <c r="A2840" s="158">
        <v>16.739999999999998</v>
      </c>
      <c r="B2840" s="153">
        <v>186</v>
      </c>
      <c r="C2840" s="27">
        <v>1360219</v>
      </c>
      <c r="D2840" s="153"/>
      <c r="E2840" s="27"/>
      <c r="F2840" s="27"/>
      <c r="G2840" s="27"/>
      <c r="H2840" s="27"/>
      <c r="I2840" s="27"/>
      <c r="J2840" s="159" t="s">
        <v>95</v>
      </c>
      <c r="K2840" s="25" t="s">
        <v>98</v>
      </c>
      <c r="L2840" s="27"/>
      <c r="M2840" s="160" t="s">
        <v>98</v>
      </c>
      <c r="N2840" s="140">
        <v>3.2362180126967802E-2</v>
      </c>
      <c r="O2840" s="140">
        <f t="shared" si="127"/>
        <v>32.3621801269678</v>
      </c>
      <c r="P2840" s="156" t="s">
        <v>346</v>
      </c>
      <c r="Q2840" s="156" t="s">
        <v>346</v>
      </c>
      <c r="R2840" s="201">
        <v>70</v>
      </c>
      <c r="S2840" s="201">
        <v>97</v>
      </c>
      <c r="T2840" s="201">
        <v>129</v>
      </c>
      <c r="U2840" s="201">
        <v>256</v>
      </c>
      <c r="V2840" s="201"/>
      <c r="W2840" s="157"/>
    </row>
    <row r="2841" spans="1:23">
      <c r="A2841" s="158">
        <v>19.600000000000001</v>
      </c>
      <c r="B2841" s="153">
        <v>211</v>
      </c>
      <c r="C2841" s="27">
        <v>1076706</v>
      </c>
      <c r="D2841" s="153"/>
      <c r="E2841" s="27"/>
      <c r="F2841" s="27"/>
      <c r="G2841" s="27"/>
      <c r="H2841" s="27"/>
      <c r="I2841" s="27"/>
      <c r="J2841" s="159" t="s">
        <v>391</v>
      </c>
      <c r="K2841" s="25" t="s">
        <v>385</v>
      </c>
      <c r="L2841" s="27"/>
      <c r="M2841" s="160" t="s">
        <v>388</v>
      </c>
      <c r="N2841" s="140">
        <v>2.5616870162662772E-2</v>
      </c>
      <c r="O2841" s="140">
        <f t="shared" si="127"/>
        <v>25.616870162662771</v>
      </c>
      <c r="P2841" s="156" t="s">
        <v>346</v>
      </c>
      <c r="Q2841" s="156" t="s">
        <v>346</v>
      </c>
      <c r="R2841" s="199">
        <v>256</v>
      </c>
      <c r="S2841" s="199">
        <v>109</v>
      </c>
      <c r="T2841" s="199">
        <v>221</v>
      </c>
      <c r="U2841" s="199"/>
      <c r="V2841" s="199"/>
      <c r="W2841" s="157"/>
    </row>
    <row r="2842" spans="1:23">
      <c r="A2842" s="158">
        <v>20.47</v>
      </c>
      <c r="B2842" s="153">
        <v>213</v>
      </c>
      <c r="C2842" s="27">
        <v>1819802</v>
      </c>
      <c r="D2842" s="153"/>
      <c r="E2842" s="27"/>
      <c r="F2842" s="27"/>
      <c r="G2842" s="27"/>
      <c r="H2842" s="27"/>
      <c r="I2842" s="27"/>
      <c r="J2842" s="159" t="s">
        <v>93</v>
      </c>
      <c r="K2842" s="25" t="s">
        <v>119</v>
      </c>
      <c r="L2842" s="27"/>
      <c r="M2842" s="160" t="s">
        <v>144</v>
      </c>
      <c r="N2842" s="140">
        <v>6.778221514032072E-2</v>
      </c>
      <c r="O2842" s="140">
        <f>N2842*10000</f>
        <v>677.82215140320716</v>
      </c>
      <c r="P2842" s="27">
        <v>200</v>
      </c>
      <c r="Q2842" s="27">
        <v>200</v>
      </c>
      <c r="R2842" s="199">
        <v>226</v>
      </c>
      <c r="S2842" s="199">
        <v>183</v>
      </c>
      <c r="T2842" s="199">
        <v>167</v>
      </c>
      <c r="U2842" s="199"/>
      <c r="V2842" s="199"/>
      <c r="W2842" s="157"/>
    </row>
    <row r="2843" spans="1:23">
      <c r="A2843" s="162">
        <v>22.36</v>
      </c>
      <c r="B2843" s="153">
        <v>207</v>
      </c>
      <c r="C2843" s="27">
        <v>1139107</v>
      </c>
      <c r="D2843" s="153"/>
      <c r="E2843" s="27"/>
      <c r="F2843" s="27"/>
      <c r="G2843" s="27"/>
      <c r="H2843" s="27"/>
      <c r="I2843" s="27"/>
      <c r="J2843" s="159" t="s">
        <v>95</v>
      </c>
      <c r="K2843" s="25" t="s">
        <v>98</v>
      </c>
      <c r="L2843" s="27"/>
      <c r="M2843" s="160" t="s">
        <v>98</v>
      </c>
      <c r="N2843" s="140">
        <v>2.7101507858580062E-2</v>
      </c>
      <c r="O2843" s="140">
        <f t="shared" si="127"/>
        <v>27.10150785858006</v>
      </c>
      <c r="P2843" s="156" t="s">
        <v>346</v>
      </c>
      <c r="Q2843" s="156" t="s">
        <v>346</v>
      </c>
      <c r="R2843" s="199">
        <v>73</v>
      </c>
      <c r="S2843" s="199">
        <v>147</v>
      </c>
      <c r="T2843" s="199">
        <v>281</v>
      </c>
      <c r="U2843" s="199">
        <v>355</v>
      </c>
      <c r="V2843" s="199">
        <v>429</v>
      </c>
      <c r="W2843" s="157"/>
    </row>
    <row r="2844" spans="1:23">
      <c r="A2844" s="158">
        <v>23.46</v>
      </c>
      <c r="B2844" s="153">
        <v>243</v>
      </c>
      <c r="C2844" s="25">
        <v>515106</v>
      </c>
      <c r="D2844" s="153"/>
      <c r="E2844" s="27"/>
      <c r="F2844" s="27"/>
      <c r="G2844" s="27"/>
      <c r="H2844" s="27"/>
      <c r="I2844" s="27"/>
      <c r="J2844" s="159" t="s">
        <v>3393</v>
      </c>
      <c r="K2844" s="25" t="s">
        <v>120</v>
      </c>
      <c r="L2844" s="27"/>
      <c r="M2844" s="160" t="s">
        <v>145</v>
      </c>
      <c r="N2844" s="140">
        <v>0.1</v>
      </c>
      <c r="O2844" s="140">
        <f t="shared" si="127"/>
        <v>100</v>
      </c>
      <c r="P2844" s="156" t="s">
        <v>346</v>
      </c>
      <c r="Q2844" s="156" t="s">
        <v>346</v>
      </c>
      <c r="R2844" s="201">
        <v>173</v>
      </c>
      <c r="S2844" s="201">
        <v>186</v>
      </c>
      <c r="T2844" s="201">
        <v>220</v>
      </c>
      <c r="U2844" s="201">
        <v>292</v>
      </c>
      <c r="V2844" s="201"/>
      <c r="W2844" s="157"/>
    </row>
    <row r="2845" spans="1:23">
      <c r="A2845" s="158">
        <v>24.04</v>
      </c>
      <c r="B2845" s="153">
        <v>77</v>
      </c>
      <c r="C2845" s="25">
        <v>1195459</v>
      </c>
      <c r="D2845" s="153"/>
      <c r="E2845" s="27"/>
      <c r="F2845" s="27"/>
      <c r="G2845" s="27"/>
      <c r="H2845" s="27"/>
      <c r="I2845" s="27"/>
      <c r="J2845" s="159" t="s">
        <v>370</v>
      </c>
      <c r="K2845" s="25" t="s">
        <v>168</v>
      </c>
      <c r="L2845" s="27"/>
      <c r="M2845" s="160" t="s">
        <v>180</v>
      </c>
      <c r="N2845" s="140">
        <v>2.8442228414986705E-2</v>
      </c>
      <c r="O2845" s="140">
        <f t="shared" si="127"/>
        <v>28.442228414986705</v>
      </c>
      <c r="P2845" s="27">
        <v>30</v>
      </c>
      <c r="Q2845" s="27">
        <v>360</v>
      </c>
      <c r="R2845" s="199">
        <v>326</v>
      </c>
      <c r="S2845" s="199">
        <v>94</v>
      </c>
      <c r="T2845" s="199">
        <v>170</v>
      </c>
      <c r="U2845" s="199">
        <v>215</v>
      </c>
      <c r="V2845" s="199">
        <v>233</v>
      </c>
      <c r="W2845" s="157"/>
    </row>
    <row r="2846" spans="1:23">
      <c r="A2846" s="9">
        <v>24.37</v>
      </c>
      <c r="B2846" s="10">
        <v>207</v>
      </c>
      <c r="C2846" s="135">
        <v>1675378</v>
      </c>
      <c r="D2846" s="11"/>
      <c r="E2846" s="12"/>
      <c r="F2846" s="135"/>
      <c r="G2846" s="135"/>
      <c r="H2846" s="135"/>
      <c r="I2846" s="135"/>
      <c r="J2846" s="15" t="s">
        <v>95</v>
      </c>
      <c r="K2846" s="7" t="s">
        <v>98</v>
      </c>
      <c r="L2846" s="135"/>
      <c r="M2846" s="13" t="s">
        <v>98</v>
      </c>
      <c r="N2846" s="14">
        <v>3.9860408225998206E-2</v>
      </c>
      <c r="O2846" s="140">
        <f t="shared" si="127"/>
        <v>39.860408225998206</v>
      </c>
      <c r="P2846" s="130" t="s">
        <v>346</v>
      </c>
      <c r="Q2846" s="130" t="s">
        <v>346</v>
      </c>
      <c r="R2846" s="199">
        <v>73</v>
      </c>
      <c r="S2846" s="199">
        <v>147</v>
      </c>
      <c r="T2846" s="199">
        <v>281</v>
      </c>
      <c r="U2846" s="199">
        <v>355</v>
      </c>
      <c r="V2846" s="199">
        <v>429</v>
      </c>
      <c r="W2846" s="136"/>
    </row>
    <row r="2847" spans="1:23">
      <c r="A2847" s="9">
        <v>25.29</v>
      </c>
      <c r="B2847" s="10">
        <v>149</v>
      </c>
      <c r="C2847" s="21">
        <v>38881437</v>
      </c>
      <c r="D2847" s="11"/>
      <c r="E2847" s="12"/>
      <c r="F2847" s="135"/>
      <c r="G2847" s="135"/>
      <c r="H2847" s="135"/>
      <c r="I2847" s="135"/>
      <c r="J2847" s="15" t="s">
        <v>94</v>
      </c>
      <c r="K2847" s="7" t="s">
        <v>121</v>
      </c>
      <c r="L2847" s="135"/>
      <c r="M2847" s="13" t="s">
        <v>146</v>
      </c>
      <c r="N2847" s="14">
        <v>0.92506285222405404</v>
      </c>
      <c r="O2847" s="140">
        <f t="shared" si="127"/>
        <v>925.06285222405404</v>
      </c>
      <c r="P2847" s="130" t="s">
        <v>346</v>
      </c>
      <c r="Q2847" s="135">
        <v>1300</v>
      </c>
      <c r="R2847" s="201">
        <v>167</v>
      </c>
      <c r="S2847" s="201">
        <v>279</v>
      </c>
      <c r="T2847" s="201"/>
      <c r="U2847" s="201"/>
      <c r="V2847" s="201"/>
      <c r="W2847" s="136"/>
    </row>
    <row r="2848" spans="1:23">
      <c r="A2848" s="9">
        <v>26.8</v>
      </c>
      <c r="B2848" s="10">
        <v>158</v>
      </c>
      <c r="C2848" s="135">
        <v>2086788</v>
      </c>
      <c r="D2848" s="11"/>
      <c r="E2848" s="12"/>
      <c r="F2848" s="135"/>
      <c r="G2848" s="135"/>
      <c r="H2848" s="135"/>
      <c r="I2848" s="135"/>
      <c r="J2848" s="15" t="s">
        <v>95</v>
      </c>
      <c r="K2848" s="7" t="s">
        <v>98</v>
      </c>
      <c r="L2848" s="135"/>
      <c r="M2848" s="13" t="s">
        <v>98</v>
      </c>
      <c r="N2848" s="14">
        <v>4.9648629480102013E-2</v>
      </c>
      <c r="O2848" s="140">
        <f t="shared" si="127"/>
        <v>49.648629480102016</v>
      </c>
      <c r="P2848" s="130" t="s">
        <v>346</v>
      </c>
      <c r="Q2848" s="130" t="s">
        <v>346</v>
      </c>
      <c r="R2848" s="199">
        <v>331</v>
      </c>
      <c r="S2848" s="199"/>
      <c r="T2848" s="199"/>
      <c r="U2848" s="199"/>
      <c r="V2848" s="199"/>
      <c r="W2848" s="136"/>
    </row>
    <row r="2849" spans="1:23" ht="13.8" thickBot="1">
      <c r="A2849" s="5">
        <v>28.31</v>
      </c>
      <c r="B2849" s="10">
        <v>69</v>
      </c>
      <c r="C2849" s="135">
        <v>2326916</v>
      </c>
      <c r="D2849" s="11"/>
      <c r="E2849" s="12"/>
      <c r="F2849" s="135"/>
      <c r="G2849" s="135"/>
      <c r="H2849" s="135"/>
      <c r="I2849" s="135"/>
      <c r="J2849" s="15" t="s">
        <v>95</v>
      </c>
      <c r="K2849" s="7" t="s">
        <v>98</v>
      </c>
      <c r="L2849" s="135"/>
      <c r="M2849" s="13" t="s">
        <v>98</v>
      </c>
      <c r="N2849" s="14">
        <v>5.5361728318986426E-2</v>
      </c>
      <c r="O2849" s="140">
        <f t="shared" si="127"/>
        <v>55.36172831898643</v>
      </c>
      <c r="P2849" s="130" t="s">
        <v>346</v>
      </c>
      <c r="Q2849" s="130" t="s">
        <v>346</v>
      </c>
      <c r="R2849" s="205">
        <v>95</v>
      </c>
      <c r="S2849" s="205">
        <v>121</v>
      </c>
      <c r="T2849" s="205">
        <v>149</v>
      </c>
      <c r="U2849" s="205">
        <v>257</v>
      </c>
      <c r="V2849" s="205"/>
      <c r="W2849" s="136"/>
    </row>
    <row r="2850" spans="1:23">
      <c r="A2850" s="220" t="s">
        <v>408</v>
      </c>
      <c r="B2850" s="220"/>
      <c r="C2850" s="220"/>
      <c r="D2850" s="220"/>
      <c r="E2850" s="220"/>
      <c r="F2850" s="220"/>
      <c r="G2850" s="220"/>
      <c r="H2850" s="220"/>
      <c r="I2850" s="220"/>
      <c r="J2850" s="220"/>
      <c r="K2850" s="220"/>
      <c r="L2850" s="220"/>
      <c r="M2850" s="220"/>
      <c r="N2850" s="220"/>
      <c r="O2850" s="220"/>
      <c r="P2850" s="220"/>
      <c r="Q2850" s="220"/>
      <c r="R2850" s="220"/>
      <c r="S2850" s="220"/>
      <c r="T2850" s="220"/>
      <c r="U2850" s="220"/>
      <c r="V2850" s="220"/>
      <c r="W2850" s="220"/>
    </row>
    <row r="2851" spans="1:23">
      <c r="A2851" s="9">
        <v>6.9580000000000002</v>
      </c>
      <c r="B2851" s="10">
        <v>119</v>
      </c>
      <c r="C2851" s="135">
        <v>259313</v>
      </c>
      <c r="D2851" s="11">
        <v>16.440000000000001</v>
      </c>
      <c r="E2851" s="12">
        <v>0</v>
      </c>
      <c r="F2851" s="135" t="s">
        <v>13</v>
      </c>
      <c r="G2851" s="135" t="str">
        <f t="shared" ref="G2851:G2857" si="128">IF($F2851="Other","Please, specify ion type!!!","")</f>
        <v/>
      </c>
      <c r="H2851" s="135" t="s">
        <v>20</v>
      </c>
      <c r="I2851" s="135" t="s">
        <v>23</v>
      </c>
      <c r="J2851" s="15" t="s">
        <v>866</v>
      </c>
      <c r="K2851" s="7" t="s">
        <v>867</v>
      </c>
      <c r="L2851" s="135" t="s">
        <v>3395</v>
      </c>
      <c r="M2851" s="13" t="s">
        <v>3396</v>
      </c>
      <c r="N2851" s="14"/>
      <c r="O2851" s="140">
        <v>1.0199051564002624</v>
      </c>
      <c r="P2851" s="130" t="s">
        <v>346</v>
      </c>
      <c r="Q2851" s="130" t="s">
        <v>346</v>
      </c>
      <c r="R2851" s="135" t="s">
        <v>3550</v>
      </c>
      <c r="S2851" s="135"/>
      <c r="T2851" s="137"/>
      <c r="U2851" s="16"/>
      <c r="V2851" s="16"/>
      <c r="W2851" s="136"/>
    </row>
    <row r="2852" spans="1:23">
      <c r="A2852" s="158">
        <v>6.99</v>
      </c>
      <c r="B2852" s="153">
        <v>94</v>
      </c>
      <c r="C2852" s="25">
        <v>890809</v>
      </c>
      <c r="D2852" s="153">
        <v>29.95</v>
      </c>
      <c r="E2852" s="27">
        <v>0</v>
      </c>
      <c r="F2852" s="27" t="s">
        <v>13</v>
      </c>
      <c r="G2852" s="27" t="str">
        <f t="shared" si="128"/>
        <v/>
      </c>
      <c r="H2852" s="27" t="s">
        <v>20</v>
      </c>
      <c r="I2852" s="27" t="s">
        <v>23</v>
      </c>
      <c r="J2852" s="159" t="s">
        <v>74</v>
      </c>
      <c r="K2852" s="25" t="s">
        <v>100</v>
      </c>
      <c r="L2852" s="27" t="s">
        <v>3397</v>
      </c>
      <c r="M2852" s="160" t="s">
        <v>3398</v>
      </c>
      <c r="N2852" s="140"/>
      <c r="O2852" s="140">
        <v>1.9232027907630365</v>
      </c>
      <c r="P2852" s="156" t="s">
        <v>346</v>
      </c>
      <c r="Q2852" s="156" t="s">
        <v>346</v>
      </c>
      <c r="R2852" s="27">
        <v>66</v>
      </c>
      <c r="S2852" s="27"/>
      <c r="T2852" s="140"/>
      <c r="U2852" s="161"/>
      <c r="V2852" s="161"/>
      <c r="W2852" s="157"/>
    </row>
    <row r="2853" spans="1:23">
      <c r="A2853" s="158">
        <v>7.04</v>
      </c>
      <c r="B2853" s="153">
        <v>119</v>
      </c>
      <c r="C2853" s="25">
        <v>2122853</v>
      </c>
      <c r="D2853" s="153">
        <v>16.440000000000001</v>
      </c>
      <c r="E2853" s="27">
        <v>0</v>
      </c>
      <c r="F2853" s="27" t="s">
        <v>13</v>
      </c>
      <c r="G2853" s="27" t="str">
        <f t="shared" si="128"/>
        <v/>
      </c>
      <c r="H2853" s="27" t="s">
        <v>20</v>
      </c>
      <c r="I2853" s="27" t="s">
        <v>23</v>
      </c>
      <c r="J2853" s="159" t="s">
        <v>3399</v>
      </c>
      <c r="K2853" s="25" t="s">
        <v>867</v>
      </c>
      <c r="L2853" s="27" t="s">
        <v>3400</v>
      </c>
      <c r="M2853" s="160" t="s">
        <v>3401</v>
      </c>
      <c r="N2853" s="140"/>
      <c r="O2853" s="140">
        <v>8.349402926115415</v>
      </c>
      <c r="P2853" s="156" t="s">
        <v>346</v>
      </c>
      <c r="Q2853" s="156" t="s">
        <v>346</v>
      </c>
      <c r="R2853" s="27" t="s">
        <v>3550</v>
      </c>
      <c r="S2853" s="27"/>
      <c r="T2853" s="140"/>
      <c r="U2853" s="161"/>
      <c r="V2853" s="161"/>
      <c r="W2853" s="157"/>
    </row>
    <row r="2854" spans="1:23">
      <c r="A2854" s="158">
        <v>7.0990000000000002</v>
      </c>
      <c r="B2854" s="153">
        <v>105</v>
      </c>
      <c r="C2854" s="25">
        <v>1078920</v>
      </c>
      <c r="D2854" s="153">
        <v>12.72</v>
      </c>
      <c r="E2854" s="27">
        <v>0</v>
      </c>
      <c r="F2854" s="27" t="s">
        <v>13</v>
      </c>
      <c r="G2854" s="27" t="str">
        <f t="shared" si="128"/>
        <v/>
      </c>
      <c r="H2854" s="27" t="s">
        <v>20</v>
      </c>
      <c r="I2854" s="27" t="s">
        <v>23</v>
      </c>
      <c r="J2854" s="159" t="s">
        <v>3402</v>
      </c>
      <c r="K2854" s="25" t="s">
        <v>3403</v>
      </c>
      <c r="L2854" s="27" t="s">
        <v>3404</v>
      </c>
      <c r="M2854" s="160" t="s">
        <v>3405</v>
      </c>
      <c r="N2854" s="140"/>
      <c r="O2854" s="140">
        <v>5.4845303426216336</v>
      </c>
      <c r="P2854" s="156" t="s">
        <v>346</v>
      </c>
      <c r="Q2854" s="156" t="s">
        <v>346</v>
      </c>
      <c r="R2854" s="27" t="s">
        <v>3551</v>
      </c>
      <c r="S2854" s="27"/>
      <c r="T2854" s="140"/>
      <c r="U2854" s="161"/>
      <c r="V2854" s="161"/>
      <c r="W2854" s="157"/>
    </row>
    <row r="2855" spans="1:23">
      <c r="A2855" s="158">
        <v>7.16</v>
      </c>
      <c r="B2855" s="153">
        <v>93</v>
      </c>
      <c r="C2855" s="25">
        <v>3090156</v>
      </c>
      <c r="D2855" s="153">
        <v>33.97</v>
      </c>
      <c r="E2855" s="27">
        <v>0</v>
      </c>
      <c r="F2855" s="27" t="s">
        <v>13</v>
      </c>
      <c r="G2855" s="27" t="str">
        <f t="shared" si="128"/>
        <v/>
      </c>
      <c r="H2855" s="27" t="s">
        <v>20</v>
      </c>
      <c r="I2855" s="27" t="s">
        <v>23</v>
      </c>
      <c r="J2855" s="159" t="s">
        <v>324</v>
      </c>
      <c r="K2855" s="25" t="s">
        <v>338</v>
      </c>
      <c r="L2855" s="27" t="s">
        <v>3406</v>
      </c>
      <c r="M2855" s="160" t="s">
        <v>3407</v>
      </c>
      <c r="N2855" s="140"/>
      <c r="O2855" s="140">
        <v>5.8819613798734327</v>
      </c>
      <c r="P2855" s="156" t="s">
        <v>346</v>
      </c>
      <c r="Q2855" s="156" t="s">
        <v>346</v>
      </c>
      <c r="R2855" s="27">
        <v>66</v>
      </c>
      <c r="S2855" s="27"/>
      <c r="T2855" s="140"/>
      <c r="U2855" s="161"/>
      <c r="V2855" s="161"/>
      <c r="W2855" s="157"/>
    </row>
    <row r="2856" spans="1:23">
      <c r="A2856" s="158">
        <v>7.3040000000000003</v>
      </c>
      <c r="B2856" s="153">
        <v>67</v>
      </c>
      <c r="C2856" s="25">
        <v>12103505</v>
      </c>
      <c r="D2856" s="153">
        <v>16.23</v>
      </c>
      <c r="E2856" s="27">
        <v>0</v>
      </c>
      <c r="F2856" s="27" t="s">
        <v>13</v>
      </c>
      <c r="G2856" s="27" t="str">
        <f t="shared" si="128"/>
        <v/>
      </c>
      <c r="H2856" s="27" t="s">
        <v>20</v>
      </c>
      <c r="I2856" s="27" t="s">
        <v>23</v>
      </c>
      <c r="J2856" s="159" t="s">
        <v>3408</v>
      </c>
      <c r="K2856" s="25" t="s">
        <v>3409</v>
      </c>
      <c r="L2856" s="27" t="s">
        <v>3410</v>
      </c>
      <c r="M2856" s="160" t="s">
        <v>3411</v>
      </c>
      <c r="N2856" s="140"/>
      <c r="O2856" s="140">
        <v>48.220304133836734</v>
      </c>
      <c r="P2856" s="156" t="s">
        <v>346</v>
      </c>
      <c r="Q2856" s="156" t="s">
        <v>346</v>
      </c>
      <c r="R2856" s="27" t="s">
        <v>3552</v>
      </c>
      <c r="S2856" s="27"/>
      <c r="T2856" s="140"/>
      <c r="U2856" s="161"/>
      <c r="V2856" s="161"/>
      <c r="W2856" s="157"/>
    </row>
    <row r="2857" spans="1:23">
      <c r="A2857" s="158">
        <v>7.3730000000000002</v>
      </c>
      <c r="B2857" s="153">
        <v>57</v>
      </c>
      <c r="C2857" s="25">
        <v>3356086</v>
      </c>
      <c r="D2857" s="153">
        <v>22.37</v>
      </c>
      <c r="E2857" s="27">
        <v>0</v>
      </c>
      <c r="F2857" s="27" t="s">
        <v>13</v>
      </c>
      <c r="G2857" s="27" t="str">
        <f t="shared" si="128"/>
        <v/>
      </c>
      <c r="H2857" s="27" t="s">
        <v>20</v>
      </c>
      <c r="I2857" s="27" t="s">
        <v>23</v>
      </c>
      <c r="J2857" s="159" t="s">
        <v>3412</v>
      </c>
      <c r="K2857" s="25" t="s">
        <v>729</v>
      </c>
      <c r="L2857" s="27" t="s">
        <v>3413</v>
      </c>
      <c r="M2857" s="160" t="s">
        <v>3414</v>
      </c>
      <c r="N2857" s="140"/>
      <c r="O2857" s="140">
        <v>9.7007298011837548</v>
      </c>
      <c r="P2857" s="156" t="s">
        <v>346</v>
      </c>
      <c r="Q2857" s="156" t="s">
        <v>346</v>
      </c>
      <c r="R2857" s="27" t="s">
        <v>3553</v>
      </c>
      <c r="S2857" s="27"/>
      <c r="T2857" s="140"/>
      <c r="U2857" s="161"/>
      <c r="V2857" s="161"/>
      <c r="W2857" s="157"/>
    </row>
    <row r="2858" spans="1:23">
      <c r="A2858" s="158">
        <v>7.4109999999999996</v>
      </c>
      <c r="B2858" s="153">
        <v>89</v>
      </c>
      <c r="C2858" s="25">
        <v>560909</v>
      </c>
      <c r="D2858" s="153">
        <v>14.35</v>
      </c>
      <c r="E2858" s="27">
        <v>0</v>
      </c>
      <c r="F2858" s="27" t="s">
        <v>2</v>
      </c>
      <c r="G2858" s="27" t="s">
        <v>67</v>
      </c>
      <c r="H2858" s="27" t="s">
        <v>20</v>
      </c>
      <c r="I2858" s="27" t="s">
        <v>10</v>
      </c>
      <c r="J2858" s="159" t="str">
        <f>IF($I2858="Unknown","n.i.","")</f>
        <v>n.i.</v>
      </c>
      <c r="K2858" s="25" t="str">
        <f t="shared" ref="K2858:M2860" si="129">IF($I2858="Unknown","n/a","")</f>
        <v>n/a</v>
      </c>
      <c r="L2858" s="27" t="str">
        <f t="shared" si="129"/>
        <v>n/a</v>
      </c>
      <c r="M2858" s="160" t="str">
        <f t="shared" si="129"/>
        <v>n/a</v>
      </c>
      <c r="N2858" s="140"/>
      <c r="O2858" s="140">
        <v>2.5274223319304845</v>
      </c>
      <c r="P2858" s="156" t="s">
        <v>346</v>
      </c>
      <c r="Q2858" s="156" t="s">
        <v>346</v>
      </c>
      <c r="R2858" s="27">
        <v>114</v>
      </c>
      <c r="S2858" s="27"/>
      <c r="T2858" s="140"/>
      <c r="U2858" s="161"/>
      <c r="V2858" s="161"/>
      <c r="W2858" s="157"/>
    </row>
    <row r="2859" spans="1:23">
      <c r="A2859" s="158">
        <v>7.44</v>
      </c>
      <c r="B2859" s="153">
        <v>109</v>
      </c>
      <c r="C2859" s="25">
        <v>1526274</v>
      </c>
      <c r="D2859" s="153">
        <v>11.66</v>
      </c>
      <c r="E2859" s="27">
        <v>0</v>
      </c>
      <c r="F2859" s="27" t="s">
        <v>2</v>
      </c>
      <c r="G2859" s="27" t="s">
        <v>67</v>
      </c>
      <c r="H2859" s="27" t="s">
        <v>20</v>
      </c>
      <c r="I2859" s="27" t="s">
        <v>10</v>
      </c>
      <c r="J2859" s="159" t="str">
        <f>IF($I2859="Unknown","n.i.","")</f>
        <v>n.i.</v>
      </c>
      <c r="K2859" s="25" t="str">
        <f t="shared" si="129"/>
        <v>n/a</v>
      </c>
      <c r="L2859" s="27" t="str">
        <f t="shared" si="129"/>
        <v>n/a</v>
      </c>
      <c r="M2859" s="160" t="str">
        <f t="shared" si="129"/>
        <v>n/a</v>
      </c>
      <c r="N2859" s="140"/>
      <c r="O2859" s="140">
        <v>8.4639144843373622</v>
      </c>
      <c r="P2859" s="156" t="s">
        <v>346</v>
      </c>
      <c r="Q2859" s="156" t="s">
        <v>346</v>
      </c>
      <c r="R2859" s="27" t="s">
        <v>3554</v>
      </c>
      <c r="S2859" s="27"/>
      <c r="T2859" s="140"/>
      <c r="U2859" s="161"/>
      <c r="V2859" s="161"/>
      <c r="W2859" s="157"/>
    </row>
    <row r="2860" spans="1:23">
      <c r="A2860" s="158">
        <v>7.5119999999999996</v>
      </c>
      <c r="B2860" s="153">
        <v>81</v>
      </c>
      <c r="C2860" s="25">
        <v>840918</v>
      </c>
      <c r="D2860" s="153">
        <v>6.24</v>
      </c>
      <c r="E2860" s="27">
        <v>0</v>
      </c>
      <c r="F2860" s="27" t="s">
        <v>2</v>
      </c>
      <c r="G2860" s="27" t="s">
        <v>67</v>
      </c>
      <c r="H2860" s="27" t="s">
        <v>20</v>
      </c>
      <c r="I2860" s="27" t="s">
        <v>10</v>
      </c>
      <c r="J2860" s="159" t="str">
        <f>IF($I2860="Unknown","n.i.","")</f>
        <v>n.i.</v>
      </c>
      <c r="K2860" s="25" t="str">
        <f t="shared" si="129"/>
        <v>n/a</v>
      </c>
      <c r="L2860" s="27" t="str">
        <f t="shared" si="129"/>
        <v>n/a</v>
      </c>
      <c r="M2860" s="160" t="str">
        <f t="shared" si="129"/>
        <v>n/a</v>
      </c>
      <c r="N2860" s="140"/>
      <c r="O2860" s="140">
        <v>8.7137755701857511</v>
      </c>
      <c r="P2860" s="156" t="s">
        <v>346</v>
      </c>
      <c r="Q2860" s="156" t="s">
        <v>346</v>
      </c>
      <c r="R2860" s="27" t="s">
        <v>3555</v>
      </c>
      <c r="S2860" s="27"/>
      <c r="T2860" s="140"/>
      <c r="U2860" s="161"/>
      <c r="V2860" s="161"/>
      <c r="W2860" s="157"/>
    </row>
    <row r="2861" spans="1:23">
      <c r="A2861" s="158">
        <v>7.5309999999999997</v>
      </c>
      <c r="B2861" s="153">
        <v>58</v>
      </c>
      <c r="C2861" s="25">
        <v>802140</v>
      </c>
      <c r="D2861" s="153">
        <v>10.58</v>
      </c>
      <c r="E2861" s="27">
        <v>0</v>
      </c>
      <c r="F2861" s="27" t="s">
        <v>2</v>
      </c>
      <c r="G2861" s="27" t="s">
        <v>67</v>
      </c>
      <c r="H2861" s="27" t="s">
        <v>20</v>
      </c>
      <c r="I2861" s="27" t="s">
        <v>23</v>
      </c>
      <c r="J2861" s="159" t="s">
        <v>3415</v>
      </c>
      <c r="K2861" s="25" t="s">
        <v>3416</v>
      </c>
      <c r="L2861" s="27" t="s">
        <v>3417</v>
      </c>
      <c r="M2861" s="160" t="s">
        <v>3418</v>
      </c>
      <c r="N2861" s="140"/>
      <c r="O2861" s="140">
        <v>4.9023218126468722</v>
      </c>
      <c r="P2861" s="156" t="s">
        <v>346</v>
      </c>
      <c r="Q2861" s="156" t="s">
        <v>346</v>
      </c>
      <c r="R2861" s="27" t="s">
        <v>3556</v>
      </c>
      <c r="S2861" s="27"/>
      <c r="T2861" s="140"/>
      <c r="U2861" s="161"/>
      <c r="V2861" s="161"/>
      <c r="W2861" s="157"/>
    </row>
    <row r="2862" spans="1:23">
      <c r="A2862" s="158">
        <v>7.601</v>
      </c>
      <c r="B2862" s="153">
        <v>101</v>
      </c>
      <c r="C2862" s="25">
        <v>645409</v>
      </c>
      <c r="D2862" s="153">
        <v>17.64</v>
      </c>
      <c r="E2862" s="27">
        <v>0</v>
      </c>
      <c r="F2862" s="27" t="s">
        <v>2</v>
      </c>
      <c r="G2862" s="27" t="s">
        <v>67</v>
      </c>
      <c r="H2862" s="27" t="s">
        <v>20</v>
      </c>
      <c r="I2862" s="27" t="s">
        <v>10</v>
      </c>
      <c r="J2862" s="159" t="str">
        <f>IF($I2862="Unknown","n.i.","")</f>
        <v>n.i.</v>
      </c>
      <c r="K2862" s="25" t="str">
        <f>IF($I2862="Unknown","n/a","")</f>
        <v>n/a</v>
      </c>
      <c r="L2862" s="27" t="str">
        <f>IF($I2862="Unknown","n/a","")</f>
        <v>n/a</v>
      </c>
      <c r="M2862" s="160" t="str">
        <f>IF($I2862="Unknown","n/a","")</f>
        <v>n/a</v>
      </c>
      <c r="N2862" s="140"/>
      <c r="O2862" s="140">
        <v>2.3657766853116358</v>
      </c>
      <c r="P2862" s="156" t="s">
        <v>346</v>
      </c>
      <c r="Q2862" s="156" t="s">
        <v>346</v>
      </c>
      <c r="R2862" s="27"/>
      <c r="S2862" s="27"/>
      <c r="T2862" s="140"/>
      <c r="U2862" s="161"/>
      <c r="V2862" s="161"/>
      <c r="W2862" s="157"/>
    </row>
    <row r="2863" spans="1:23">
      <c r="A2863" s="158">
        <v>7.6180000000000003</v>
      </c>
      <c r="B2863" s="153">
        <v>108</v>
      </c>
      <c r="C2863" s="25">
        <v>1022753</v>
      </c>
      <c r="D2863" s="153">
        <v>11.85</v>
      </c>
      <c r="E2863" s="27">
        <v>0</v>
      </c>
      <c r="F2863" s="27" t="s">
        <v>13</v>
      </c>
      <c r="G2863" s="27" t="str">
        <f>IF($F2863="Other","Please, specify ion type!!!","")</f>
        <v/>
      </c>
      <c r="H2863" s="27" t="s">
        <v>20</v>
      </c>
      <c r="I2863" s="27" t="s">
        <v>23</v>
      </c>
      <c r="J2863" s="159" t="s">
        <v>77</v>
      </c>
      <c r="K2863" s="25" t="s">
        <v>103</v>
      </c>
      <c r="L2863" s="27" t="s">
        <v>3419</v>
      </c>
      <c r="M2863" s="160" t="s">
        <v>3420</v>
      </c>
      <c r="N2863" s="140"/>
      <c r="O2863" s="140">
        <v>5.580713440301758</v>
      </c>
      <c r="P2863" s="156" t="s">
        <v>346</v>
      </c>
      <c r="Q2863" s="156" t="s">
        <v>346</v>
      </c>
      <c r="R2863" s="27" t="s">
        <v>3557</v>
      </c>
      <c r="S2863" s="27"/>
      <c r="T2863" s="140"/>
      <c r="U2863" s="161"/>
      <c r="V2863" s="161"/>
      <c r="W2863" s="157"/>
    </row>
    <row r="2864" spans="1:23">
      <c r="A2864" s="158">
        <v>7.68</v>
      </c>
      <c r="B2864" s="153">
        <v>105</v>
      </c>
      <c r="C2864" s="25">
        <v>1757410</v>
      </c>
      <c r="D2864" s="153">
        <v>29.82</v>
      </c>
      <c r="E2864" s="27">
        <v>0</v>
      </c>
      <c r="F2864" s="27" t="s">
        <v>2</v>
      </c>
      <c r="G2864" s="27" t="s">
        <v>67</v>
      </c>
      <c r="H2864" s="27" t="s">
        <v>20</v>
      </c>
      <c r="I2864" s="27" t="s">
        <v>23</v>
      </c>
      <c r="J2864" s="159" t="s">
        <v>540</v>
      </c>
      <c r="K2864" s="25" t="s">
        <v>3421</v>
      </c>
      <c r="L2864" s="27" t="s">
        <v>3422</v>
      </c>
      <c r="M2864" s="160" t="s">
        <v>3423</v>
      </c>
      <c r="N2864" s="140"/>
      <c r="O2864" s="140">
        <v>3.8106824976822296</v>
      </c>
      <c r="P2864" s="156" t="s">
        <v>346</v>
      </c>
      <c r="Q2864" s="156" t="s">
        <v>346</v>
      </c>
      <c r="R2864" s="27" t="s">
        <v>3558</v>
      </c>
      <c r="S2864" s="27"/>
      <c r="T2864" s="140"/>
      <c r="U2864" s="161"/>
      <c r="V2864" s="161"/>
      <c r="W2864" s="157"/>
    </row>
    <row r="2865" spans="1:23">
      <c r="A2865" s="158">
        <v>7.726</v>
      </c>
      <c r="B2865" s="153">
        <v>73</v>
      </c>
      <c r="C2865" s="25">
        <v>3879133</v>
      </c>
      <c r="D2865" s="153">
        <v>21.5</v>
      </c>
      <c r="E2865" s="27">
        <v>0</v>
      </c>
      <c r="F2865" s="27" t="s">
        <v>2</v>
      </c>
      <c r="G2865" s="27" t="s">
        <v>67</v>
      </c>
      <c r="H2865" s="27" t="s">
        <v>20</v>
      </c>
      <c r="I2865" s="27" t="s">
        <v>23</v>
      </c>
      <c r="J2865" s="159" t="s">
        <v>148</v>
      </c>
      <c r="K2865" s="25" t="s">
        <v>106</v>
      </c>
      <c r="L2865" s="27" t="s">
        <v>2976</v>
      </c>
      <c r="M2865" s="160" t="s">
        <v>3424</v>
      </c>
      <c r="N2865" s="140"/>
      <c r="O2865" s="140">
        <v>11.666310237916875</v>
      </c>
      <c r="P2865" s="156" t="s">
        <v>346</v>
      </c>
      <c r="Q2865" s="156" t="s">
        <v>346</v>
      </c>
      <c r="R2865" s="27" t="s">
        <v>3559</v>
      </c>
      <c r="S2865" s="27"/>
      <c r="T2865" s="140"/>
      <c r="U2865" s="161"/>
      <c r="V2865" s="161"/>
      <c r="W2865" s="157"/>
    </row>
    <row r="2866" spans="1:23">
      <c r="A2866" s="158">
        <v>7.7469999999999999</v>
      </c>
      <c r="B2866" s="153">
        <v>112</v>
      </c>
      <c r="C2866" s="25">
        <v>674953</v>
      </c>
      <c r="D2866" s="153">
        <v>11.24</v>
      </c>
      <c r="E2866" s="27">
        <v>0</v>
      </c>
      <c r="F2866" s="27" t="s">
        <v>2</v>
      </c>
      <c r="G2866" s="27" t="s">
        <v>67</v>
      </c>
      <c r="H2866" s="27" t="s">
        <v>20</v>
      </c>
      <c r="I2866" s="27" t="s">
        <v>10</v>
      </c>
      <c r="J2866" s="159" t="str">
        <f>IF($I2866="Unknown","n.i.","")</f>
        <v>n.i.</v>
      </c>
      <c r="K2866" s="25" t="str">
        <f>IF($I2866="Unknown","n/a","")</f>
        <v>n/a</v>
      </c>
      <c r="L2866" s="27" t="str">
        <f>IF($I2866="Unknown","n/a","")</f>
        <v>n/a</v>
      </c>
      <c r="M2866" s="160" t="str">
        <f>IF($I2866="Unknown","n/a","")</f>
        <v>n/a</v>
      </c>
      <c r="N2866" s="140"/>
      <c r="O2866" s="140">
        <v>3.8827956276206121</v>
      </c>
      <c r="P2866" s="156" t="s">
        <v>346</v>
      </c>
      <c r="Q2866" s="156" t="s">
        <v>346</v>
      </c>
      <c r="R2866" s="27">
        <v>56</v>
      </c>
      <c r="S2866" s="27"/>
      <c r="T2866" s="140"/>
      <c r="U2866" s="161"/>
      <c r="V2866" s="161"/>
      <c r="W2866" s="157"/>
    </row>
    <row r="2867" spans="1:23">
      <c r="A2867" s="158">
        <v>7.7629999999999999</v>
      </c>
      <c r="B2867" s="153">
        <v>109</v>
      </c>
      <c r="C2867" s="25">
        <v>1023428</v>
      </c>
      <c r="D2867" s="153">
        <v>19.239999999999998</v>
      </c>
      <c r="E2867" s="27">
        <v>0</v>
      </c>
      <c r="F2867" s="27" t="s">
        <v>2</v>
      </c>
      <c r="G2867" s="27" t="s">
        <v>67</v>
      </c>
      <c r="H2867" s="27" t="s">
        <v>20</v>
      </c>
      <c r="I2867" s="27" t="s">
        <v>23</v>
      </c>
      <c r="J2867" s="159" t="s">
        <v>3425</v>
      </c>
      <c r="K2867" s="25" t="s">
        <v>3426</v>
      </c>
      <c r="L2867" s="27" t="s">
        <v>3427</v>
      </c>
      <c r="M2867" s="160" t="s">
        <v>3428</v>
      </c>
      <c r="N2867" s="140"/>
      <c r="O2867" s="140">
        <v>3.4394542582880234</v>
      </c>
      <c r="P2867" s="156" t="s">
        <v>346</v>
      </c>
      <c r="Q2867" s="156" t="s">
        <v>346</v>
      </c>
      <c r="R2867" s="27" t="s">
        <v>3560</v>
      </c>
      <c r="S2867" s="27"/>
      <c r="T2867" s="140"/>
      <c r="U2867" s="161"/>
      <c r="V2867" s="161"/>
      <c r="W2867" s="157"/>
    </row>
    <row r="2868" spans="1:23">
      <c r="A2868" s="158">
        <v>7.8079999999999998</v>
      </c>
      <c r="B2868" s="153">
        <v>67</v>
      </c>
      <c r="C2868" s="25">
        <v>535312</v>
      </c>
      <c r="D2868" s="153">
        <v>10.68</v>
      </c>
      <c r="E2868" s="27">
        <v>0</v>
      </c>
      <c r="F2868" s="27" t="s">
        <v>2</v>
      </c>
      <c r="G2868" s="27" t="s">
        <v>67</v>
      </c>
      <c r="H2868" s="27" t="s">
        <v>20</v>
      </c>
      <c r="I2868" s="27" t="s">
        <v>10</v>
      </c>
      <c r="J2868" s="159" t="str">
        <f>IF($I2868="Unknown","n.i.","")</f>
        <v>n.i.</v>
      </c>
      <c r="K2868" s="25" t="str">
        <f>IF($I2868="Unknown","n/a","")</f>
        <v>n/a</v>
      </c>
      <c r="L2868" s="27" t="str">
        <f>IF($I2868="Unknown","n/a","")</f>
        <v>n/a</v>
      </c>
      <c r="M2868" s="160" t="str">
        <f>IF($I2868="Unknown","n/a","")</f>
        <v>n/a</v>
      </c>
      <c r="N2868" s="140"/>
      <c r="O2868" s="140">
        <v>3.240955271934066</v>
      </c>
      <c r="P2868" s="156" t="s">
        <v>346</v>
      </c>
      <c r="Q2868" s="156" t="s">
        <v>346</v>
      </c>
      <c r="R2868" s="27" t="s">
        <v>3561</v>
      </c>
      <c r="S2868" s="27"/>
      <c r="T2868" s="140"/>
      <c r="U2868" s="161"/>
      <c r="V2868" s="161"/>
      <c r="W2868" s="157"/>
    </row>
    <row r="2869" spans="1:23">
      <c r="A2869" s="158">
        <v>7.9530000000000003</v>
      </c>
      <c r="B2869" s="153">
        <v>140</v>
      </c>
      <c r="C2869" s="25">
        <v>389515</v>
      </c>
      <c r="D2869" s="153">
        <v>18.53</v>
      </c>
      <c r="E2869" s="27">
        <v>0</v>
      </c>
      <c r="F2869" s="27" t="s">
        <v>13</v>
      </c>
      <c r="G2869" s="27" t="str">
        <f>IF($F2869="Other","Please, specify ion type!!!","")</f>
        <v/>
      </c>
      <c r="H2869" s="27" t="s">
        <v>20</v>
      </c>
      <c r="I2869" s="27" t="s">
        <v>23</v>
      </c>
      <c r="J2869" s="159" t="s">
        <v>3429</v>
      </c>
      <c r="K2869" s="25" t="s">
        <v>3430</v>
      </c>
      <c r="L2869" s="27" t="s">
        <v>3431</v>
      </c>
      <c r="M2869" s="160" t="s">
        <v>3432</v>
      </c>
      <c r="N2869" s="140"/>
      <c r="O2869" s="140">
        <v>1.3592084898898069</v>
      </c>
      <c r="P2869" s="156" t="s">
        <v>346</v>
      </c>
      <c r="Q2869" s="156" t="s">
        <v>346</v>
      </c>
      <c r="R2869" s="27" t="s">
        <v>3562</v>
      </c>
      <c r="S2869" s="27"/>
      <c r="T2869" s="140"/>
      <c r="U2869" s="161"/>
      <c r="V2869" s="161"/>
      <c r="W2869" s="157"/>
    </row>
    <row r="2870" spans="1:23">
      <c r="A2870" s="158">
        <v>8.0069999999999997</v>
      </c>
      <c r="B2870" s="153">
        <v>108</v>
      </c>
      <c r="C2870" s="25">
        <v>631816</v>
      </c>
      <c r="D2870" s="153">
        <v>13.16</v>
      </c>
      <c r="E2870" s="27">
        <v>0</v>
      </c>
      <c r="F2870" s="27" t="s">
        <v>2</v>
      </c>
      <c r="G2870" s="27" t="s">
        <v>67</v>
      </c>
      <c r="H2870" s="27" t="s">
        <v>20</v>
      </c>
      <c r="I2870" s="27" t="s">
        <v>23</v>
      </c>
      <c r="J2870" s="159" t="s">
        <v>3433</v>
      </c>
      <c r="K2870" s="25" t="s">
        <v>105</v>
      </c>
      <c r="L2870" s="27"/>
      <c r="M2870" s="160">
        <v>3570045</v>
      </c>
      <c r="N2870" s="140"/>
      <c r="O2870" s="140">
        <v>3.10435973319745</v>
      </c>
      <c r="P2870" s="156" t="s">
        <v>346</v>
      </c>
      <c r="Q2870" s="156" t="s">
        <v>346</v>
      </c>
      <c r="R2870" s="27" t="s">
        <v>3563</v>
      </c>
      <c r="S2870" s="27"/>
      <c r="T2870" s="140"/>
      <c r="U2870" s="161"/>
      <c r="V2870" s="161"/>
      <c r="W2870" s="157"/>
    </row>
    <row r="2871" spans="1:23">
      <c r="A2871" s="158">
        <v>8.0519999999999996</v>
      </c>
      <c r="B2871" s="153">
        <v>105</v>
      </c>
      <c r="C2871" s="25">
        <v>12929489</v>
      </c>
      <c r="D2871" s="153">
        <v>25.1</v>
      </c>
      <c r="E2871" s="27">
        <v>0</v>
      </c>
      <c r="F2871" s="27" t="s">
        <v>2</v>
      </c>
      <c r="G2871" s="27" t="s">
        <v>67</v>
      </c>
      <c r="H2871" s="27" t="s">
        <v>20</v>
      </c>
      <c r="I2871" s="27" t="s">
        <v>23</v>
      </c>
      <c r="J2871" s="159" t="s">
        <v>544</v>
      </c>
      <c r="K2871" s="25" t="s">
        <v>298</v>
      </c>
      <c r="L2871" s="27" t="s">
        <v>3434</v>
      </c>
      <c r="M2871" s="160" t="s">
        <v>311</v>
      </c>
      <c r="N2871" s="140"/>
      <c r="O2871" s="140">
        <v>33.307723491175196</v>
      </c>
      <c r="P2871" s="156" t="s">
        <v>346</v>
      </c>
      <c r="Q2871" s="156" t="s">
        <v>346</v>
      </c>
      <c r="R2871" s="27" t="s">
        <v>3564</v>
      </c>
      <c r="S2871" s="27"/>
      <c r="T2871" s="140"/>
      <c r="U2871" s="161"/>
      <c r="V2871" s="161"/>
      <c r="W2871" s="157"/>
    </row>
    <row r="2872" spans="1:23">
      <c r="A2872" s="158">
        <v>8.0749999999999993</v>
      </c>
      <c r="B2872" s="153">
        <v>68</v>
      </c>
      <c r="C2872" s="153">
        <v>7796352</v>
      </c>
      <c r="D2872" s="27">
        <v>24.22</v>
      </c>
      <c r="E2872" s="27">
        <v>0</v>
      </c>
      <c r="F2872" s="27" t="s">
        <v>2</v>
      </c>
      <c r="G2872" s="27" t="s">
        <v>67</v>
      </c>
      <c r="H2872" s="27" t="s">
        <v>20</v>
      </c>
      <c r="I2872" s="27" t="s">
        <v>23</v>
      </c>
      <c r="J2872" s="154" t="s">
        <v>3435</v>
      </c>
      <c r="K2872" s="27" t="s">
        <v>161</v>
      </c>
      <c r="L2872" s="27" t="s">
        <v>3436</v>
      </c>
      <c r="M2872" s="155" t="s">
        <v>173</v>
      </c>
      <c r="N2872" s="140"/>
      <c r="O2872" s="140">
        <v>20.813955001016428</v>
      </c>
      <c r="P2872" s="27">
        <v>245915</v>
      </c>
      <c r="Q2872" s="156" t="s">
        <v>346</v>
      </c>
      <c r="R2872" s="27" t="s">
        <v>3565</v>
      </c>
      <c r="S2872" s="27"/>
      <c r="T2872" s="140"/>
      <c r="U2872" s="27"/>
      <c r="V2872" s="27"/>
      <c r="W2872" s="157"/>
    </row>
    <row r="2873" spans="1:23">
      <c r="A2873" s="158">
        <v>8.1159999999999997</v>
      </c>
      <c r="B2873" s="153">
        <v>107</v>
      </c>
      <c r="C2873" s="153">
        <v>3940277</v>
      </c>
      <c r="D2873" s="27">
        <v>24</v>
      </c>
      <c r="E2873" s="27">
        <v>0</v>
      </c>
      <c r="F2873" s="27" t="s">
        <v>2</v>
      </c>
      <c r="G2873" s="27" t="s">
        <v>67</v>
      </c>
      <c r="H2873" s="27" t="s">
        <v>20</v>
      </c>
      <c r="I2873" s="27" t="s">
        <v>23</v>
      </c>
      <c r="J2873" s="154" t="s">
        <v>3437</v>
      </c>
      <c r="K2873" s="27" t="s">
        <v>482</v>
      </c>
      <c r="L2873" s="27" t="s">
        <v>3438</v>
      </c>
      <c r="M2873" s="155" t="s">
        <v>3439</v>
      </c>
      <c r="N2873" s="140"/>
      <c r="O2873" s="140">
        <v>10.615802325809234</v>
      </c>
      <c r="P2873" s="156" t="s">
        <v>346</v>
      </c>
      <c r="Q2873" s="156" t="s">
        <v>346</v>
      </c>
      <c r="R2873" s="27" t="s">
        <v>3566</v>
      </c>
      <c r="S2873" s="27"/>
      <c r="T2873" s="140"/>
      <c r="U2873" s="27"/>
      <c r="V2873" s="27"/>
      <c r="W2873" s="157"/>
    </row>
    <row r="2874" spans="1:23">
      <c r="A2874" s="158">
        <v>8.2119999999999997</v>
      </c>
      <c r="B2874" s="153">
        <v>139</v>
      </c>
      <c r="C2874" s="153">
        <v>704759</v>
      </c>
      <c r="D2874" s="27">
        <v>9.24</v>
      </c>
      <c r="E2874" s="27">
        <v>0</v>
      </c>
      <c r="F2874" s="27" t="s">
        <v>2</v>
      </c>
      <c r="G2874" s="27" t="s">
        <v>67</v>
      </c>
      <c r="H2874" s="27" t="s">
        <v>20</v>
      </c>
      <c r="I2874" s="27" t="s">
        <v>23</v>
      </c>
      <c r="J2874" s="154" t="s">
        <v>3440</v>
      </c>
      <c r="K2874" s="27" t="s">
        <v>3441</v>
      </c>
      <c r="L2874" s="27" t="s">
        <v>3442</v>
      </c>
      <c r="M2874" s="155" t="s">
        <v>3443</v>
      </c>
      <c r="N2874" s="140"/>
      <c r="O2874" s="140">
        <v>4.9318058401352554</v>
      </c>
      <c r="P2874" s="156" t="s">
        <v>346</v>
      </c>
      <c r="Q2874" s="156" t="s">
        <v>346</v>
      </c>
      <c r="R2874" s="27" t="s">
        <v>3567</v>
      </c>
      <c r="S2874" s="27"/>
      <c r="T2874" s="140"/>
      <c r="U2874" s="27"/>
      <c r="V2874" s="27"/>
      <c r="W2874" s="157"/>
    </row>
    <row r="2875" spans="1:23">
      <c r="A2875" s="158">
        <v>8.2680000000000007</v>
      </c>
      <c r="B2875" s="153">
        <v>128</v>
      </c>
      <c r="C2875" s="153">
        <v>665415</v>
      </c>
      <c r="D2875" s="27">
        <v>71</v>
      </c>
      <c r="E2875" s="27">
        <v>0</v>
      </c>
      <c r="F2875" s="27" t="s">
        <v>13</v>
      </c>
      <c r="G2875" s="27" t="str">
        <f>IF($F2875="Other","Please, specify ion type!!!","")</f>
        <v/>
      </c>
      <c r="H2875" s="27" t="s">
        <v>20</v>
      </c>
      <c r="I2875" s="27" t="s">
        <v>8</v>
      </c>
      <c r="J2875" s="154" t="s">
        <v>365</v>
      </c>
      <c r="K2875" s="27" t="s">
        <v>377</v>
      </c>
      <c r="L2875" s="27" t="s">
        <v>2534</v>
      </c>
      <c r="M2875" s="155" t="s">
        <v>372</v>
      </c>
      <c r="N2875" s="140"/>
      <c r="O2875" s="140">
        <v>0.60599849981620268</v>
      </c>
      <c r="P2875" s="156" t="s">
        <v>346</v>
      </c>
      <c r="Q2875" s="27">
        <v>2000</v>
      </c>
      <c r="R2875" s="27">
        <v>102</v>
      </c>
      <c r="S2875" s="27"/>
      <c r="T2875" s="140"/>
      <c r="U2875" s="27"/>
      <c r="V2875" s="27"/>
      <c r="W2875" s="157"/>
    </row>
    <row r="2876" spans="1:23">
      <c r="A2876" s="158">
        <v>8.2750000000000004</v>
      </c>
      <c r="B2876" s="153">
        <v>162</v>
      </c>
      <c r="C2876" s="153">
        <v>526216</v>
      </c>
      <c r="D2876" s="27">
        <v>8.4</v>
      </c>
      <c r="E2876" s="27">
        <v>0</v>
      </c>
      <c r="F2876" s="27" t="s">
        <v>13</v>
      </c>
      <c r="G2876" s="27" t="str">
        <f>IF($F2876="Other","Please, specify ion type!!!","")</f>
        <v/>
      </c>
      <c r="H2876" s="27" t="s">
        <v>20</v>
      </c>
      <c r="I2876" s="27" t="s">
        <v>23</v>
      </c>
      <c r="J2876" s="154" t="s">
        <v>3444</v>
      </c>
      <c r="K2876" s="27" t="s">
        <v>3445</v>
      </c>
      <c r="L2876" s="27" t="s">
        <v>3446</v>
      </c>
      <c r="M2876" s="155" t="s">
        <v>3447</v>
      </c>
      <c r="N2876" s="140"/>
      <c r="O2876" s="140">
        <v>4.0506253288994882</v>
      </c>
      <c r="P2876" s="156" t="s">
        <v>346</v>
      </c>
      <c r="Q2876" s="156" t="s">
        <v>346</v>
      </c>
      <c r="R2876" s="27" t="s">
        <v>3568</v>
      </c>
      <c r="S2876" s="27"/>
      <c r="T2876" s="140"/>
      <c r="U2876" s="27"/>
      <c r="V2876" s="27"/>
      <c r="W2876" s="157"/>
    </row>
    <row r="2877" spans="1:23">
      <c r="A2877" s="158">
        <v>8.343</v>
      </c>
      <c r="B2877" s="153">
        <v>119</v>
      </c>
      <c r="C2877" s="153">
        <v>1065806</v>
      </c>
      <c r="D2877" s="27">
        <v>19.95</v>
      </c>
      <c r="E2877" s="27">
        <v>0</v>
      </c>
      <c r="F2877" s="27" t="s">
        <v>2</v>
      </c>
      <c r="G2877" s="27" t="s">
        <v>67</v>
      </c>
      <c r="H2877" s="27" t="s">
        <v>20</v>
      </c>
      <c r="I2877" s="27" t="s">
        <v>23</v>
      </c>
      <c r="J2877" s="154" t="s">
        <v>3448</v>
      </c>
      <c r="K2877" s="27" t="s">
        <v>299</v>
      </c>
      <c r="L2877" s="27" t="s">
        <v>3449</v>
      </c>
      <c r="M2877" s="155" t="s">
        <v>3450</v>
      </c>
      <c r="N2877" s="140"/>
      <c r="O2877" s="140">
        <v>3.454399577594351</v>
      </c>
      <c r="P2877" s="156" t="s">
        <v>346</v>
      </c>
      <c r="Q2877" s="156" t="s">
        <v>346</v>
      </c>
      <c r="R2877" s="27" t="s">
        <v>3569</v>
      </c>
      <c r="S2877" s="27"/>
      <c r="T2877" s="140"/>
      <c r="U2877" s="27"/>
      <c r="V2877" s="27"/>
      <c r="W2877" s="157"/>
    </row>
    <row r="2878" spans="1:23">
      <c r="A2878" s="158">
        <v>8.4039999999999999</v>
      </c>
      <c r="B2878" s="153">
        <v>119</v>
      </c>
      <c r="C2878" s="153">
        <v>1434574</v>
      </c>
      <c r="D2878" s="27">
        <v>18.36</v>
      </c>
      <c r="E2878" s="27">
        <v>0</v>
      </c>
      <c r="F2878" s="27" t="s">
        <v>2</v>
      </c>
      <c r="G2878" s="27" t="s">
        <v>67</v>
      </c>
      <c r="H2878" s="27" t="s">
        <v>20</v>
      </c>
      <c r="I2878" s="27" t="s">
        <v>10</v>
      </c>
      <c r="J2878" s="154" t="str">
        <f>IF($I2878="Unknown","n.i.","")</f>
        <v>n.i.</v>
      </c>
      <c r="K2878" s="27" t="str">
        <f>IF($I2878="Unknown","n/a","")</f>
        <v>n/a</v>
      </c>
      <c r="L2878" s="27" t="str">
        <f>IF($I2878="Unknown","n/a","")</f>
        <v>n/a</v>
      </c>
      <c r="M2878" s="155" t="str">
        <f>IF($I2878="Unknown","n/a","")</f>
        <v>n/a</v>
      </c>
      <c r="N2878" s="140"/>
      <c r="O2878" s="140">
        <v>5.0522820748854969</v>
      </c>
      <c r="P2878" s="156" t="s">
        <v>346</v>
      </c>
      <c r="Q2878" s="156" t="s">
        <v>346</v>
      </c>
      <c r="R2878" s="27" t="s">
        <v>3570</v>
      </c>
      <c r="S2878" s="27"/>
      <c r="T2878" s="140"/>
      <c r="U2878" s="27"/>
      <c r="V2878" s="27"/>
      <c r="W2878" s="157"/>
    </row>
    <row r="2879" spans="1:23">
      <c r="A2879" s="158">
        <v>8.4909999999999997</v>
      </c>
      <c r="B2879" s="153">
        <v>139</v>
      </c>
      <c r="C2879" s="153">
        <v>4929575</v>
      </c>
      <c r="D2879" s="27">
        <v>19.05</v>
      </c>
      <c r="E2879" s="27">
        <v>0</v>
      </c>
      <c r="F2879" s="27" t="s">
        <v>13</v>
      </c>
      <c r="G2879" s="27" t="str">
        <f>IF($F2879="Other","Please, specify ion type!!!","")</f>
        <v/>
      </c>
      <c r="H2879" s="27" t="s">
        <v>20</v>
      </c>
      <c r="I2879" s="27" t="s">
        <v>23</v>
      </c>
      <c r="J2879" s="154" t="s">
        <v>3451</v>
      </c>
      <c r="K2879" s="27" t="s">
        <v>3452</v>
      </c>
      <c r="L2879" s="27" t="s">
        <v>3453</v>
      </c>
      <c r="M2879" s="155" t="s">
        <v>3454</v>
      </c>
      <c r="N2879" s="140"/>
      <c r="O2879" s="140">
        <v>16.732152323541264</v>
      </c>
      <c r="P2879" s="156" t="s">
        <v>346</v>
      </c>
      <c r="Q2879" s="156" t="s">
        <v>346</v>
      </c>
      <c r="R2879" s="27" t="s">
        <v>3571</v>
      </c>
      <c r="S2879" s="27"/>
      <c r="T2879" s="140"/>
      <c r="U2879" s="27"/>
      <c r="V2879" s="27"/>
      <c r="W2879" s="157"/>
    </row>
    <row r="2880" spans="1:23">
      <c r="A2880" s="158">
        <v>8.5500000000000007</v>
      </c>
      <c r="B2880" s="153">
        <v>137</v>
      </c>
      <c r="C2880" s="153">
        <v>323698</v>
      </c>
      <c r="D2880" s="27">
        <v>11.23</v>
      </c>
      <c r="E2880" s="27">
        <v>0</v>
      </c>
      <c r="F2880" s="27" t="s">
        <v>2</v>
      </c>
      <c r="G2880" s="27" t="s">
        <v>67</v>
      </c>
      <c r="H2880" s="27" t="s">
        <v>20</v>
      </c>
      <c r="I2880" s="27" t="s">
        <v>10</v>
      </c>
      <c r="J2880" s="154" t="str">
        <f>IF($I2880="Unknown","n.i.","")</f>
        <v>n.i.</v>
      </c>
      <c r="K2880" s="27" t="str">
        <f>IF($I2880="Unknown","n/a","")</f>
        <v>n/a</v>
      </c>
      <c r="L2880" s="27" t="str">
        <f>IF($I2880="Unknown","n/a","")</f>
        <v>n/a</v>
      </c>
      <c r="M2880" s="155" t="str">
        <f>IF($I2880="Unknown","n/a","")</f>
        <v>n/a</v>
      </c>
      <c r="N2880" s="140"/>
      <c r="O2880" s="140">
        <v>1.8637925478824962</v>
      </c>
      <c r="P2880" s="156" t="s">
        <v>346</v>
      </c>
      <c r="Q2880" s="156" t="s">
        <v>346</v>
      </c>
      <c r="R2880" s="27" t="s">
        <v>3572</v>
      </c>
      <c r="S2880" s="27"/>
      <c r="T2880" s="140"/>
      <c r="U2880" s="27"/>
      <c r="V2880" s="27"/>
      <c r="W2880" s="157"/>
    </row>
    <row r="2881" spans="1:23">
      <c r="A2881" s="158">
        <v>8.6890000000000001</v>
      </c>
      <c r="B2881" s="153">
        <v>55</v>
      </c>
      <c r="C2881" s="153">
        <v>7655574</v>
      </c>
      <c r="D2881" s="27">
        <v>18.41</v>
      </c>
      <c r="E2881" s="27">
        <v>0</v>
      </c>
      <c r="F2881" s="27" t="s">
        <v>2</v>
      </c>
      <c r="G2881" s="27" t="s">
        <v>67</v>
      </c>
      <c r="H2881" s="27" t="s">
        <v>20</v>
      </c>
      <c r="I2881" s="27" t="s">
        <v>23</v>
      </c>
      <c r="J2881" s="154" t="s">
        <v>3455</v>
      </c>
      <c r="K2881" s="27" t="s">
        <v>3456</v>
      </c>
      <c r="L2881" s="27" t="s">
        <v>3457</v>
      </c>
      <c r="M2881" s="155" t="s">
        <v>3458</v>
      </c>
      <c r="N2881" s="140"/>
      <c r="O2881" s="140">
        <v>26.888172236921818</v>
      </c>
      <c r="P2881" s="156" t="s">
        <v>346</v>
      </c>
      <c r="Q2881" s="156" t="s">
        <v>346</v>
      </c>
      <c r="R2881" s="27" t="s">
        <v>3573</v>
      </c>
      <c r="S2881" s="27"/>
      <c r="T2881" s="140"/>
      <c r="U2881" s="27"/>
      <c r="V2881" s="27"/>
      <c r="W2881" s="157"/>
    </row>
    <row r="2882" spans="1:23">
      <c r="A2882" s="158">
        <v>8.6980000000000004</v>
      </c>
      <c r="B2882" s="153">
        <v>135</v>
      </c>
      <c r="C2882" s="153">
        <v>3934733</v>
      </c>
      <c r="D2882" s="27">
        <v>31.48</v>
      </c>
      <c r="E2882" s="27">
        <v>0</v>
      </c>
      <c r="F2882" s="27" t="s">
        <v>2</v>
      </c>
      <c r="G2882" s="27" t="s">
        <v>67</v>
      </c>
      <c r="H2882" s="27" t="s">
        <v>20</v>
      </c>
      <c r="I2882" s="27" t="s">
        <v>23</v>
      </c>
      <c r="J2882" s="154" t="s">
        <v>367</v>
      </c>
      <c r="K2882" s="27" t="s">
        <v>379</v>
      </c>
      <c r="L2882" s="27" t="s">
        <v>2605</v>
      </c>
      <c r="M2882" s="155" t="s">
        <v>3459</v>
      </c>
      <c r="N2882" s="140"/>
      <c r="O2882" s="140">
        <v>8.0819815581257988</v>
      </c>
      <c r="P2882" s="156" t="s">
        <v>346</v>
      </c>
      <c r="Q2882" s="156" t="s">
        <v>346</v>
      </c>
      <c r="R2882" s="27" t="s">
        <v>3574</v>
      </c>
      <c r="S2882" s="27"/>
      <c r="T2882" s="140"/>
      <c r="U2882" s="27"/>
      <c r="V2882" s="27"/>
      <c r="W2882" s="157"/>
    </row>
    <row r="2883" spans="1:23">
      <c r="A2883" s="158">
        <v>8.7780000000000005</v>
      </c>
      <c r="B2883" s="153">
        <v>55</v>
      </c>
      <c r="C2883" s="153">
        <v>8350881</v>
      </c>
      <c r="D2883" s="27">
        <v>13.41</v>
      </c>
      <c r="E2883" s="27">
        <v>0</v>
      </c>
      <c r="F2883" s="27" t="s">
        <v>2</v>
      </c>
      <c r="G2883" s="27" t="s">
        <v>67</v>
      </c>
      <c r="H2883" s="27" t="s">
        <v>20</v>
      </c>
      <c r="I2883" s="27" t="s">
        <v>23</v>
      </c>
      <c r="J2883" s="154" t="s">
        <v>152</v>
      </c>
      <c r="K2883" s="27" t="s">
        <v>163</v>
      </c>
      <c r="L2883" s="27" t="s">
        <v>2859</v>
      </c>
      <c r="M2883" s="155" t="s">
        <v>175</v>
      </c>
      <c r="N2883" s="140"/>
      <c r="O2883" s="140">
        <v>40.266216872311738</v>
      </c>
      <c r="P2883" s="156" t="s">
        <v>346</v>
      </c>
      <c r="Q2883" s="27">
        <v>1013.2</v>
      </c>
      <c r="R2883" s="27" t="s">
        <v>3575</v>
      </c>
      <c r="S2883" s="27"/>
      <c r="T2883" s="140"/>
      <c r="U2883" s="27"/>
      <c r="V2883" s="27"/>
      <c r="W2883" s="157"/>
    </row>
    <row r="2884" spans="1:23">
      <c r="A2884" s="158">
        <v>8.8170000000000002</v>
      </c>
      <c r="B2884" s="153">
        <v>137</v>
      </c>
      <c r="C2884" s="153">
        <v>370488</v>
      </c>
      <c r="D2884" s="27">
        <v>12.12</v>
      </c>
      <c r="E2884" s="27">
        <v>0</v>
      </c>
      <c r="F2884" s="27" t="s">
        <v>2</v>
      </c>
      <c r="G2884" s="27" t="s">
        <v>67</v>
      </c>
      <c r="H2884" s="27" t="s">
        <v>20</v>
      </c>
      <c r="I2884" s="27" t="s">
        <v>10</v>
      </c>
      <c r="J2884" s="154" t="str">
        <f>IF($I2884="Unknown","n.i.","")</f>
        <v>n.i.</v>
      </c>
      <c r="K2884" s="27" t="str">
        <f>IF($I2884="Unknown","n/a","")</f>
        <v>n/a</v>
      </c>
      <c r="L2884" s="27" t="str">
        <f>IF($I2884="Unknown","n/a","")</f>
        <v>n/a</v>
      </c>
      <c r="M2884" s="155" t="str">
        <f>IF($I2884="Unknown","n/a","")</f>
        <v>n/a</v>
      </c>
      <c r="N2884" s="140"/>
      <c r="O2884" s="140">
        <v>1.976554697557694</v>
      </c>
      <c r="P2884" s="156" t="s">
        <v>346</v>
      </c>
      <c r="Q2884" s="156" t="s">
        <v>346</v>
      </c>
      <c r="R2884" s="27" t="s">
        <v>3576</v>
      </c>
      <c r="S2884" s="27"/>
      <c r="T2884" s="140"/>
      <c r="U2884" s="27"/>
      <c r="V2884" s="27"/>
      <c r="W2884" s="157"/>
    </row>
    <row r="2885" spans="1:23">
      <c r="A2885" s="158">
        <v>8.8949999999999996</v>
      </c>
      <c r="B2885" s="153">
        <v>134</v>
      </c>
      <c r="C2885" s="153">
        <v>1989292</v>
      </c>
      <c r="D2885" s="27">
        <v>16.440000000000001</v>
      </c>
      <c r="E2885" s="27">
        <v>0</v>
      </c>
      <c r="F2885" s="27" t="s">
        <v>13</v>
      </c>
      <c r="G2885" s="27" t="str">
        <f>IF($F2885="Other","Please, specify ion type!!!","")</f>
        <v/>
      </c>
      <c r="H2885" s="27" t="s">
        <v>20</v>
      </c>
      <c r="I2885" s="27" t="s">
        <v>23</v>
      </c>
      <c r="J2885" s="154" t="s">
        <v>287</v>
      </c>
      <c r="K2885" s="27" t="s">
        <v>299</v>
      </c>
      <c r="L2885" s="27" t="s">
        <v>3460</v>
      </c>
      <c r="M2885" s="155" t="s">
        <v>3461</v>
      </c>
      <c r="N2885" s="140"/>
      <c r="O2885" s="140">
        <v>7.8240935409554897</v>
      </c>
      <c r="P2885" s="156" t="s">
        <v>346</v>
      </c>
      <c r="Q2885" s="156" t="s">
        <v>346</v>
      </c>
      <c r="R2885" s="27" t="s">
        <v>3577</v>
      </c>
      <c r="S2885" s="27"/>
      <c r="T2885" s="140"/>
      <c r="U2885" s="27"/>
      <c r="V2885" s="27"/>
      <c r="W2885" s="157"/>
    </row>
    <row r="2886" spans="1:23">
      <c r="A2886" s="158">
        <v>8.9280000000000008</v>
      </c>
      <c r="B2886" s="153">
        <v>168</v>
      </c>
      <c r="C2886" s="153">
        <v>543789</v>
      </c>
      <c r="D2886" s="27">
        <v>22.36</v>
      </c>
      <c r="E2886" s="27">
        <v>0</v>
      </c>
      <c r="F2886" s="27" t="s">
        <v>13</v>
      </c>
      <c r="G2886" s="27" t="str">
        <f>IF($F2886="Other","Please, specify ion type!!!","")</f>
        <v/>
      </c>
      <c r="H2886" s="27" t="s">
        <v>20</v>
      </c>
      <c r="I2886" s="27" t="s">
        <v>23</v>
      </c>
      <c r="J2886" s="154" t="s">
        <v>3462</v>
      </c>
      <c r="K2886" s="27" t="s">
        <v>3463</v>
      </c>
      <c r="L2886" s="27"/>
      <c r="M2886" s="155" t="s">
        <v>3464</v>
      </c>
      <c r="N2886" s="140"/>
      <c r="O2886" s="140">
        <v>1.5725191036359898</v>
      </c>
      <c r="P2886" s="156" t="s">
        <v>346</v>
      </c>
      <c r="Q2886" s="156" t="s">
        <v>346</v>
      </c>
      <c r="R2886" s="27" t="s">
        <v>3578</v>
      </c>
      <c r="S2886" s="27"/>
      <c r="T2886" s="140"/>
      <c r="U2886" s="27"/>
      <c r="V2886" s="27"/>
      <c r="W2886" s="157"/>
    </row>
    <row r="2887" spans="1:23">
      <c r="A2887" s="158">
        <v>9.0239999999999991</v>
      </c>
      <c r="B2887" s="153">
        <v>117</v>
      </c>
      <c r="C2887" s="153">
        <v>1319910</v>
      </c>
      <c r="D2887" s="27">
        <v>22.57</v>
      </c>
      <c r="E2887" s="27">
        <v>0</v>
      </c>
      <c r="F2887" s="27" t="s">
        <v>2</v>
      </c>
      <c r="G2887" s="27" t="s">
        <v>67</v>
      </c>
      <c r="H2887" s="27" t="s">
        <v>20</v>
      </c>
      <c r="I2887" s="27" t="s">
        <v>10</v>
      </c>
      <c r="J2887" s="154" t="str">
        <f>IF($I2887="Unknown","n.i.","")</f>
        <v>n.i.</v>
      </c>
      <c r="K2887" s="27" t="str">
        <f>IF($I2887="Unknown","n/a","")</f>
        <v>n/a</v>
      </c>
      <c r="L2887" s="27" t="str">
        <f>IF($I2887="Unknown","n/a","")</f>
        <v>n/a</v>
      </c>
      <c r="M2887" s="155" t="str">
        <f>IF($I2887="Unknown","n/a","")</f>
        <v>n/a</v>
      </c>
      <c r="N2887" s="140"/>
      <c r="O2887" s="140">
        <v>3.7813778092578403</v>
      </c>
      <c r="P2887" s="156" t="s">
        <v>346</v>
      </c>
      <c r="Q2887" s="156" t="s">
        <v>346</v>
      </c>
      <c r="R2887" s="27" t="s">
        <v>3579</v>
      </c>
      <c r="S2887" s="27"/>
      <c r="T2887" s="140"/>
      <c r="U2887" s="27"/>
      <c r="V2887" s="27"/>
      <c r="W2887" s="157"/>
    </row>
    <row r="2888" spans="1:23">
      <c r="A2888" s="158">
        <v>9.0640000000000001</v>
      </c>
      <c r="B2888" s="153">
        <v>121</v>
      </c>
      <c r="C2888" s="153">
        <v>814942</v>
      </c>
      <c r="D2888" s="27">
        <v>14.19</v>
      </c>
      <c r="E2888" s="27">
        <v>0</v>
      </c>
      <c r="F2888" s="27" t="s">
        <v>2</v>
      </c>
      <c r="G2888" s="27" t="s">
        <v>67</v>
      </c>
      <c r="H2888" s="27" t="s">
        <v>20</v>
      </c>
      <c r="I2888" s="27" t="s">
        <v>23</v>
      </c>
      <c r="J2888" s="154" t="s">
        <v>3465</v>
      </c>
      <c r="K2888" s="27" t="s">
        <v>110</v>
      </c>
      <c r="L2888" s="27"/>
      <c r="M2888" s="155" t="s">
        <v>3466</v>
      </c>
      <c r="N2888" s="140"/>
      <c r="O2888" s="140">
        <v>3.7134845079715735</v>
      </c>
      <c r="P2888" s="156" t="s">
        <v>346</v>
      </c>
      <c r="Q2888" s="156" t="s">
        <v>346</v>
      </c>
      <c r="R2888" s="27" t="s">
        <v>3580</v>
      </c>
      <c r="S2888" s="27"/>
      <c r="T2888" s="140"/>
      <c r="U2888" s="27"/>
      <c r="V2888" s="27"/>
      <c r="W2888" s="157"/>
    </row>
    <row r="2889" spans="1:23">
      <c r="A2889" s="158">
        <v>9.17</v>
      </c>
      <c r="B2889" s="153">
        <v>135</v>
      </c>
      <c r="C2889" s="153">
        <v>1035559</v>
      </c>
      <c r="D2889" s="27">
        <v>13.44</v>
      </c>
      <c r="E2889" s="27">
        <v>0</v>
      </c>
      <c r="F2889" s="27" t="s">
        <v>2</v>
      </c>
      <c r="G2889" s="27" t="s">
        <v>67</v>
      </c>
      <c r="H2889" s="27" t="s">
        <v>20</v>
      </c>
      <c r="I2889" s="27" t="s">
        <v>23</v>
      </c>
      <c r="J2889" s="154" t="s">
        <v>3467</v>
      </c>
      <c r="K2889" s="27" t="s">
        <v>3468</v>
      </c>
      <c r="L2889" s="27" t="s">
        <v>3469</v>
      </c>
      <c r="M2889" s="155" t="s">
        <v>3470</v>
      </c>
      <c r="N2889" s="140"/>
      <c r="O2889" s="140">
        <v>4.982105156164276</v>
      </c>
      <c r="P2889" s="156" t="s">
        <v>346</v>
      </c>
      <c r="Q2889" s="156" t="s">
        <v>346</v>
      </c>
      <c r="R2889" s="27" t="s">
        <v>3581</v>
      </c>
      <c r="S2889" s="27"/>
      <c r="T2889" s="140"/>
      <c r="U2889" s="27"/>
      <c r="V2889" s="27"/>
      <c r="W2889" s="157"/>
    </row>
    <row r="2890" spans="1:23">
      <c r="A2890" s="158">
        <v>9.2309999999999999</v>
      </c>
      <c r="B2890" s="153">
        <v>67</v>
      </c>
      <c r="C2890" s="153">
        <v>1415810</v>
      </c>
      <c r="D2890" s="27">
        <v>11.94</v>
      </c>
      <c r="E2890" s="27">
        <v>0</v>
      </c>
      <c r="F2890" s="27" t="s">
        <v>2</v>
      </c>
      <c r="G2890" s="27" t="s">
        <v>67</v>
      </c>
      <c r="H2890" s="27" t="s">
        <v>20</v>
      </c>
      <c r="I2890" s="27" t="s">
        <v>10</v>
      </c>
      <c r="J2890" s="154" t="str">
        <f>IF($I2890="Unknown","n.i.","")</f>
        <v>n.i.</v>
      </c>
      <c r="K2890" s="27" t="str">
        <f>IF($I2890="Unknown","n/a","")</f>
        <v>n/a</v>
      </c>
      <c r="L2890" s="27" t="str">
        <f>IF($I2890="Unknown","n/a","")</f>
        <v>n/a</v>
      </c>
      <c r="M2890" s="155" t="str">
        <f>IF($I2890="Unknown","n/a","")</f>
        <v>n/a</v>
      </c>
      <c r="N2890" s="140"/>
      <c r="O2890" s="140">
        <v>7.6672206159727256</v>
      </c>
      <c r="P2890" s="156" t="s">
        <v>346</v>
      </c>
      <c r="Q2890" s="156" t="s">
        <v>346</v>
      </c>
      <c r="R2890" s="27" t="s">
        <v>3582</v>
      </c>
      <c r="S2890" s="27"/>
      <c r="T2890" s="140"/>
      <c r="U2890" s="27"/>
      <c r="V2890" s="27"/>
      <c r="W2890" s="157"/>
    </row>
    <row r="2891" spans="1:23">
      <c r="A2891" s="158">
        <v>9.2609999999999992</v>
      </c>
      <c r="B2891" s="153">
        <v>154</v>
      </c>
      <c r="C2891" s="153">
        <v>843011</v>
      </c>
      <c r="D2891" s="27">
        <v>14.09</v>
      </c>
      <c r="E2891" s="27">
        <v>0</v>
      </c>
      <c r="F2891" s="27" t="s">
        <v>13</v>
      </c>
      <c r="G2891" s="27" t="str">
        <f>IF($F2891="Other","Please, specify ion type!!!","")</f>
        <v/>
      </c>
      <c r="H2891" s="27" t="s">
        <v>20</v>
      </c>
      <c r="I2891" s="27" t="s">
        <v>23</v>
      </c>
      <c r="J2891" s="154" t="s">
        <v>3471</v>
      </c>
      <c r="K2891" s="27" t="s">
        <v>3472</v>
      </c>
      <c r="L2891" s="27" t="s">
        <v>3473</v>
      </c>
      <c r="M2891" s="155" t="s">
        <v>3474</v>
      </c>
      <c r="N2891" s="140"/>
      <c r="O2891" s="140">
        <v>3.8686510603211319</v>
      </c>
      <c r="P2891" s="156" t="s">
        <v>346</v>
      </c>
      <c r="Q2891" s="156" t="s">
        <v>346</v>
      </c>
      <c r="R2891" s="27" t="s">
        <v>3583</v>
      </c>
      <c r="S2891" s="27"/>
      <c r="T2891" s="140"/>
      <c r="U2891" s="27"/>
      <c r="V2891" s="27"/>
      <c r="W2891" s="157"/>
    </row>
    <row r="2892" spans="1:23">
      <c r="A2892" s="158">
        <v>9.423</v>
      </c>
      <c r="B2892" s="153">
        <v>84</v>
      </c>
      <c r="C2892" s="153">
        <v>1507144</v>
      </c>
      <c r="D2892" s="27">
        <v>19.66</v>
      </c>
      <c r="E2892" s="27">
        <v>0</v>
      </c>
      <c r="F2892" s="27" t="s">
        <v>2</v>
      </c>
      <c r="G2892" s="27" t="s">
        <v>67</v>
      </c>
      <c r="H2892" s="27" t="s">
        <v>20</v>
      </c>
      <c r="I2892" s="27" t="s">
        <v>23</v>
      </c>
      <c r="J2892" s="154" t="s">
        <v>3181</v>
      </c>
      <c r="K2892" s="27" t="s">
        <v>3475</v>
      </c>
      <c r="L2892" s="27" t="s">
        <v>3183</v>
      </c>
      <c r="M2892" s="155">
        <v>54115</v>
      </c>
      <c r="N2892" s="140"/>
      <c r="O2892" s="140">
        <v>4.9568816123810873</v>
      </c>
      <c r="P2892" s="156" t="s">
        <v>346</v>
      </c>
      <c r="Q2892" s="156" t="s">
        <v>346</v>
      </c>
      <c r="R2892" s="27" t="s">
        <v>3584</v>
      </c>
      <c r="S2892" s="27"/>
      <c r="T2892" s="140"/>
      <c r="U2892" s="27"/>
      <c r="V2892" s="27"/>
      <c r="W2892" s="157"/>
    </row>
    <row r="2893" spans="1:23">
      <c r="A2893" s="158">
        <v>9.44</v>
      </c>
      <c r="B2893" s="153">
        <v>55</v>
      </c>
      <c r="C2893" s="153">
        <v>761661</v>
      </c>
      <c r="D2893" s="27">
        <v>5.24</v>
      </c>
      <c r="E2893" s="27">
        <v>0</v>
      </c>
      <c r="F2893" s="27" t="s">
        <v>2</v>
      </c>
      <c r="G2893" s="27" t="s">
        <v>67</v>
      </c>
      <c r="H2893" s="27" t="s">
        <v>20</v>
      </c>
      <c r="I2893" s="27" t="s">
        <v>23</v>
      </c>
      <c r="J2893" s="154" t="s">
        <v>3476</v>
      </c>
      <c r="K2893" s="27" t="s">
        <v>194</v>
      </c>
      <c r="L2893" s="27" t="s">
        <v>3132</v>
      </c>
      <c r="M2893" s="155" t="s">
        <v>201</v>
      </c>
      <c r="N2893" s="140"/>
      <c r="O2893" s="140">
        <v>9.3986990323848634</v>
      </c>
      <c r="P2893" s="156" t="s">
        <v>346</v>
      </c>
      <c r="Q2893" s="27">
        <v>27.289000000000001</v>
      </c>
      <c r="R2893" s="27" t="s">
        <v>3585</v>
      </c>
      <c r="S2893" s="27"/>
      <c r="T2893" s="140"/>
      <c r="U2893" s="27"/>
      <c r="V2893" s="27"/>
      <c r="W2893" s="157"/>
    </row>
    <row r="2894" spans="1:23">
      <c r="A2894" s="158">
        <v>9.4600000000000009</v>
      </c>
      <c r="B2894" s="153">
        <v>105</v>
      </c>
      <c r="C2894" s="153">
        <v>1965175</v>
      </c>
      <c r="D2894" s="27">
        <v>16.18</v>
      </c>
      <c r="E2894" s="27">
        <v>0</v>
      </c>
      <c r="F2894" s="27" t="s">
        <v>2</v>
      </c>
      <c r="G2894" s="27" t="s">
        <v>67</v>
      </c>
      <c r="H2894" s="27" t="s">
        <v>20</v>
      </c>
      <c r="I2894" s="27" t="s">
        <v>23</v>
      </c>
      <c r="J2894" s="154" t="s">
        <v>3477</v>
      </c>
      <c r="K2894" s="27" t="s">
        <v>165</v>
      </c>
      <c r="L2894" s="27" t="s">
        <v>3478</v>
      </c>
      <c r="M2894" s="155" t="s">
        <v>3479</v>
      </c>
      <c r="N2894" s="140"/>
      <c r="O2894" s="140">
        <v>7.8534417063851114</v>
      </c>
      <c r="P2894" s="156" t="s">
        <v>346</v>
      </c>
      <c r="Q2894" s="156" t="s">
        <v>346</v>
      </c>
      <c r="R2894" s="27" t="s">
        <v>3586</v>
      </c>
      <c r="S2894" s="27"/>
      <c r="T2894" s="140"/>
      <c r="U2894" s="27"/>
      <c r="V2894" s="27"/>
      <c r="W2894" s="157"/>
    </row>
    <row r="2895" spans="1:23">
      <c r="A2895" s="158">
        <v>9.5500000000000007</v>
      </c>
      <c r="B2895" s="153">
        <v>109</v>
      </c>
      <c r="C2895" s="153">
        <v>2284590</v>
      </c>
      <c r="D2895" s="27">
        <v>7.5</v>
      </c>
      <c r="E2895" s="27">
        <v>0</v>
      </c>
      <c r="F2895" s="27" t="s">
        <v>2</v>
      </c>
      <c r="G2895" s="27" t="s">
        <v>67</v>
      </c>
      <c r="H2895" s="27" t="s">
        <v>20</v>
      </c>
      <c r="I2895" s="27" t="s">
        <v>23</v>
      </c>
      <c r="J2895" s="154" t="s">
        <v>3480</v>
      </c>
      <c r="K2895" s="27" t="s">
        <v>3481</v>
      </c>
      <c r="L2895" s="27" t="s">
        <v>3482</v>
      </c>
      <c r="M2895" s="155" t="s">
        <v>933</v>
      </c>
      <c r="N2895" s="140"/>
      <c r="O2895" s="140">
        <v>19.696284975311546</v>
      </c>
      <c r="P2895" s="27">
        <v>8317</v>
      </c>
      <c r="Q2895" s="156" t="s">
        <v>346</v>
      </c>
      <c r="R2895" s="27" t="s">
        <v>3587</v>
      </c>
      <c r="S2895" s="27"/>
      <c r="T2895" s="140"/>
      <c r="U2895" s="27"/>
      <c r="V2895" s="27"/>
      <c r="W2895" s="157"/>
    </row>
    <row r="2896" spans="1:23">
      <c r="A2896" s="158">
        <v>9.8130000000000006</v>
      </c>
      <c r="B2896" s="153">
        <v>125</v>
      </c>
      <c r="C2896" s="153">
        <v>1008227</v>
      </c>
      <c r="D2896" s="27">
        <v>12.12</v>
      </c>
      <c r="E2896" s="27">
        <v>0</v>
      </c>
      <c r="F2896" s="27" t="s">
        <v>2</v>
      </c>
      <c r="G2896" s="27" t="s">
        <v>67</v>
      </c>
      <c r="H2896" s="27" t="s">
        <v>20</v>
      </c>
      <c r="I2896" s="27" t="s">
        <v>10</v>
      </c>
      <c r="J2896" s="154" t="str">
        <f>IF($I2896="Unknown","n.i.","")</f>
        <v>n.i.</v>
      </c>
      <c r="K2896" s="27" t="str">
        <f t="shared" ref="K2896:M2897" si="130">IF($I2896="Unknown","n/a","")</f>
        <v>n/a</v>
      </c>
      <c r="L2896" s="27" t="str">
        <f t="shared" si="130"/>
        <v>n/a</v>
      </c>
      <c r="M2896" s="155" t="str">
        <f t="shared" si="130"/>
        <v>n/a</v>
      </c>
      <c r="N2896" s="140"/>
      <c r="O2896" s="140">
        <v>5.3788943583989246</v>
      </c>
      <c r="P2896" s="156" t="s">
        <v>346</v>
      </c>
      <c r="Q2896" s="156" t="s">
        <v>346</v>
      </c>
      <c r="R2896" s="27" t="s">
        <v>3588</v>
      </c>
      <c r="S2896" s="27"/>
      <c r="T2896" s="140"/>
      <c r="U2896" s="27"/>
      <c r="V2896" s="27"/>
      <c r="W2896" s="157"/>
    </row>
    <row r="2897" spans="1:23">
      <c r="A2897" s="158">
        <v>9.8949999999999996</v>
      </c>
      <c r="B2897" s="153">
        <v>121</v>
      </c>
      <c r="C2897" s="153">
        <v>1386167</v>
      </c>
      <c r="D2897" s="27">
        <v>13.76</v>
      </c>
      <c r="E2897" s="27">
        <v>0</v>
      </c>
      <c r="F2897" s="27" t="s">
        <v>2</v>
      </c>
      <c r="G2897" s="27" t="s">
        <v>67</v>
      </c>
      <c r="H2897" s="27" t="s">
        <v>20</v>
      </c>
      <c r="I2897" s="27" t="s">
        <v>10</v>
      </c>
      <c r="J2897" s="154" t="str">
        <f>IF($I2897="Unknown","n.i.","")</f>
        <v>n.i.</v>
      </c>
      <c r="K2897" s="27" t="str">
        <f t="shared" si="130"/>
        <v>n/a</v>
      </c>
      <c r="L2897" s="27" t="str">
        <f t="shared" si="130"/>
        <v>n/a</v>
      </c>
      <c r="M2897" s="155" t="str">
        <f t="shared" si="130"/>
        <v>n/a</v>
      </c>
      <c r="N2897" s="140"/>
      <c r="O2897" s="140">
        <v>6.5138001937073149</v>
      </c>
      <c r="P2897" s="156" t="s">
        <v>346</v>
      </c>
      <c r="Q2897" s="156" t="s">
        <v>346</v>
      </c>
      <c r="R2897" s="27" t="s">
        <v>3589</v>
      </c>
      <c r="S2897" s="27"/>
      <c r="T2897" s="140"/>
      <c r="U2897" s="27"/>
      <c r="V2897" s="27"/>
      <c r="W2897" s="157"/>
    </row>
    <row r="2898" spans="1:23">
      <c r="A2898" s="158">
        <v>9.9649999999999999</v>
      </c>
      <c r="B2898" s="153">
        <v>147</v>
      </c>
      <c r="C2898" s="153">
        <v>16460605</v>
      </c>
      <c r="D2898" s="27">
        <v>35.590000000000003</v>
      </c>
      <c r="E2898" s="27">
        <v>0</v>
      </c>
      <c r="F2898" s="27" t="s">
        <v>2</v>
      </c>
      <c r="G2898" s="27" t="s">
        <v>67</v>
      </c>
      <c r="H2898" s="27" t="s">
        <v>20</v>
      </c>
      <c r="I2898" s="27" t="s">
        <v>23</v>
      </c>
      <c r="J2898" s="154" t="s">
        <v>87</v>
      </c>
      <c r="K2898" s="27" t="s">
        <v>113</v>
      </c>
      <c r="L2898" s="27" t="s">
        <v>3483</v>
      </c>
      <c r="M2898" s="155" t="s">
        <v>138</v>
      </c>
      <c r="N2898" s="140"/>
      <c r="O2898" s="140">
        <v>29.905778787820928</v>
      </c>
      <c r="P2898" s="156" t="s">
        <v>346</v>
      </c>
      <c r="Q2898" s="156" t="s">
        <v>346</v>
      </c>
      <c r="R2898" s="27" t="s">
        <v>3590</v>
      </c>
      <c r="S2898" s="27"/>
      <c r="T2898" s="140"/>
      <c r="U2898" s="27"/>
      <c r="V2898" s="27"/>
      <c r="W2898" s="157"/>
    </row>
    <row r="2899" spans="1:23">
      <c r="A2899" s="158">
        <v>10.097</v>
      </c>
      <c r="B2899" s="153">
        <v>179</v>
      </c>
      <c r="C2899" s="153">
        <v>1055363</v>
      </c>
      <c r="D2899" s="27">
        <v>11.04</v>
      </c>
      <c r="E2899" s="27">
        <v>0</v>
      </c>
      <c r="F2899" s="27" t="s">
        <v>2</v>
      </c>
      <c r="G2899" s="27" t="s">
        <v>67</v>
      </c>
      <c r="H2899" s="27" t="s">
        <v>20</v>
      </c>
      <c r="I2899" s="27" t="s">
        <v>10</v>
      </c>
      <c r="J2899" s="154" t="str">
        <f>IF($I2899="Unknown","n.i.","")</f>
        <v>n.i.</v>
      </c>
      <c r="K2899" s="27" t="str">
        <f>IF($I2899="Unknown","n/a","")</f>
        <v>n/a</v>
      </c>
      <c r="L2899" s="27" t="str">
        <f>IF($I2899="Unknown","n/a","")</f>
        <v>n/a</v>
      </c>
      <c r="M2899" s="155" t="str">
        <f>IF($I2899="Unknown","n/a","")</f>
        <v>n/a</v>
      </c>
      <c r="N2899" s="140"/>
      <c r="O2899" s="140">
        <v>6.1811616565629723</v>
      </c>
      <c r="P2899" s="156" t="s">
        <v>346</v>
      </c>
      <c r="Q2899" s="156" t="s">
        <v>346</v>
      </c>
      <c r="R2899" s="27" t="s">
        <v>3591</v>
      </c>
      <c r="S2899" s="27"/>
      <c r="T2899" s="140"/>
      <c r="U2899" s="27"/>
      <c r="V2899" s="27"/>
      <c r="W2899" s="157"/>
    </row>
    <row r="2900" spans="1:23">
      <c r="A2900" s="158">
        <v>10.11</v>
      </c>
      <c r="B2900" s="153">
        <v>158</v>
      </c>
      <c r="C2900" s="153">
        <v>3023311</v>
      </c>
      <c r="D2900" s="27">
        <v>8.8800000000000008</v>
      </c>
      <c r="E2900" s="27">
        <v>0</v>
      </c>
      <c r="F2900" s="27" t="s">
        <v>2</v>
      </c>
      <c r="G2900" s="27" t="s">
        <v>67</v>
      </c>
      <c r="H2900" s="27" t="s">
        <v>20</v>
      </c>
      <c r="I2900" s="27" t="s">
        <v>23</v>
      </c>
      <c r="J2900" s="154" t="s">
        <v>397</v>
      </c>
      <c r="K2900" s="27" t="s">
        <v>406</v>
      </c>
      <c r="L2900" s="27" t="s">
        <v>3484</v>
      </c>
      <c r="M2900" s="155" t="s">
        <v>402</v>
      </c>
      <c r="N2900" s="140"/>
      <c r="O2900" s="140">
        <v>22.014416029596489</v>
      </c>
      <c r="P2900" s="156" t="s">
        <v>346</v>
      </c>
      <c r="Q2900" s="156" t="s">
        <v>346</v>
      </c>
      <c r="R2900" s="27" t="s">
        <v>3592</v>
      </c>
      <c r="S2900" s="27"/>
      <c r="T2900" s="140"/>
      <c r="U2900" s="27"/>
      <c r="V2900" s="27"/>
      <c r="W2900" s="157"/>
    </row>
    <row r="2901" spans="1:23">
      <c r="A2901" s="158">
        <v>10.134</v>
      </c>
      <c r="B2901" s="153">
        <v>55</v>
      </c>
      <c r="C2901" s="153">
        <v>7385153</v>
      </c>
      <c r="D2901" s="27">
        <v>8.39</v>
      </c>
      <c r="E2901" s="27">
        <v>0</v>
      </c>
      <c r="F2901" s="27" t="s">
        <v>2</v>
      </c>
      <c r="G2901" s="27" t="s">
        <v>67</v>
      </c>
      <c r="H2901" s="27" t="s">
        <v>20</v>
      </c>
      <c r="I2901" s="27" t="s">
        <v>23</v>
      </c>
      <c r="J2901" s="154" t="s">
        <v>870</v>
      </c>
      <c r="K2901" s="27" t="s">
        <v>872</v>
      </c>
      <c r="L2901" s="27" t="s">
        <v>3485</v>
      </c>
      <c r="M2901" s="155" t="s">
        <v>873</v>
      </c>
      <c r="N2901" s="140"/>
      <c r="O2901" s="140">
        <v>56.916062475145495</v>
      </c>
      <c r="P2901" s="156" t="s">
        <v>346</v>
      </c>
      <c r="Q2901" s="156" t="s">
        <v>346</v>
      </c>
      <c r="R2901" s="27" t="s">
        <v>3593</v>
      </c>
      <c r="S2901" s="27"/>
      <c r="T2901" s="140"/>
      <c r="U2901" s="27"/>
      <c r="V2901" s="27"/>
      <c r="W2901" s="157"/>
    </row>
    <row r="2902" spans="1:23">
      <c r="A2902" s="158">
        <v>10.141</v>
      </c>
      <c r="B2902" s="153">
        <v>147</v>
      </c>
      <c r="C2902" s="153">
        <v>10470261</v>
      </c>
      <c r="D2902" s="27">
        <v>14.56</v>
      </c>
      <c r="E2902" s="27">
        <v>0</v>
      </c>
      <c r="F2902" s="27" t="s">
        <v>2</v>
      </c>
      <c r="G2902" s="27" t="s">
        <v>67</v>
      </c>
      <c r="H2902" s="27" t="s">
        <v>20</v>
      </c>
      <c r="I2902" s="27" t="s">
        <v>23</v>
      </c>
      <c r="J2902" s="154" t="s">
        <v>87</v>
      </c>
      <c r="K2902" s="27" t="s">
        <v>113</v>
      </c>
      <c r="L2902" s="27" t="s">
        <v>3483</v>
      </c>
      <c r="M2902" s="155" t="s">
        <v>138</v>
      </c>
      <c r="N2902" s="140"/>
      <c r="O2902" s="140">
        <v>46.497911219100672</v>
      </c>
      <c r="P2902" s="156" t="s">
        <v>346</v>
      </c>
      <c r="Q2902" s="156" t="s">
        <v>346</v>
      </c>
      <c r="R2902" s="27" t="s">
        <v>3590</v>
      </c>
      <c r="S2902" s="27"/>
      <c r="T2902" s="140"/>
      <c r="U2902" s="27"/>
      <c r="V2902" s="27"/>
      <c r="W2902" s="157"/>
    </row>
    <row r="2903" spans="1:23">
      <c r="A2903" s="158">
        <v>10.183999999999999</v>
      </c>
      <c r="B2903" s="153">
        <v>100</v>
      </c>
      <c r="C2903" s="153">
        <v>2546935</v>
      </c>
      <c r="D2903" s="27">
        <v>26.43</v>
      </c>
      <c r="E2903" s="27">
        <v>0</v>
      </c>
      <c r="F2903" s="27" t="s">
        <v>2</v>
      </c>
      <c r="G2903" s="27" t="s">
        <v>67</v>
      </c>
      <c r="H2903" s="27" t="s">
        <v>20</v>
      </c>
      <c r="I2903" s="27" t="s">
        <v>10</v>
      </c>
      <c r="J2903" s="154" t="str">
        <f>IF($I2903="Unknown","n.i.","")</f>
        <v>n.i.</v>
      </c>
      <c r="K2903" s="27" t="str">
        <f t="shared" ref="K2903:M2904" si="131">IF($I2903="Unknown","n/a","")</f>
        <v>n/a</v>
      </c>
      <c r="L2903" s="27" t="str">
        <f t="shared" si="131"/>
        <v>n/a</v>
      </c>
      <c r="M2903" s="155" t="str">
        <f t="shared" si="131"/>
        <v>n/a</v>
      </c>
      <c r="N2903" s="140"/>
      <c r="O2903" s="140">
        <v>6.2310037053811431</v>
      </c>
      <c r="P2903" s="156" t="s">
        <v>346</v>
      </c>
      <c r="Q2903" s="156" t="s">
        <v>346</v>
      </c>
      <c r="R2903" s="27">
        <v>160</v>
      </c>
      <c r="S2903" s="27"/>
      <c r="T2903" s="140"/>
      <c r="U2903" s="27"/>
      <c r="V2903" s="27"/>
      <c r="W2903" s="157"/>
    </row>
    <row r="2904" spans="1:23">
      <c r="A2904" s="158">
        <v>10.196</v>
      </c>
      <c r="B2904" s="153">
        <v>157</v>
      </c>
      <c r="C2904" s="153">
        <v>1081892</v>
      </c>
      <c r="D2904" s="27">
        <v>7.48</v>
      </c>
      <c r="E2904" s="27">
        <v>0</v>
      </c>
      <c r="F2904" s="27" t="s">
        <v>2</v>
      </c>
      <c r="G2904" s="27" t="s">
        <v>67</v>
      </c>
      <c r="H2904" s="27" t="s">
        <v>20</v>
      </c>
      <c r="I2904" s="27" t="s">
        <v>10</v>
      </c>
      <c r="J2904" s="154" t="str">
        <f>IF($I2904="Unknown","n.i.","")</f>
        <v>n.i.</v>
      </c>
      <c r="K2904" s="27" t="str">
        <f t="shared" si="131"/>
        <v>n/a</v>
      </c>
      <c r="L2904" s="27" t="str">
        <f t="shared" si="131"/>
        <v>n/a</v>
      </c>
      <c r="M2904" s="155" t="str">
        <f t="shared" si="131"/>
        <v>n/a</v>
      </c>
      <c r="N2904" s="140"/>
      <c r="O2904" s="140">
        <v>9.3523256939738051</v>
      </c>
      <c r="P2904" s="156" t="s">
        <v>346</v>
      </c>
      <c r="Q2904" s="156" t="s">
        <v>346</v>
      </c>
      <c r="R2904" s="27"/>
      <c r="S2904" s="27"/>
      <c r="T2904" s="140"/>
      <c r="U2904" s="27"/>
      <c r="V2904" s="27"/>
      <c r="W2904" s="157"/>
    </row>
    <row r="2905" spans="1:23">
      <c r="A2905" s="158">
        <v>10.238</v>
      </c>
      <c r="B2905" s="153">
        <v>59</v>
      </c>
      <c r="C2905" s="153">
        <v>3578792</v>
      </c>
      <c r="D2905" s="27">
        <v>22.2</v>
      </c>
      <c r="E2905" s="27">
        <v>0</v>
      </c>
      <c r="F2905" s="27" t="s">
        <v>2</v>
      </c>
      <c r="G2905" s="27" t="s">
        <v>67</v>
      </c>
      <c r="H2905" s="27" t="s">
        <v>20</v>
      </c>
      <c r="I2905" s="27" t="s">
        <v>23</v>
      </c>
      <c r="J2905" s="154" t="s">
        <v>3486</v>
      </c>
      <c r="K2905" s="27" t="s">
        <v>652</v>
      </c>
      <c r="L2905" s="27" t="s">
        <v>3487</v>
      </c>
      <c r="M2905" s="155" t="s">
        <v>661</v>
      </c>
      <c r="N2905" s="140"/>
      <c r="O2905" s="140">
        <v>10.423673379469289</v>
      </c>
      <c r="P2905" s="156" t="s">
        <v>346</v>
      </c>
      <c r="Q2905" s="156" t="s">
        <v>346</v>
      </c>
      <c r="R2905" s="27" t="s">
        <v>3594</v>
      </c>
      <c r="S2905" s="27"/>
      <c r="T2905" s="140"/>
      <c r="U2905" s="27"/>
      <c r="V2905" s="27"/>
      <c r="W2905" s="157"/>
    </row>
    <row r="2906" spans="1:23">
      <c r="A2906" s="158">
        <v>10.28</v>
      </c>
      <c r="B2906" s="153">
        <v>163</v>
      </c>
      <c r="C2906" s="153">
        <v>10002848</v>
      </c>
      <c r="D2906" s="27">
        <v>27.79</v>
      </c>
      <c r="E2906" s="27">
        <v>0</v>
      </c>
      <c r="F2906" s="27" t="s">
        <v>13</v>
      </c>
      <c r="G2906" s="27" t="str">
        <f>IF($F2906="Other","Please, specify ion type!!!","")</f>
        <v/>
      </c>
      <c r="H2906" s="27" t="s">
        <v>20</v>
      </c>
      <c r="I2906" s="27" t="s">
        <v>23</v>
      </c>
      <c r="J2906" s="154" t="s">
        <v>3488</v>
      </c>
      <c r="K2906" s="27" t="s">
        <v>734</v>
      </c>
      <c r="L2906" s="27" t="s">
        <v>3489</v>
      </c>
      <c r="M2906" s="155" t="s">
        <v>3490</v>
      </c>
      <c r="N2906" s="140"/>
      <c r="O2906" s="140">
        <v>23.274075231022501</v>
      </c>
      <c r="P2906" s="156" t="s">
        <v>346</v>
      </c>
      <c r="Q2906" s="156" t="s">
        <v>346</v>
      </c>
      <c r="R2906" s="27" t="s">
        <v>3595</v>
      </c>
      <c r="S2906" s="27"/>
      <c r="T2906" s="140"/>
      <c r="U2906" s="27"/>
      <c r="V2906" s="27"/>
      <c r="W2906" s="157"/>
    </row>
    <row r="2907" spans="1:23">
      <c r="A2907" s="158">
        <v>10.304</v>
      </c>
      <c r="B2907" s="153">
        <v>147</v>
      </c>
      <c r="C2907" s="153">
        <v>18874232</v>
      </c>
      <c r="D2907" s="27">
        <v>17.95</v>
      </c>
      <c r="E2907" s="27">
        <v>0</v>
      </c>
      <c r="F2907" s="27" t="s">
        <v>13</v>
      </c>
      <c r="G2907" s="27" t="str">
        <f>IF($F2907="Other","Please, specify ion type!!!","")</f>
        <v/>
      </c>
      <c r="H2907" s="27" t="s">
        <v>20</v>
      </c>
      <c r="I2907" s="27" t="s">
        <v>23</v>
      </c>
      <c r="J2907" s="154" t="s">
        <v>3491</v>
      </c>
      <c r="K2907" s="27" t="s">
        <v>3492</v>
      </c>
      <c r="L2907" s="27" t="s">
        <v>3493</v>
      </c>
      <c r="M2907" s="155" t="s">
        <v>3494</v>
      </c>
      <c r="N2907" s="140"/>
      <c r="O2907" s="140">
        <v>67.989546949326936</v>
      </c>
      <c r="P2907" s="156" t="s">
        <v>346</v>
      </c>
      <c r="Q2907" s="156" t="s">
        <v>346</v>
      </c>
      <c r="R2907" s="27" t="s">
        <v>3596</v>
      </c>
      <c r="S2907" s="27"/>
      <c r="T2907" s="140"/>
      <c r="U2907" s="27"/>
      <c r="V2907" s="27"/>
      <c r="W2907" s="157"/>
    </row>
    <row r="2908" spans="1:23">
      <c r="A2908" s="158">
        <v>10.425000000000001</v>
      </c>
      <c r="B2908" s="153">
        <v>152</v>
      </c>
      <c r="C2908" s="153">
        <v>297654</v>
      </c>
      <c r="D2908" s="27"/>
      <c r="E2908" s="27"/>
      <c r="F2908" s="27" t="s">
        <v>13</v>
      </c>
      <c r="G2908" s="27" t="str">
        <f>IF($F2908="Other","Please, specify ion type!!!","")</f>
        <v/>
      </c>
      <c r="H2908" s="27" t="s">
        <v>20</v>
      </c>
      <c r="I2908" s="27" t="s">
        <v>8</v>
      </c>
      <c r="J2908" s="154" t="s">
        <v>3495</v>
      </c>
      <c r="K2908" s="27" t="s">
        <v>574</v>
      </c>
      <c r="L2908" s="27" t="s">
        <v>2585</v>
      </c>
      <c r="M2908" s="155" t="s">
        <v>2584</v>
      </c>
      <c r="N2908" s="140"/>
      <c r="O2908" s="140">
        <v>1.4</v>
      </c>
      <c r="P2908" s="156" t="s">
        <v>346</v>
      </c>
      <c r="Q2908" s="27">
        <v>100</v>
      </c>
      <c r="R2908" s="27"/>
      <c r="S2908" s="27"/>
      <c r="T2908" s="140"/>
      <c r="U2908" s="27"/>
      <c r="V2908" s="27"/>
      <c r="W2908" s="157"/>
    </row>
    <row r="2909" spans="1:23">
      <c r="A2909" s="158">
        <v>10.44</v>
      </c>
      <c r="B2909" s="153">
        <v>191</v>
      </c>
      <c r="C2909" s="153">
        <v>23524890</v>
      </c>
      <c r="D2909" s="27">
        <v>42.48</v>
      </c>
      <c r="E2909" s="27">
        <v>0</v>
      </c>
      <c r="F2909" s="27" t="s">
        <v>2</v>
      </c>
      <c r="G2909" s="27" t="s">
        <v>67</v>
      </c>
      <c r="H2909" s="27" t="s">
        <v>20</v>
      </c>
      <c r="I2909" s="27" t="s">
        <v>23</v>
      </c>
      <c r="J2909" s="154" t="s">
        <v>155</v>
      </c>
      <c r="K2909" s="27" t="s">
        <v>166</v>
      </c>
      <c r="L2909" s="27" t="s">
        <v>2792</v>
      </c>
      <c r="M2909" s="155" t="s">
        <v>2791</v>
      </c>
      <c r="N2909" s="140"/>
      <c r="O2909" s="140">
        <v>35.808027998846946</v>
      </c>
      <c r="P2909" s="156" t="s">
        <v>346</v>
      </c>
      <c r="Q2909" s="27">
        <v>409.51</v>
      </c>
      <c r="R2909" s="27" t="s">
        <v>3597</v>
      </c>
      <c r="S2909" s="27"/>
      <c r="T2909" s="140"/>
      <c r="U2909" s="27"/>
      <c r="V2909" s="27"/>
      <c r="W2909" s="157"/>
    </row>
    <row r="2910" spans="1:23">
      <c r="A2910" s="158">
        <v>10.516999999999999</v>
      </c>
      <c r="B2910" s="153">
        <v>147</v>
      </c>
      <c r="C2910" s="153">
        <v>1915680</v>
      </c>
      <c r="D2910" s="27">
        <v>12.52</v>
      </c>
      <c r="E2910" s="27">
        <v>0</v>
      </c>
      <c r="F2910" s="27" t="s">
        <v>13</v>
      </c>
      <c r="G2910" s="27" t="str">
        <f>IF($F2910="Other","Please, specify ion type!!!","")</f>
        <v/>
      </c>
      <c r="H2910" s="27" t="s">
        <v>20</v>
      </c>
      <c r="I2910" s="27" t="s">
        <v>23</v>
      </c>
      <c r="J2910" s="154" t="s">
        <v>3496</v>
      </c>
      <c r="K2910" s="27" t="s">
        <v>3497</v>
      </c>
      <c r="L2910" s="27" t="s">
        <v>2680</v>
      </c>
      <c r="M2910" s="155" t="s">
        <v>2679</v>
      </c>
      <c r="N2910" s="140"/>
      <c r="O2910" s="140">
        <v>9.8936364408059276</v>
      </c>
      <c r="P2910" s="156" t="s">
        <v>346</v>
      </c>
      <c r="Q2910" s="27">
        <v>2215.4</v>
      </c>
      <c r="R2910" s="27" t="s">
        <v>3598</v>
      </c>
      <c r="S2910" s="27"/>
      <c r="T2910" s="140"/>
      <c r="U2910" s="27"/>
      <c r="V2910" s="27"/>
      <c r="W2910" s="157"/>
    </row>
    <row r="2911" spans="1:23">
      <c r="A2911" s="158">
        <v>10.653</v>
      </c>
      <c r="B2911" s="153">
        <v>163</v>
      </c>
      <c r="C2911" s="153">
        <v>1508718</v>
      </c>
      <c r="D2911" s="27">
        <v>15.16</v>
      </c>
      <c r="E2911" s="27">
        <v>0</v>
      </c>
      <c r="F2911" s="27" t="s">
        <v>13</v>
      </c>
      <c r="G2911" s="27" t="str">
        <f>IF($F2911="Other","Please, specify ion type!!!","")</f>
        <v/>
      </c>
      <c r="H2911" s="27" t="s">
        <v>20</v>
      </c>
      <c r="I2911" s="27" t="s">
        <v>10</v>
      </c>
      <c r="J2911" s="154" t="str">
        <f>IF($I2911="Unknown","n.i.","")</f>
        <v>n.i.</v>
      </c>
      <c r="K2911" s="27" t="str">
        <f>IF($I2911="Unknown","n/a","")</f>
        <v>n/a</v>
      </c>
      <c r="L2911" s="27" t="str">
        <f>IF($I2911="Unknown","n/a","")</f>
        <v>n/a</v>
      </c>
      <c r="M2911" s="155" t="str">
        <f>IF($I2911="Unknown","n/a","")</f>
        <v>n/a</v>
      </c>
      <c r="N2911" s="140"/>
      <c r="O2911" s="140">
        <v>6.4349648889779498</v>
      </c>
      <c r="P2911" s="156" t="s">
        <v>346</v>
      </c>
      <c r="Q2911" s="156" t="s">
        <v>346</v>
      </c>
      <c r="R2911" s="27" t="s">
        <v>3599</v>
      </c>
      <c r="S2911" s="27"/>
      <c r="T2911" s="140"/>
      <c r="U2911" s="27"/>
      <c r="V2911" s="27"/>
      <c r="W2911" s="157"/>
    </row>
    <row r="2912" spans="1:23">
      <c r="A2912" s="158">
        <v>10.701000000000001</v>
      </c>
      <c r="B2912" s="153">
        <v>72</v>
      </c>
      <c r="C2912" s="153">
        <v>8632734</v>
      </c>
      <c r="D2912" s="27">
        <v>23.85</v>
      </c>
      <c r="E2912" s="27">
        <v>0</v>
      </c>
      <c r="F2912" s="27" t="s">
        <v>2</v>
      </c>
      <c r="G2912" s="27" t="s">
        <v>67</v>
      </c>
      <c r="H2912" s="27" t="s">
        <v>20</v>
      </c>
      <c r="I2912" s="27" t="s">
        <v>23</v>
      </c>
      <c r="J2912" s="154" t="s">
        <v>3498</v>
      </c>
      <c r="K2912" s="27" t="s">
        <v>3499</v>
      </c>
      <c r="L2912" s="27" t="str">
        <f>IF($I2912="Unknown","n/a","")</f>
        <v/>
      </c>
      <c r="M2912" s="155" t="s">
        <v>3500</v>
      </c>
      <c r="N2912" s="140"/>
      <c r="O2912" s="140">
        <v>23.404387875668967</v>
      </c>
      <c r="P2912" s="156" t="s">
        <v>346</v>
      </c>
      <c r="Q2912" s="156" t="s">
        <v>346</v>
      </c>
      <c r="R2912" s="27" t="s">
        <v>3600</v>
      </c>
      <c r="S2912" s="27"/>
      <c r="T2912" s="140"/>
      <c r="U2912" s="27"/>
      <c r="V2912" s="27"/>
      <c r="W2912" s="157"/>
    </row>
    <row r="2913" spans="1:23">
      <c r="A2913" s="158">
        <v>10.757</v>
      </c>
      <c r="B2913" s="153">
        <v>133</v>
      </c>
      <c r="C2913" s="153">
        <v>7777047</v>
      </c>
      <c r="D2913" s="27">
        <v>20.67</v>
      </c>
      <c r="E2913" s="27">
        <v>0</v>
      </c>
      <c r="F2913" s="27" t="s">
        <v>2</v>
      </c>
      <c r="G2913" s="27" t="s">
        <v>67</v>
      </c>
      <c r="H2913" s="27" t="s">
        <v>20</v>
      </c>
      <c r="I2913" s="27" t="s">
        <v>10</v>
      </c>
      <c r="J2913" s="154" t="str">
        <f>IF($I2913="Unknown","n.i.","")</f>
        <v>n.i.</v>
      </c>
      <c r="K2913" s="27" t="str">
        <f>IF($I2913="Unknown","n/a","")</f>
        <v>n/a</v>
      </c>
      <c r="L2913" s="27" t="str">
        <f>IF($I2913="Unknown","n/a","")</f>
        <v>n/a</v>
      </c>
      <c r="M2913" s="155" t="str">
        <f>IF($I2913="Unknown","n/a","")</f>
        <v>n/a</v>
      </c>
      <c r="N2913" s="140"/>
      <c r="O2913" s="140">
        <v>24.328288543526174</v>
      </c>
      <c r="P2913" s="156" t="s">
        <v>346</v>
      </c>
      <c r="Q2913" s="156" t="s">
        <v>346</v>
      </c>
      <c r="R2913" s="27" t="s">
        <v>3601</v>
      </c>
      <c r="S2913" s="27"/>
      <c r="T2913" s="140"/>
      <c r="U2913" s="27"/>
      <c r="V2913" s="27"/>
      <c r="W2913" s="157"/>
    </row>
    <row r="2914" spans="1:23">
      <c r="A2914" s="158">
        <v>10.933</v>
      </c>
      <c r="B2914" s="153" t="s">
        <v>3501</v>
      </c>
      <c r="C2914" s="153">
        <v>68</v>
      </c>
      <c r="D2914" s="27"/>
      <c r="E2914" s="27"/>
      <c r="F2914" s="27" t="s">
        <v>13</v>
      </c>
      <c r="G2914" s="27" t="str">
        <f>IF($F2914="Other","Please, specify ion type!!!","")</f>
        <v/>
      </c>
      <c r="H2914" s="27" t="s">
        <v>20</v>
      </c>
      <c r="I2914" s="27" t="s">
        <v>8</v>
      </c>
      <c r="J2914" s="154" t="s">
        <v>2394</v>
      </c>
      <c r="K2914" s="27" t="s">
        <v>3502</v>
      </c>
      <c r="L2914" s="27" t="s">
        <v>2396</v>
      </c>
      <c r="M2914" s="155" t="s">
        <v>2395</v>
      </c>
      <c r="N2914" s="140"/>
      <c r="O2914" s="140">
        <v>0.11576438542730599</v>
      </c>
      <c r="P2914" s="156" t="s">
        <v>346</v>
      </c>
      <c r="Q2914" s="27">
        <v>7</v>
      </c>
      <c r="R2914" s="27"/>
      <c r="S2914" s="27"/>
      <c r="T2914" s="140"/>
      <c r="U2914" s="27"/>
      <c r="V2914" s="27"/>
      <c r="W2914" s="157"/>
    </row>
    <row r="2915" spans="1:23">
      <c r="A2915" s="158">
        <v>10.98</v>
      </c>
      <c r="B2915" s="153">
        <v>57</v>
      </c>
      <c r="C2915" s="153">
        <v>1157845</v>
      </c>
      <c r="D2915" s="27">
        <v>8.61</v>
      </c>
      <c r="E2915" s="27">
        <v>0</v>
      </c>
      <c r="F2915" s="27" t="s">
        <v>2</v>
      </c>
      <c r="G2915" s="27" t="s">
        <v>67</v>
      </c>
      <c r="H2915" s="27" t="s">
        <v>20</v>
      </c>
      <c r="I2915" s="27" t="s">
        <v>23</v>
      </c>
      <c r="J2915" s="154" t="s">
        <v>3503</v>
      </c>
      <c r="K2915" s="27" t="s">
        <v>3504</v>
      </c>
      <c r="L2915" s="27" t="s">
        <v>3505</v>
      </c>
      <c r="M2915" s="155" t="s">
        <v>3506</v>
      </c>
      <c r="N2915" s="140"/>
      <c r="O2915" s="140">
        <v>8.6953002772108974</v>
      </c>
      <c r="P2915" s="156" t="s">
        <v>346</v>
      </c>
      <c r="Q2915" s="156" t="s">
        <v>346</v>
      </c>
      <c r="R2915" s="27" t="s">
        <v>3602</v>
      </c>
      <c r="S2915" s="27"/>
      <c r="T2915" s="140"/>
      <c r="U2915" s="27"/>
      <c r="V2915" s="27"/>
      <c r="W2915" s="157"/>
    </row>
    <row r="2916" spans="1:23">
      <c r="A2916" s="158">
        <v>11.045</v>
      </c>
      <c r="B2916" s="153">
        <v>142</v>
      </c>
      <c r="C2916" s="153">
        <v>1743350</v>
      </c>
      <c r="D2916" s="27">
        <v>14.42</v>
      </c>
      <c r="E2916" s="27">
        <v>0</v>
      </c>
      <c r="F2916" s="27" t="s">
        <v>2</v>
      </c>
      <c r="G2916" s="27" t="s">
        <v>67</v>
      </c>
      <c r="H2916" s="27" t="s">
        <v>20</v>
      </c>
      <c r="I2916" s="27" t="s">
        <v>10</v>
      </c>
      <c r="J2916" s="154" t="str">
        <f>IF($I2916="Unknown","n.i.","")</f>
        <v>n.i.</v>
      </c>
      <c r="K2916" s="27" t="str">
        <f t="shared" ref="K2916:M2917" si="132">IF($I2916="Unknown","n/a","")</f>
        <v>n/a</v>
      </c>
      <c r="L2916" s="27" t="str">
        <f t="shared" si="132"/>
        <v>n/a</v>
      </c>
      <c r="M2916" s="155" t="str">
        <f t="shared" si="132"/>
        <v>n/a</v>
      </c>
      <c r="N2916" s="140"/>
      <c r="O2916" s="140">
        <v>7.817297441668817</v>
      </c>
      <c r="P2916" s="156" t="s">
        <v>346</v>
      </c>
      <c r="Q2916" s="156" t="s">
        <v>346</v>
      </c>
      <c r="R2916" s="27" t="s">
        <v>3603</v>
      </c>
      <c r="S2916" s="27"/>
      <c r="T2916" s="140"/>
      <c r="U2916" s="27"/>
      <c r="V2916" s="27"/>
      <c r="W2916" s="157"/>
    </row>
    <row r="2917" spans="1:23">
      <c r="A2917" s="158">
        <v>11.092000000000001</v>
      </c>
      <c r="B2917" s="153">
        <v>95</v>
      </c>
      <c r="C2917" s="153">
        <v>1811865</v>
      </c>
      <c r="D2917" s="27">
        <v>14.53</v>
      </c>
      <c r="E2917" s="27">
        <v>0</v>
      </c>
      <c r="F2917" s="27" t="s">
        <v>2</v>
      </c>
      <c r="G2917" s="27" t="s">
        <v>67</v>
      </c>
      <c r="H2917" s="27" t="s">
        <v>20</v>
      </c>
      <c r="I2917" s="27" t="s">
        <v>10</v>
      </c>
      <c r="J2917" s="154" t="str">
        <f>IF($I2917="Unknown","n.i.","")</f>
        <v>n.i.</v>
      </c>
      <c r="K2917" s="27" t="str">
        <f t="shared" si="132"/>
        <v>n/a</v>
      </c>
      <c r="L2917" s="27" t="str">
        <f t="shared" si="132"/>
        <v>n/a</v>
      </c>
      <c r="M2917" s="155" t="str">
        <f t="shared" si="132"/>
        <v>n/a</v>
      </c>
      <c r="N2917" s="140"/>
      <c r="O2917" s="140">
        <v>8.0630162037759998</v>
      </c>
      <c r="P2917" s="156" t="s">
        <v>346</v>
      </c>
      <c r="Q2917" s="156" t="s">
        <v>346</v>
      </c>
      <c r="R2917" s="27" t="s">
        <v>3604</v>
      </c>
      <c r="S2917" s="27"/>
      <c r="T2917" s="140"/>
      <c r="U2917" s="27"/>
      <c r="V2917" s="27"/>
      <c r="W2917" s="157"/>
    </row>
    <row r="2918" spans="1:23">
      <c r="A2918" s="158">
        <v>11.226000000000001</v>
      </c>
      <c r="B2918" s="153">
        <v>119</v>
      </c>
      <c r="C2918" s="153">
        <v>2555430</v>
      </c>
      <c r="D2918" s="27">
        <v>10.09</v>
      </c>
      <c r="E2918" s="27">
        <v>0</v>
      </c>
      <c r="F2918" s="27" t="s">
        <v>2</v>
      </c>
      <c r="G2918" s="27" t="s">
        <v>67</v>
      </c>
      <c r="H2918" s="27" t="s">
        <v>20</v>
      </c>
      <c r="I2918" s="27" t="s">
        <v>23</v>
      </c>
      <c r="J2918" s="154" t="s">
        <v>3073</v>
      </c>
      <c r="K2918" s="27" t="s">
        <v>843</v>
      </c>
      <c r="L2918" s="27" t="s">
        <v>3075</v>
      </c>
      <c r="M2918" s="155">
        <v>2728054</v>
      </c>
      <c r="N2918" s="140"/>
      <c r="O2918" s="140">
        <v>16.376086885092715</v>
      </c>
      <c r="P2918" s="156" t="s">
        <v>346</v>
      </c>
      <c r="Q2918" s="156" t="s">
        <v>346</v>
      </c>
      <c r="R2918" s="27" t="s">
        <v>3605</v>
      </c>
      <c r="S2918" s="27"/>
      <c r="T2918" s="140"/>
      <c r="U2918" s="27"/>
      <c r="V2918" s="27"/>
      <c r="W2918" s="157"/>
    </row>
    <row r="2919" spans="1:23">
      <c r="A2919" s="158">
        <v>11.268000000000001</v>
      </c>
      <c r="B2919" s="153">
        <v>149</v>
      </c>
      <c r="C2919" s="153">
        <v>34606598</v>
      </c>
      <c r="D2919" s="27">
        <v>37.380000000000003</v>
      </c>
      <c r="E2919" s="27">
        <v>19401984</v>
      </c>
      <c r="F2919" s="27" t="s">
        <v>2</v>
      </c>
      <c r="G2919" s="27" t="s">
        <v>67</v>
      </c>
      <c r="H2919" s="27" t="s">
        <v>20</v>
      </c>
      <c r="I2919" s="27" t="s">
        <v>9</v>
      </c>
      <c r="J2919" s="154" t="s">
        <v>3507</v>
      </c>
      <c r="K2919" s="27" t="s">
        <v>114</v>
      </c>
      <c r="L2919" s="27" t="s">
        <v>2597</v>
      </c>
      <c r="M2919" s="155" t="s">
        <v>3508</v>
      </c>
      <c r="N2919" s="140"/>
      <c r="O2919" s="140">
        <v>26.301069763866678</v>
      </c>
      <c r="P2919" s="156" t="s">
        <v>346</v>
      </c>
      <c r="Q2919" s="156" t="s">
        <v>346</v>
      </c>
      <c r="R2919" s="27" t="s">
        <v>3606</v>
      </c>
      <c r="S2919" s="27"/>
      <c r="T2919" s="140"/>
      <c r="U2919" s="27"/>
      <c r="V2919" s="27"/>
      <c r="W2919" s="157"/>
    </row>
    <row r="2920" spans="1:23">
      <c r="A2920" s="158">
        <v>11.494999999999999</v>
      </c>
      <c r="B2920" s="153">
        <v>86</v>
      </c>
      <c r="C2920" s="153">
        <v>12582762</v>
      </c>
      <c r="D2920" s="27">
        <v>23.8</v>
      </c>
      <c r="E2920" s="27">
        <v>0</v>
      </c>
      <c r="F2920" s="27" t="s">
        <v>2</v>
      </c>
      <c r="G2920" s="27" t="s">
        <v>67</v>
      </c>
      <c r="H2920" s="27" t="s">
        <v>20</v>
      </c>
      <c r="I2920" s="27" t="s">
        <v>23</v>
      </c>
      <c r="J2920" s="154" t="s">
        <v>3509</v>
      </c>
      <c r="K2920" s="27" t="s">
        <v>3510</v>
      </c>
      <c r="L2920" s="27" t="str">
        <f t="shared" ref="L2920:M2920" si="133">IF($I2920="Unknown","n/a","")</f>
        <v/>
      </c>
      <c r="M2920" s="155" t="str">
        <f t="shared" si="133"/>
        <v/>
      </c>
      <c r="N2920" s="140"/>
      <c r="O2920" s="140">
        <v>34.185059187088896</v>
      </c>
      <c r="P2920" s="27">
        <v>0</v>
      </c>
      <c r="Q2920" s="27">
        <v>0</v>
      </c>
      <c r="R2920" s="27" t="s">
        <v>3607</v>
      </c>
      <c r="S2920" s="27"/>
      <c r="T2920" s="140"/>
      <c r="U2920" s="27"/>
      <c r="V2920" s="27"/>
      <c r="W2920" s="157"/>
    </row>
    <row r="2921" spans="1:23">
      <c r="A2921" s="158">
        <v>11.616</v>
      </c>
      <c r="B2921" s="153">
        <v>233</v>
      </c>
      <c r="C2921" s="153">
        <v>528423</v>
      </c>
      <c r="D2921" s="27">
        <v>8.6199999999999992</v>
      </c>
      <c r="E2921" s="27">
        <v>0</v>
      </c>
      <c r="F2921" s="27" t="s">
        <v>13</v>
      </c>
      <c r="G2921" s="27" t="str">
        <f>IF($F2921="Other","Please, specify ion type!!!","")</f>
        <v/>
      </c>
      <c r="H2921" s="27" t="s">
        <v>20</v>
      </c>
      <c r="I2921" s="27" t="s">
        <v>10</v>
      </c>
      <c r="J2921" s="154" t="str">
        <f>IF($I2921="Unknown","n.i.","")</f>
        <v>n.i.</v>
      </c>
      <c r="K2921" s="27" t="str">
        <f>IF($I2921="Unknown","n/a","")</f>
        <v>n/a</v>
      </c>
      <c r="L2921" s="27" t="str">
        <f>IF($I2921="Unknown","n/a","")</f>
        <v>n/a</v>
      </c>
      <c r="M2921" s="155" t="str">
        <f>IF($I2921="Unknown","n/a","")</f>
        <v>n/a</v>
      </c>
      <c r="N2921" s="140"/>
      <c r="O2921" s="140">
        <v>3.9638002218169457</v>
      </c>
      <c r="P2921" s="156" t="s">
        <v>346</v>
      </c>
      <c r="Q2921" s="156" t="s">
        <v>346</v>
      </c>
      <c r="R2921" s="27"/>
      <c r="S2921" s="27"/>
      <c r="T2921" s="140"/>
      <c r="U2921" s="27"/>
      <c r="V2921" s="27"/>
      <c r="W2921" s="157"/>
    </row>
    <row r="2922" spans="1:23">
      <c r="A2922" s="158">
        <v>11.726000000000001</v>
      </c>
      <c r="B2922" s="153">
        <v>166</v>
      </c>
      <c r="C2922" s="153">
        <v>313186</v>
      </c>
      <c r="D2922" s="27"/>
      <c r="E2922" s="27"/>
      <c r="F2922" s="27" t="s">
        <v>13</v>
      </c>
      <c r="G2922" s="27" t="str">
        <f>IF($F2922="Other","Please, specify ion type!!!","")</f>
        <v/>
      </c>
      <c r="H2922" s="27" t="s">
        <v>20</v>
      </c>
      <c r="I2922" s="27" t="s">
        <v>8</v>
      </c>
      <c r="J2922" s="154" t="s">
        <v>228</v>
      </c>
      <c r="K2922" s="27" t="s">
        <v>237</v>
      </c>
      <c r="L2922" s="27" t="s">
        <v>2414</v>
      </c>
      <c r="M2922" s="155" t="s">
        <v>251</v>
      </c>
      <c r="N2922" s="140"/>
      <c r="O2922" s="140">
        <v>0.89710244726279798</v>
      </c>
      <c r="P2922" s="156" t="s">
        <v>346</v>
      </c>
      <c r="Q2922" s="27">
        <v>100</v>
      </c>
      <c r="R2922" s="27"/>
      <c r="S2922" s="27"/>
      <c r="T2922" s="140"/>
      <c r="U2922" s="27"/>
      <c r="V2922" s="27"/>
      <c r="W2922" s="157"/>
    </row>
    <row r="2923" spans="1:23">
      <c r="A2923" s="158">
        <v>11.885999999999999</v>
      </c>
      <c r="B2923" s="153">
        <v>121</v>
      </c>
      <c r="C2923" s="153">
        <v>2742867</v>
      </c>
      <c r="D2923" s="27">
        <v>13.08</v>
      </c>
      <c r="E2923" s="27">
        <v>0</v>
      </c>
      <c r="F2923" s="27" t="s">
        <v>2</v>
      </c>
      <c r="G2923" s="27" t="s">
        <v>67</v>
      </c>
      <c r="H2923" s="27" t="s">
        <v>20</v>
      </c>
      <c r="I2923" s="27" t="s">
        <v>23</v>
      </c>
      <c r="J2923" s="154" t="s">
        <v>3511</v>
      </c>
      <c r="K2923" s="27" t="s">
        <v>3512</v>
      </c>
      <c r="L2923" s="27" t="s">
        <v>3513</v>
      </c>
      <c r="M2923" s="155" t="s">
        <v>3514</v>
      </c>
      <c r="N2923" s="140"/>
      <c r="O2923" s="140">
        <v>13.559207801508704</v>
      </c>
      <c r="P2923" s="156" t="s">
        <v>346</v>
      </c>
      <c r="Q2923" s="156" t="s">
        <v>346</v>
      </c>
      <c r="R2923" s="27" t="s">
        <v>3608</v>
      </c>
      <c r="S2923" s="27"/>
      <c r="T2923" s="140"/>
      <c r="U2923" s="27"/>
      <c r="V2923" s="27"/>
      <c r="W2923" s="157"/>
    </row>
    <row r="2924" spans="1:23">
      <c r="A2924" s="158">
        <v>11.92</v>
      </c>
      <c r="B2924" s="153">
        <v>152</v>
      </c>
      <c r="C2924" s="153">
        <v>1446990</v>
      </c>
      <c r="D2924" s="27">
        <v>21.43</v>
      </c>
      <c r="E2924" s="27">
        <v>0</v>
      </c>
      <c r="F2924" s="27" t="s">
        <v>2</v>
      </c>
      <c r="G2924" s="27" t="s">
        <v>67</v>
      </c>
      <c r="H2924" s="27" t="s">
        <v>20</v>
      </c>
      <c r="I2924" s="27" t="s">
        <v>10</v>
      </c>
      <c r="J2924" s="154" t="str">
        <f>IF($I2924="Unknown","n.i.","")</f>
        <v>n.i.</v>
      </c>
      <c r="K2924" s="27" t="str">
        <f t="shared" ref="K2924:M2926" si="134">IF($I2924="Unknown","n/a","")</f>
        <v>n/a</v>
      </c>
      <c r="L2924" s="27" t="str">
        <f t="shared" si="134"/>
        <v>n/a</v>
      </c>
      <c r="M2924" s="155" t="str">
        <f t="shared" si="134"/>
        <v>n/a</v>
      </c>
      <c r="N2924" s="140"/>
      <c r="O2924" s="140">
        <v>4.3659692222415201</v>
      </c>
      <c r="P2924" s="156" t="s">
        <v>346</v>
      </c>
      <c r="Q2924" s="156" t="s">
        <v>346</v>
      </c>
      <c r="R2924" s="27"/>
      <c r="S2924" s="27"/>
      <c r="T2924" s="140"/>
      <c r="U2924" s="27"/>
      <c r="V2924" s="27"/>
      <c r="W2924" s="157"/>
    </row>
    <row r="2925" spans="1:23">
      <c r="A2925" s="158">
        <v>12.83</v>
      </c>
      <c r="B2925" s="153">
        <v>220</v>
      </c>
      <c r="C2925" s="153">
        <v>416335</v>
      </c>
      <c r="D2925" s="27">
        <v>5.17</v>
      </c>
      <c r="E2925" s="27">
        <v>0</v>
      </c>
      <c r="F2925" s="27" t="s">
        <v>13</v>
      </c>
      <c r="G2925" s="27" t="str">
        <f>IF($F2925="Other","Please, specify ion type!!!","")</f>
        <v/>
      </c>
      <c r="H2925" s="27" t="s">
        <v>20</v>
      </c>
      <c r="I2925" s="27" t="s">
        <v>10</v>
      </c>
      <c r="J2925" s="154" t="str">
        <f>IF($I2925="Unknown","n.i.","")</f>
        <v>n.i.</v>
      </c>
      <c r="K2925" s="27" t="str">
        <f t="shared" si="134"/>
        <v>n/a</v>
      </c>
      <c r="L2925" s="27" t="str">
        <f t="shared" si="134"/>
        <v>n/a</v>
      </c>
      <c r="M2925" s="155" t="str">
        <f t="shared" si="134"/>
        <v>n/a</v>
      </c>
      <c r="N2925" s="140"/>
      <c r="O2925" s="140">
        <v>5.2070253288041979</v>
      </c>
      <c r="P2925" s="156" t="s">
        <v>346</v>
      </c>
      <c r="Q2925" s="156" t="s">
        <v>346</v>
      </c>
      <c r="R2925" s="27" t="s">
        <v>3609</v>
      </c>
      <c r="S2925" s="27"/>
      <c r="T2925" s="140"/>
      <c r="U2925" s="27"/>
      <c r="V2925" s="27"/>
      <c r="W2925" s="157"/>
    </row>
    <row r="2926" spans="1:23">
      <c r="A2926" s="158">
        <v>12.893000000000001</v>
      </c>
      <c r="B2926" s="153">
        <v>181</v>
      </c>
      <c r="C2926" s="153">
        <v>1582116</v>
      </c>
      <c r="D2926" s="27">
        <v>10.23</v>
      </c>
      <c r="E2926" s="27">
        <v>0</v>
      </c>
      <c r="F2926" s="27" t="s">
        <v>2</v>
      </c>
      <c r="G2926" s="27" t="s">
        <v>67</v>
      </c>
      <c r="H2926" s="27" t="s">
        <v>20</v>
      </c>
      <c r="I2926" s="27" t="s">
        <v>10</v>
      </c>
      <c r="J2926" s="154" t="str">
        <f>IF($I2926="Unknown","n.i.","")</f>
        <v>n.i.</v>
      </c>
      <c r="K2926" s="27" t="str">
        <f t="shared" si="134"/>
        <v>n/a</v>
      </c>
      <c r="L2926" s="27" t="str">
        <f t="shared" si="134"/>
        <v>n/a</v>
      </c>
      <c r="M2926" s="155" t="str">
        <f t="shared" si="134"/>
        <v>n/a</v>
      </c>
      <c r="N2926" s="140"/>
      <c r="O2926" s="140">
        <v>10</v>
      </c>
      <c r="P2926" s="156" t="s">
        <v>346</v>
      </c>
      <c r="Q2926" s="156" t="s">
        <v>346</v>
      </c>
      <c r="R2926" s="27">
        <v>196</v>
      </c>
      <c r="S2926" s="27"/>
      <c r="T2926" s="140"/>
      <c r="U2926" s="27"/>
      <c r="V2926" s="27"/>
      <c r="W2926" s="157"/>
    </row>
    <row r="2927" spans="1:23">
      <c r="A2927" s="158">
        <v>13.061</v>
      </c>
      <c r="B2927" s="153" t="s">
        <v>3515</v>
      </c>
      <c r="C2927" s="153">
        <v>39</v>
      </c>
      <c r="D2927" s="27"/>
      <c r="E2927" s="27"/>
      <c r="F2927" s="27" t="s">
        <v>13</v>
      </c>
      <c r="G2927" s="27" t="str">
        <f>IF($F2927="Other","Please, specify ion type!!!","")</f>
        <v/>
      </c>
      <c r="H2927" s="27" t="s">
        <v>20</v>
      </c>
      <c r="I2927" s="27" t="s">
        <v>8</v>
      </c>
      <c r="J2927" s="154" t="s">
        <v>3516</v>
      </c>
      <c r="K2927" s="27" t="s">
        <v>3517</v>
      </c>
      <c r="L2927" s="27" t="s">
        <v>2403</v>
      </c>
      <c r="M2927" s="155" t="s">
        <v>2402</v>
      </c>
      <c r="N2927" s="140"/>
      <c r="O2927" s="140">
        <v>2.0527396178746202E-2</v>
      </c>
      <c r="P2927" s="156" t="s">
        <v>346</v>
      </c>
      <c r="Q2927" s="27">
        <v>10</v>
      </c>
      <c r="R2927" s="27"/>
      <c r="S2927" s="27"/>
      <c r="T2927" s="140"/>
      <c r="U2927" s="27"/>
      <c r="V2927" s="27"/>
      <c r="W2927" s="157"/>
    </row>
    <row r="2928" spans="1:23">
      <c r="A2928" s="158">
        <v>13.32</v>
      </c>
      <c r="B2928" s="153">
        <v>57</v>
      </c>
      <c r="C2928" s="153">
        <v>1264725</v>
      </c>
      <c r="D2928" s="27">
        <v>7.86</v>
      </c>
      <c r="E2928" s="27">
        <v>0</v>
      </c>
      <c r="F2928" s="27" t="s">
        <v>2</v>
      </c>
      <c r="G2928" s="27" t="s">
        <v>67</v>
      </c>
      <c r="H2928" s="27" t="s">
        <v>20</v>
      </c>
      <c r="I2928" s="27" t="s">
        <v>23</v>
      </c>
      <c r="J2928" s="154" t="s">
        <v>3518</v>
      </c>
      <c r="K2928" s="27" t="s">
        <v>3519</v>
      </c>
      <c r="L2928" s="27" t="s">
        <v>3520</v>
      </c>
      <c r="M2928" s="155" t="s">
        <v>3521</v>
      </c>
      <c r="N2928" s="140"/>
      <c r="O2928" s="140">
        <v>10.404252139935348</v>
      </c>
      <c r="P2928" s="156" t="s">
        <v>346</v>
      </c>
      <c r="Q2928" s="156" t="s">
        <v>346</v>
      </c>
      <c r="R2928" s="27" t="s">
        <v>3610</v>
      </c>
      <c r="S2928" s="27"/>
      <c r="T2928" s="140"/>
      <c r="U2928" s="27"/>
      <c r="V2928" s="27"/>
      <c r="W2928" s="157"/>
    </row>
    <row r="2929" spans="1:23" ht="13.8">
      <c r="A2929" s="158">
        <v>13.609</v>
      </c>
      <c r="B2929" s="153">
        <v>125</v>
      </c>
      <c r="C2929" s="153">
        <v>1641989</v>
      </c>
      <c r="D2929" s="27">
        <v>8.59</v>
      </c>
      <c r="E2929" s="27">
        <v>0</v>
      </c>
      <c r="F2929" s="27" t="s">
        <v>2</v>
      </c>
      <c r="G2929" s="27" t="s">
        <v>67</v>
      </c>
      <c r="H2929" s="27" t="s">
        <v>20</v>
      </c>
      <c r="I2929" s="27" t="s">
        <v>23</v>
      </c>
      <c r="J2929" s="132" t="s">
        <v>3625</v>
      </c>
      <c r="K2929" s="27" t="s">
        <v>3522</v>
      </c>
      <c r="L2929" s="27" t="s">
        <v>3523</v>
      </c>
      <c r="M2929" s="155" t="s">
        <v>3524</v>
      </c>
      <c r="N2929" s="140"/>
      <c r="O2929" s="140">
        <v>12.35988388118556</v>
      </c>
      <c r="P2929" s="156" t="s">
        <v>346</v>
      </c>
      <c r="Q2929" s="156" t="s">
        <v>346</v>
      </c>
      <c r="R2929" s="27" t="s">
        <v>3611</v>
      </c>
      <c r="S2929" s="27"/>
      <c r="T2929" s="140"/>
      <c r="U2929" s="27"/>
      <c r="V2929" s="27"/>
      <c r="W2929" s="157"/>
    </row>
    <row r="2930" spans="1:23">
      <c r="A2930" s="158">
        <v>14.17</v>
      </c>
      <c r="B2930" s="153">
        <v>188</v>
      </c>
      <c r="C2930" s="153">
        <v>7817421</v>
      </c>
      <c r="D2930" s="27">
        <v>33.97</v>
      </c>
      <c r="E2930" s="27">
        <v>0</v>
      </c>
      <c r="F2930" s="27" t="s">
        <v>13</v>
      </c>
      <c r="G2930" s="27"/>
      <c r="H2930" s="27"/>
      <c r="I2930" s="27" t="s">
        <v>8</v>
      </c>
      <c r="J2930" s="154" t="s">
        <v>3525</v>
      </c>
      <c r="K2930" s="27" t="s">
        <v>115</v>
      </c>
      <c r="L2930" s="27"/>
      <c r="M2930" s="155" t="s">
        <v>140</v>
      </c>
      <c r="N2930" s="140"/>
      <c r="O2930" s="140">
        <v>14.880079974024467</v>
      </c>
      <c r="P2930" s="156" t="s">
        <v>346</v>
      </c>
      <c r="Q2930" s="156" t="s">
        <v>346</v>
      </c>
      <c r="R2930" s="27"/>
      <c r="S2930" s="27"/>
      <c r="T2930" s="140"/>
      <c r="U2930" s="27"/>
      <c r="V2930" s="27"/>
      <c r="W2930" s="157"/>
    </row>
    <row r="2931" spans="1:23">
      <c r="A2931" s="158">
        <v>14.182</v>
      </c>
      <c r="B2931" s="153">
        <v>178</v>
      </c>
      <c r="C2931" s="153">
        <v>1382459</v>
      </c>
      <c r="D2931" s="27"/>
      <c r="E2931" s="27"/>
      <c r="F2931" s="27" t="s">
        <v>13</v>
      </c>
      <c r="G2931" s="27" t="str">
        <f>IF($F2931="Other","Please, specify ion type!!!","")</f>
        <v/>
      </c>
      <c r="H2931" s="27" t="s">
        <v>20</v>
      </c>
      <c r="I2931" s="27" t="s">
        <v>8</v>
      </c>
      <c r="J2931" s="154" t="s">
        <v>187</v>
      </c>
      <c r="K2931" s="27" t="s">
        <v>195</v>
      </c>
      <c r="L2931" s="27" t="s">
        <v>2416</v>
      </c>
      <c r="M2931" s="155" t="s">
        <v>202</v>
      </c>
      <c r="N2931" s="140"/>
      <c r="O2931" s="140">
        <v>4</v>
      </c>
      <c r="P2931" s="27">
        <v>30</v>
      </c>
      <c r="Q2931" s="27">
        <v>30</v>
      </c>
      <c r="R2931" s="27"/>
      <c r="S2931" s="27"/>
      <c r="T2931" s="140"/>
      <c r="U2931" s="27"/>
      <c r="V2931" s="27"/>
      <c r="W2931" s="157"/>
    </row>
    <row r="2932" spans="1:23">
      <c r="A2932" s="158">
        <v>14.253</v>
      </c>
      <c r="B2932" s="153">
        <v>178</v>
      </c>
      <c r="C2932" s="153">
        <v>171039</v>
      </c>
      <c r="D2932" s="27"/>
      <c r="E2932" s="27"/>
      <c r="F2932" s="27" t="s">
        <v>13</v>
      </c>
      <c r="G2932" s="27" t="str">
        <f>IF($F2932="Other","Please, specify ion type!!!","")</f>
        <v/>
      </c>
      <c r="H2932" s="27" t="s">
        <v>20</v>
      </c>
      <c r="I2932" s="27" t="s">
        <v>8</v>
      </c>
      <c r="J2932" s="154" t="s">
        <v>683</v>
      </c>
      <c r="K2932" s="27" t="s">
        <v>195</v>
      </c>
      <c r="L2932" s="27" t="s">
        <v>2417</v>
      </c>
      <c r="M2932" s="155" t="s">
        <v>695</v>
      </c>
      <c r="N2932" s="140"/>
      <c r="O2932" s="140">
        <v>0.58230443287969302</v>
      </c>
      <c r="P2932" s="156" t="s">
        <v>346</v>
      </c>
      <c r="Q2932" s="27">
        <v>100</v>
      </c>
      <c r="R2932" s="27"/>
      <c r="S2932" s="27"/>
      <c r="T2932" s="140"/>
      <c r="U2932" s="27"/>
      <c r="V2932" s="27"/>
      <c r="W2932" s="157"/>
    </row>
    <row r="2933" spans="1:23">
      <c r="A2933" s="158">
        <v>14.555</v>
      </c>
      <c r="B2933" s="153">
        <v>149</v>
      </c>
      <c r="C2933" s="153">
        <v>35846659</v>
      </c>
      <c r="D2933" s="27">
        <v>40.200000000000003</v>
      </c>
      <c r="E2933" s="27">
        <v>0</v>
      </c>
      <c r="F2933" s="27" t="s">
        <v>2</v>
      </c>
      <c r="G2933" s="27" t="s">
        <v>67</v>
      </c>
      <c r="H2933" s="27" t="s">
        <v>20</v>
      </c>
      <c r="I2933" s="27" t="s">
        <v>9</v>
      </c>
      <c r="J2933" s="154" t="s">
        <v>3526</v>
      </c>
      <c r="K2933" s="27" t="s">
        <v>117</v>
      </c>
      <c r="L2933" s="27" t="s">
        <v>2588</v>
      </c>
      <c r="M2933" s="155" t="s">
        <v>142</v>
      </c>
      <c r="N2933" s="140"/>
      <c r="O2933" s="140">
        <v>57.65804895695517</v>
      </c>
      <c r="P2933" s="27">
        <v>600</v>
      </c>
      <c r="Q2933" s="27">
        <v>600</v>
      </c>
      <c r="R2933" s="27" t="s">
        <v>3612</v>
      </c>
      <c r="S2933" s="27"/>
      <c r="T2933" s="140"/>
      <c r="U2933" s="27"/>
      <c r="V2933" s="27"/>
      <c r="W2933" s="157"/>
    </row>
    <row r="2934" spans="1:23">
      <c r="A2934" s="158">
        <v>14.587999999999999</v>
      </c>
      <c r="B2934" s="153">
        <v>167</v>
      </c>
      <c r="C2934" s="153">
        <v>6436702</v>
      </c>
      <c r="D2934" s="27">
        <v>23.19</v>
      </c>
      <c r="E2934" s="27">
        <v>0</v>
      </c>
      <c r="F2934" s="27" t="s">
        <v>2</v>
      </c>
      <c r="G2934" s="27" t="s">
        <v>67</v>
      </c>
      <c r="H2934" s="27" t="s">
        <v>20</v>
      </c>
      <c r="I2934" s="27" t="s">
        <v>23</v>
      </c>
      <c r="J2934" s="154" t="s">
        <v>3527</v>
      </c>
      <c r="K2934" s="27" t="s">
        <v>3528</v>
      </c>
      <c r="L2934" s="27" t="s">
        <v>3529</v>
      </c>
      <c r="M2934" s="155">
        <v>2286546</v>
      </c>
      <c r="N2934" s="140"/>
      <c r="O2934" s="140">
        <v>17.947334844277542</v>
      </c>
      <c r="P2934" s="156" t="s">
        <v>346</v>
      </c>
      <c r="Q2934" s="156" t="s">
        <v>346</v>
      </c>
      <c r="R2934" s="27" t="s">
        <v>3613</v>
      </c>
      <c r="S2934" s="27"/>
      <c r="T2934" s="140"/>
      <c r="U2934" s="27"/>
      <c r="V2934" s="27"/>
      <c r="W2934" s="157"/>
    </row>
    <row r="2935" spans="1:23">
      <c r="A2935" s="158">
        <v>14.641999999999999</v>
      </c>
      <c r="B2935" s="153">
        <v>194</v>
      </c>
      <c r="C2935" s="153">
        <v>10377232</v>
      </c>
      <c r="D2935" s="27">
        <v>30.06</v>
      </c>
      <c r="E2935" s="27">
        <v>0</v>
      </c>
      <c r="F2935" s="27" t="s">
        <v>13</v>
      </c>
      <c r="G2935" s="27" t="str">
        <f>IF($F2935="Other","Please, specify ion type!!!","")</f>
        <v/>
      </c>
      <c r="H2935" s="27" t="s">
        <v>20</v>
      </c>
      <c r="I2935" s="27" t="s">
        <v>9</v>
      </c>
      <c r="J2935" s="154" t="s">
        <v>640</v>
      </c>
      <c r="K2935" s="27" t="s">
        <v>407</v>
      </c>
      <c r="L2935" s="27" t="s">
        <v>2610</v>
      </c>
      <c r="M2935" s="155" t="s">
        <v>403</v>
      </c>
      <c r="N2935" s="140"/>
      <c r="O2935" s="140">
        <v>22.321833329969895</v>
      </c>
      <c r="P2935" s="27">
        <v>87000</v>
      </c>
      <c r="Q2935" s="27">
        <v>100</v>
      </c>
      <c r="R2935" s="27" t="s">
        <v>3614</v>
      </c>
      <c r="S2935" s="27"/>
      <c r="T2935" s="140"/>
      <c r="U2935" s="27"/>
      <c r="V2935" s="27"/>
      <c r="W2935" s="157"/>
    </row>
    <row r="2936" spans="1:23">
      <c r="A2936" s="158">
        <v>14.95</v>
      </c>
      <c r="B2936" s="153">
        <v>100</v>
      </c>
      <c r="C2936" s="153">
        <v>2460711</v>
      </c>
      <c r="D2936" s="27">
        <v>21.77</v>
      </c>
      <c r="E2936" s="27">
        <v>0</v>
      </c>
      <c r="F2936" s="27" t="s">
        <v>2</v>
      </c>
      <c r="G2936" s="27" t="s">
        <v>67</v>
      </c>
      <c r="H2936" s="27" t="s">
        <v>20</v>
      </c>
      <c r="I2936" s="27" t="s">
        <v>10</v>
      </c>
      <c r="J2936" s="154" t="str">
        <f>IF($I2936="Unknown","n.i.","")</f>
        <v>n.i.</v>
      </c>
      <c r="K2936" s="27" t="str">
        <f>IF($I2936="Unknown","n/a","")</f>
        <v>n/a</v>
      </c>
      <c r="L2936" s="27" t="str">
        <f>IF($I2936="Unknown","n/a","")</f>
        <v>n/a</v>
      </c>
      <c r="M2936" s="155" t="str">
        <f>IF($I2936="Unknown","n/a","")</f>
        <v>n/a</v>
      </c>
      <c r="N2936" s="140"/>
      <c r="O2936" s="140">
        <v>7.3086891784134442</v>
      </c>
      <c r="P2936" s="156" t="s">
        <v>346</v>
      </c>
      <c r="Q2936" s="156" t="s">
        <v>346</v>
      </c>
      <c r="R2936" s="27">
        <v>127</v>
      </c>
      <c r="S2936" s="27"/>
      <c r="T2936" s="140"/>
      <c r="U2936" s="27"/>
      <c r="V2936" s="27"/>
      <c r="W2936" s="157"/>
    </row>
    <row r="2937" spans="1:23">
      <c r="A2937" s="158">
        <v>14.997</v>
      </c>
      <c r="B2937" s="153">
        <v>205</v>
      </c>
      <c r="C2937" s="153">
        <v>1741920</v>
      </c>
      <c r="D2937" s="27">
        <v>9.94</v>
      </c>
      <c r="E2937" s="27">
        <v>0</v>
      </c>
      <c r="F2937" s="27" t="s">
        <v>13</v>
      </c>
      <c r="G2937" s="27" t="str">
        <f>IF($F2937="Other","Please, specify ion type!!!","")</f>
        <v/>
      </c>
      <c r="H2937" s="27" t="s">
        <v>20</v>
      </c>
      <c r="I2937" s="27" t="s">
        <v>23</v>
      </c>
      <c r="J2937" s="154" t="s">
        <v>3530</v>
      </c>
      <c r="K2937" s="27" t="s">
        <v>3531</v>
      </c>
      <c r="L2937" s="27" t="s">
        <v>3532</v>
      </c>
      <c r="M2937" s="155" t="s">
        <v>3533</v>
      </c>
      <c r="N2937" s="140"/>
      <c r="O2937" s="140">
        <v>11.33128420180145</v>
      </c>
      <c r="P2937" s="156" t="s">
        <v>346</v>
      </c>
      <c r="Q2937" s="156" t="s">
        <v>346</v>
      </c>
      <c r="R2937" s="27" t="s">
        <v>3615</v>
      </c>
      <c r="S2937" s="27"/>
      <c r="T2937" s="140"/>
      <c r="U2937" s="27"/>
      <c r="V2937" s="27"/>
      <c r="W2937" s="157"/>
    </row>
    <row r="2938" spans="1:23">
      <c r="A2938" s="158">
        <v>15.29</v>
      </c>
      <c r="B2938" s="153">
        <v>221</v>
      </c>
      <c r="C2938" s="153">
        <v>969459</v>
      </c>
      <c r="D2938" s="27">
        <v>5.12</v>
      </c>
      <c r="E2938" s="27">
        <v>0</v>
      </c>
      <c r="F2938" s="27" t="s">
        <v>2</v>
      </c>
      <c r="G2938" s="27" t="s">
        <v>67</v>
      </c>
      <c r="H2938" s="27" t="s">
        <v>20</v>
      </c>
      <c r="I2938" s="27" t="s">
        <v>10</v>
      </c>
      <c r="J2938" s="154" t="str">
        <f>IF($I2938="Unknown","n.i.","")</f>
        <v>n.i.</v>
      </c>
      <c r="K2938" s="27" t="str">
        <f>IF($I2938="Unknown","n/a","")</f>
        <v>n/a</v>
      </c>
      <c r="L2938" s="27" t="str">
        <f>IF($I2938="Unknown","n/a","")</f>
        <v>n/a</v>
      </c>
      <c r="M2938" s="155" t="str">
        <f>IF($I2938="Unknown","n/a","")</f>
        <v>n/a</v>
      </c>
      <c r="N2938" s="140"/>
      <c r="O2938" s="140">
        <v>12.243252235554314</v>
      </c>
      <c r="P2938" s="156" t="s">
        <v>346</v>
      </c>
      <c r="Q2938" s="156" t="s">
        <v>346</v>
      </c>
      <c r="R2938" s="27">
        <v>277</v>
      </c>
      <c r="S2938" s="27"/>
      <c r="T2938" s="140"/>
      <c r="U2938" s="27"/>
      <c r="V2938" s="27"/>
      <c r="W2938" s="157"/>
    </row>
    <row r="2939" spans="1:23">
      <c r="A2939" s="158">
        <v>15.539</v>
      </c>
      <c r="B2939" s="153">
        <v>277</v>
      </c>
      <c r="C2939" s="153">
        <v>1841388</v>
      </c>
      <c r="D2939" s="27">
        <v>8.39</v>
      </c>
      <c r="E2939" s="27">
        <v>0</v>
      </c>
      <c r="F2939" s="27" t="s">
        <v>2</v>
      </c>
      <c r="G2939" s="27" t="s">
        <v>67</v>
      </c>
      <c r="H2939" s="27" t="s">
        <v>20</v>
      </c>
      <c r="I2939" s="27" t="s">
        <v>23</v>
      </c>
      <c r="J2939" s="154" t="s">
        <v>3534</v>
      </c>
      <c r="K2939" s="27" t="s">
        <v>3535</v>
      </c>
      <c r="L2939" s="27" t="str">
        <f>IF($I2939="Unknown","n/a","")</f>
        <v/>
      </c>
      <c r="M2939" s="155">
        <v>0</v>
      </c>
      <c r="N2939" s="140"/>
      <c r="O2939" s="140">
        <v>14.191250262382272</v>
      </c>
      <c r="P2939" s="156" t="s">
        <v>346</v>
      </c>
      <c r="Q2939" s="156" t="s">
        <v>346</v>
      </c>
      <c r="R2939" s="27" t="s">
        <v>3616</v>
      </c>
      <c r="S2939" s="27"/>
      <c r="T2939" s="140"/>
      <c r="U2939" s="27"/>
      <c r="V2939" s="27"/>
      <c r="W2939" s="157"/>
    </row>
    <row r="2940" spans="1:23">
      <c r="A2940" s="158">
        <v>15.759</v>
      </c>
      <c r="B2940" s="153">
        <v>57</v>
      </c>
      <c r="C2940" s="153">
        <v>8765791</v>
      </c>
      <c r="D2940" s="27">
        <v>7.47</v>
      </c>
      <c r="E2940" s="27">
        <v>0</v>
      </c>
      <c r="F2940" s="27" t="s">
        <v>2</v>
      </c>
      <c r="G2940" s="27" t="s">
        <v>67</v>
      </c>
      <c r="H2940" s="27" t="s">
        <v>20</v>
      </c>
      <c r="I2940" s="27" t="s">
        <v>23</v>
      </c>
      <c r="J2940" s="154" t="s">
        <v>720</v>
      </c>
      <c r="K2940" s="27" t="s">
        <v>741</v>
      </c>
      <c r="L2940" s="27" t="s">
        <v>2716</v>
      </c>
      <c r="M2940" s="155" t="s">
        <v>756</v>
      </c>
      <c r="N2940" s="140"/>
      <c r="O2940" s="140">
        <v>75.876592820061532</v>
      </c>
      <c r="P2940" s="156" t="s">
        <v>346</v>
      </c>
      <c r="Q2940" s="27">
        <v>9.6222999999999992</v>
      </c>
      <c r="R2940" s="27" t="s">
        <v>3617</v>
      </c>
      <c r="S2940" s="27"/>
      <c r="T2940" s="140"/>
      <c r="U2940" s="27"/>
      <c r="V2940" s="27"/>
      <c r="W2940" s="157"/>
    </row>
    <row r="2941" spans="1:23">
      <c r="A2941" s="158">
        <v>15.833</v>
      </c>
      <c r="B2941" s="153">
        <v>185</v>
      </c>
      <c r="C2941" s="153">
        <v>4115964</v>
      </c>
      <c r="D2941" s="27">
        <v>9.31</v>
      </c>
      <c r="E2941" s="27">
        <v>0</v>
      </c>
      <c r="F2941" s="27" t="s">
        <v>2</v>
      </c>
      <c r="G2941" s="27" t="s">
        <v>67</v>
      </c>
      <c r="H2941" s="27" t="s">
        <v>20</v>
      </c>
      <c r="I2941" s="27" t="s">
        <v>10</v>
      </c>
      <c r="J2941" s="154" t="str">
        <f>IF($I2941="Unknown","n.i.","")</f>
        <v>n.i.</v>
      </c>
      <c r="K2941" s="27" t="str">
        <f t="shared" ref="K2941:M2942" si="135">IF($I2941="Unknown","n/a","")</f>
        <v>n/a</v>
      </c>
      <c r="L2941" s="27" t="str">
        <f t="shared" si="135"/>
        <v>n/a</v>
      </c>
      <c r="M2941" s="155" t="str">
        <f t="shared" si="135"/>
        <v>n/a</v>
      </c>
      <c r="N2941" s="140"/>
      <c r="O2941" s="140">
        <v>28.586382317353287</v>
      </c>
      <c r="P2941" s="156" t="s">
        <v>346</v>
      </c>
      <c r="Q2941" s="156" t="s">
        <v>346</v>
      </c>
      <c r="R2941" s="27">
        <v>245</v>
      </c>
      <c r="S2941" s="27"/>
      <c r="T2941" s="140"/>
      <c r="U2941" s="27"/>
      <c r="V2941" s="27"/>
      <c r="W2941" s="157"/>
    </row>
    <row r="2942" spans="1:23">
      <c r="A2942" s="158">
        <v>15.88</v>
      </c>
      <c r="B2942" s="153">
        <v>205</v>
      </c>
      <c r="C2942" s="153">
        <v>3840954</v>
      </c>
      <c r="D2942" s="27">
        <v>10.82</v>
      </c>
      <c r="E2942" s="27">
        <v>0</v>
      </c>
      <c r="F2942" s="27" t="s">
        <v>2</v>
      </c>
      <c r="G2942" s="27" t="s">
        <v>67</v>
      </c>
      <c r="H2942" s="27" t="s">
        <v>20</v>
      </c>
      <c r="I2942" s="27" t="s">
        <v>10</v>
      </c>
      <c r="J2942" s="154" t="str">
        <f>IF($I2942="Unknown","n.i.","")</f>
        <v>n.i.</v>
      </c>
      <c r="K2942" s="27" t="str">
        <f t="shared" si="135"/>
        <v>n/a</v>
      </c>
      <c r="L2942" s="27" t="str">
        <f t="shared" si="135"/>
        <v>n/a</v>
      </c>
      <c r="M2942" s="155" t="str">
        <f t="shared" si="135"/>
        <v>n/a</v>
      </c>
      <c r="N2942" s="140"/>
      <c r="O2942" s="140">
        <v>22.953512644983011</v>
      </c>
      <c r="P2942" s="156" t="s">
        <v>346</v>
      </c>
      <c r="Q2942" s="156" t="s">
        <v>346</v>
      </c>
      <c r="R2942" s="27"/>
      <c r="S2942" s="27"/>
      <c r="T2942" s="140"/>
      <c r="U2942" s="27"/>
      <c r="V2942" s="27"/>
      <c r="W2942" s="157"/>
    </row>
    <row r="2943" spans="1:23">
      <c r="A2943" s="158">
        <v>15.922000000000001</v>
      </c>
      <c r="B2943" s="153">
        <v>149</v>
      </c>
      <c r="C2943" s="153">
        <v>8062035</v>
      </c>
      <c r="D2943" s="27">
        <v>20.25</v>
      </c>
      <c r="E2943" s="27">
        <v>331708</v>
      </c>
      <c r="F2943" s="27" t="s">
        <v>2</v>
      </c>
      <c r="G2943" s="27" t="s">
        <v>67</v>
      </c>
      <c r="H2943" s="27" t="s">
        <v>20</v>
      </c>
      <c r="I2943" s="27" t="s">
        <v>23</v>
      </c>
      <c r="J2943" s="154" t="s">
        <v>3536</v>
      </c>
      <c r="K2943" s="27" t="s">
        <v>117</v>
      </c>
      <c r="L2943" s="27" t="s">
        <v>2601</v>
      </c>
      <c r="M2943" s="155" t="s">
        <v>2600</v>
      </c>
      <c r="N2943" s="140"/>
      <c r="O2943" s="140">
        <v>24.683693718014588</v>
      </c>
      <c r="P2943" s="156" t="s">
        <v>346</v>
      </c>
      <c r="Q2943" s="27">
        <v>900</v>
      </c>
      <c r="R2943" s="27" t="s">
        <v>3612</v>
      </c>
      <c r="S2943" s="27"/>
      <c r="T2943" s="140"/>
      <c r="U2943" s="27"/>
      <c r="V2943" s="27"/>
      <c r="W2943" s="157"/>
    </row>
    <row r="2944" spans="1:23">
      <c r="A2944" s="158">
        <v>16.202000000000002</v>
      </c>
      <c r="B2944" s="153">
        <v>57</v>
      </c>
      <c r="C2944" s="153">
        <v>2455199</v>
      </c>
      <c r="D2944" s="27">
        <v>7.46</v>
      </c>
      <c r="E2944" s="27">
        <v>0</v>
      </c>
      <c r="F2944" s="27" t="s">
        <v>2</v>
      </c>
      <c r="G2944" s="27" t="s">
        <v>67</v>
      </c>
      <c r="H2944" s="27" t="s">
        <v>20</v>
      </c>
      <c r="I2944" s="27" t="s">
        <v>23</v>
      </c>
      <c r="J2944" s="154" t="s">
        <v>3503</v>
      </c>
      <c r="K2944" s="27" t="s">
        <v>3504</v>
      </c>
      <c r="L2944" s="27" t="s">
        <v>3505</v>
      </c>
      <c r="M2944" s="155" t="s">
        <v>3506</v>
      </c>
      <c r="N2944" s="140"/>
      <c r="O2944" s="140">
        <v>21.280664366235101</v>
      </c>
      <c r="P2944" s="156" t="s">
        <v>346</v>
      </c>
      <c r="Q2944" s="156" t="s">
        <v>346</v>
      </c>
      <c r="R2944" s="27" t="s">
        <v>3610</v>
      </c>
      <c r="S2944" s="27"/>
      <c r="T2944" s="140"/>
      <c r="U2944" s="27"/>
      <c r="V2944" s="27"/>
      <c r="W2944" s="157"/>
    </row>
    <row r="2945" spans="1:23">
      <c r="A2945" s="158">
        <v>17.009</v>
      </c>
      <c r="B2945" s="153">
        <v>193</v>
      </c>
      <c r="C2945" s="153">
        <v>2332885</v>
      </c>
      <c r="D2945" s="27">
        <v>15.89</v>
      </c>
      <c r="E2945" s="27">
        <v>0</v>
      </c>
      <c r="F2945" s="27" t="s">
        <v>2</v>
      </c>
      <c r="G2945" s="27" t="s">
        <v>67</v>
      </c>
      <c r="H2945" s="27" t="s">
        <v>20</v>
      </c>
      <c r="I2945" s="27" t="s">
        <v>10</v>
      </c>
      <c r="J2945" s="154" t="str">
        <f>IF($I2945="Unknown","n.i.","")</f>
        <v>n.i.</v>
      </c>
      <c r="K2945" s="27" t="str">
        <f t="shared" ref="K2945:M2946" si="136">IF($I2945="Unknown","n/a","")</f>
        <v>n/a</v>
      </c>
      <c r="L2945" s="27" t="str">
        <f t="shared" si="136"/>
        <v>n/a</v>
      </c>
      <c r="M2945" s="155" t="str">
        <f t="shared" si="136"/>
        <v>n/a</v>
      </c>
      <c r="N2945" s="140"/>
      <c r="O2945" s="140">
        <v>9.4930713403058942</v>
      </c>
      <c r="P2945" s="156" t="s">
        <v>346</v>
      </c>
      <c r="Q2945" s="156" t="s">
        <v>346</v>
      </c>
      <c r="R2945" s="27" t="s">
        <v>3618</v>
      </c>
      <c r="S2945" s="27"/>
      <c r="T2945" s="140"/>
      <c r="U2945" s="27"/>
      <c r="V2945" s="27"/>
      <c r="W2945" s="157"/>
    </row>
    <row r="2946" spans="1:23">
      <c r="A2946" s="158">
        <v>17.434000000000001</v>
      </c>
      <c r="B2946" s="153">
        <v>100</v>
      </c>
      <c r="C2946" s="153">
        <v>2951241</v>
      </c>
      <c r="D2946" s="27">
        <v>15.16</v>
      </c>
      <c r="E2946" s="27">
        <v>0</v>
      </c>
      <c r="F2946" s="27" t="s">
        <v>2</v>
      </c>
      <c r="G2946" s="27" t="s">
        <v>67</v>
      </c>
      <c r="H2946" s="27" t="s">
        <v>20</v>
      </c>
      <c r="I2946" s="27" t="s">
        <v>10</v>
      </c>
      <c r="J2946" s="154" t="str">
        <f>IF($I2946="Unknown","n.i.","")</f>
        <v>n.i.</v>
      </c>
      <c r="K2946" s="27" t="str">
        <f t="shared" si="136"/>
        <v>n/a</v>
      </c>
      <c r="L2946" s="27" t="str">
        <f t="shared" si="136"/>
        <v>n/a</v>
      </c>
      <c r="M2946" s="155" t="str">
        <f t="shared" si="136"/>
        <v>n/a</v>
      </c>
      <c r="N2946" s="140"/>
      <c r="O2946" s="140">
        <v>12.587595703048661</v>
      </c>
      <c r="P2946" s="156" t="s">
        <v>346</v>
      </c>
      <c r="Q2946" s="156" t="s">
        <v>346</v>
      </c>
      <c r="R2946" s="27">
        <v>55</v>
      </c>
      <c r="S2946" s="27"/>
      <c r="T2946" s="140"/>
      <c r="U2946" s="27"/>
      <c r="V2946" s="27"/>
      <c r="W2946" s="157"/>
    </row>
    <row r="2947" spans="1:23">
      <c r="A2947" s="9">
        <v>17.904</v>
      </c>
      <c r="B2947" s="10">
        <v>57</v>
      </c>
      <c r="C2947" s="11">
        <v>5934311</v>
      </c>
      <c r="D2947" s="135">
        <v>12.82</v>
      </c>
      <c r="E2947" s="135">
        <v>0</v>
      </c>
      <c r="F2947" s="135" t="s">
        <v>2</v>
      </c>
      <c r="G2947" s="135" t="s">
        <v>67</v>
      </c>
      <c r="H2947" s="135" t="s">
        <v>20</v>
      </c>
      <c r="I2947" s="135" t="s">
        <v>23</v>
      </c>
      <c r="J2947" s="138" t="s">
        <v>3537</v>
      </c>
      <c r="K2947" s="135" t="s">
        <v>484</v>
      </c>
      <c r="L2947" s="135" t="s">
        <v>3538</v>
      </c>
      <c r="M2947" s="20" t="s">
        <v>3539</v>
      </c>
      <c r="N2947" s="14"/>
      <c r="O2947" s="140">
        <v>29.930887089704143</v>
      </c>
      <c r="P2947" s="130" t="s">
        <v>346</v>
      </c>
      <c r="Q2947" s="130" t="s">
        <v>346</v>
      </c>
      <c r="R2947" s="135" t="s">
        <v>3619</v>
      </c>
      <c r="S2947" s="135"/>
      <c r="T2947" s="137"/>
      <c r="U2947" s="135"/>
      <c r="V2947" s="135"/>
      <c r="W2947" s="136"/>
    </row>
    <row r="2948" spans="1:23">
      <c r="A2948" s="9">
        <v>18.13</v>
      </c>
      <c r="B2948" s="10">
        <v>225</v>
      </c>
      <c r="C2948" s="11">
        <v>1994986</v>
      </c>
      <c r="D2948" s="135">
        <v>9.59</v>
      </c>
      <c r="E2948" s="135">
        <v>0</v>
      </c>
      <c r="F2948" s="135" t="s">
        <v>13</v>
      </c>
      <c r="G2948" s="135" t="str">
        <f>IF($F2948="Other","Please, specify ion type!!!","")</f>
        <v/>
      </c>
      <c r="H2948" s="135" t="s">
        <v>20</v>
      </c>
      <c r="I2948" s="135" t="s">
        <v>23</v>
      </c>
      <c r="J2948" s="138" t="s">
        <v>2048</v>
      </c>
      <c r="K2948" s="135" t="s">
        <v>3540</v>
      </c>
      <c r="L2948" s="135" t="s">
        <v>3541</v>
      </c>
      <c r="M2948" s="20" t="s">
        <v>2049</v>
      </c>
      <c r="N2948" s="14"/>
      <c r="O2948" s="140">
        <v>13.451123380490543</v>
      </c>
      <c r="P2948" s="135">
        <v>299</v>
      </c>
      <c r="Q2948" s="130" t="s">
        <v>346</v>
      </c>
      <c r="R2948" s="135" t="s">
        <v>3620</v>
      </c>
      <c r="S2948" s="135"/>
      <c r="T2948" s="137"/>
      <c r="U2948" s="135"/>
      <c r="V2948" s="135"/>
      <c r="W2948" s="136"/>
    </row>
    <row r="2949" spans="1:23">
      <c r="A2949" s="9">
        <v>18.408000000000001</v>
      </c>
      <c r="B2949" s="10">
        <v>202</v>
      </c>
      <c r="C2949" s="11">
        <v>186622</v>
      </c>
      <c r="D2949" s="135"/>
      <c r="E2949" s="135"/>
      <c r="F2949" s="135" t="s">
        <v>13</v>
      </c>
      <c r="G2949" s="135" t="str">
        <f>IF($F2949="Other","Please, specify ion type!!!","")</f>
        <v/>
      </c>
      <c r="H2949" s="135" t="s">
        <v>20</v>
      </c>
      <c r="I2949" s="135" t="s">
        <v>8</v>
      </c>
      <c r="J2949" s="138" t="s">
        <v>266</v>
      </c>
      <c r="K2949" s="135" t="s">
        <v>3542</v>
      </c>
      <c r="L2949" s="135" t="s">
        <v>2418</v>
      </c>
      <c r="M2949" s="20" t="s">
        <v>3543</v>
      </c>
      <c r="N2949" s="14"/>
      <c r="O2949" s="140">
        <v>0.71328323867328103</v>
      </c>
      <c r="P2949" s="130">
        <v>6.3</v>
      </c>
      <c r="Q2949" s="130" t="s">
        <v>346</v>
      </c>
      <c r="R2949" s="135"/>
      <c r="S2949" s="135"/>
      <c r="T2949" s="137"/>
      <c r="U2949" s="135"/>
      <c r="V2949" s="135"/>
      <c r="W2949" s="136"/>
    </row>
    <row r="2950" spans="1:23">
      <c r="A2950" s="9">
        <v>18.562999999999999</v>
      </c>
      <c r="B2950" s="10">
        <v>211</v>
      </c>
      <c r="C2950" s="11">
        <v>9068071</v>
      </c>
      <c r="D2950" s="135">
        <v>15.45</v>
      </c>
      <c r="E2950" s="135">
        <v>0</v>
      </c>
      <c r="F2950" s="135" t="s">
        <v>2</v>
      </c>
      <c r="G2950" s="135" t="s">
        <v>67</v>
      </c>
      <c r="H2950" s="135" t="s">
        <v>20</v>
      </c>
      <c r="I2950" s="135" t="s">
        <v>23</v>
      </c>
      <c r="J2950" s="138" t="s">
        <v>391</v>
      </c>
      <c r="K2950" s="135" t="s">
        <v>385</v>
      </c>
      <c r="L2950" s="135" t="s">
        <v>3544</v>
      </c>
      <c r="M2950" s="20" t="s">
        <v>388</v>
      </c>
      <c r="N2950" s="14"/>
      <c r="O2950" s="140">
        <v>37.951045026659273</v>
      </c>
      <c r="P2950" s="130" t="s">
        <v>346</v>
      </c>
      <c r="Q2950" s="130" t="s">
        <v>346</v>
      </c>
      <c r="R2950" s="135" t="s">
        <v>3621</v>
      </c>
      <c r="S2950" s="135"/>
      <c r="T2950" s="137"/>
      <c r="U2950" s="135"/>
      <c r="V2950" s="135"/>
      <c r="W2950" s="136"/>
    </row>
    <row r="2951" spans="1:23">
      <c r="A2951" s="9">
        <v>18.696999999999999</v>
      </c>
      <c r="B2951" s="10">
        <v>174</v>
      </c>
      <c r="C2951" s="11">
        <v>1460089</v>
      </c>
      <c r="D2951" s="135">
        <v>12.82</v>
      </c>
      <c r="E2951" s="135">
        <v>0</v>
      </c>
      <c r="F2951" s="135" t="s">
        <v>2</v>
      </c>
      <c r="G2951" s="135" t="s">
        <v>67</v>
      </c>
      <c r="H2951" s="135" t="s">
        <v>20</v>
      </c>
      <c r="I2951" s="135" t="s">
        <v>10</v>
      </c>
      <c r="J2951" s="138" t="str">
        <f>IF($I2951="Unknown","n.i.","")</f>
        <v>n.i.</v>
      </c>
      <c r="K2951" s="135" t="str">
        <f>IF($I2951="Unknown","n/a","")</f>
        <v>n/a</v>
      </c>
      <c r="L2951" s="135" t="str">
        <f>IF($I2951="Unknown","n/a","")</f>
        <v>n/a</v>
      </c>
      <c r="M2951" s="20" t="str">
        <f>IF($I2951="Unknown","n/a","")</f>
        <v>n/a</v>
      </c>
      <c r="N2951" s="14"/>
      <c r="O2951" s="140">
        <v>7.3642515533680379</v>
      </c>
      <c r="P2951" s="130" t="s">
        <v>346</v>
      </c>
      <c r="Q2951" s="130" t="s">
        <v>346</v>
      </c>
      <c r="R2951" s="135"/>
      <c r="S2951" s="135"/>
      <c r="T2951" s="137"/>
      <c r="U2951" s="135"/>
      <c r="V2951" s="135"/>
      <c r="W2951" s="136"/>
    </row>
    <row r="2952" spans="1:23">
      <c r="A2952" s="9">
        <v>19.305</v>
      </c>
      <c r="B2952" s="10">
        <v>202</v>
      </c>
      <c r="C2952" s="11">
        <v>188538</v>
      </c>
      <c r="D2952" s="135"/>
      <c r="E2952" s="135"/>
      <c r="F2952" s="135" t="s">
        <v>13</v>
      </c>
      <c r="G2952" s="135" t="str">
        <f>IF($F2952="Other","Please, specify ion type!!!","")</f>
        <v/>
      </c>
      <c r="H2952" s="135" t="s">
        <v>20</v>
      </c>
      <c r="I2952" s="135" t="s">
        <v>8</v>
      </c>
      <c r="J2952" s="138" t="s">
        <v>644</v>
      </c>
      <c r="K2952" s="135" t="s">
        <v>3542</v>
      </c>
      <c r="L2952" s="135" t="s">
        <v>2419</v>
      </c>
      <c r="M2952" s="20">
        <v>129000</v>
      </c>
      <c r="N2952" s="14"/>
      <c r="O2952" s="140">
        <v>0.74368419869287805</v>
      </c>
      <c r="P2952" s="130" t="s">
        <v>346</v>
      </c>
      <c r="Q2952" s="130" t="s">
        <v>346</v>
      </c>
      <c r="R2952" s="135"/>
      <c r="S2952" s="135"/>
      <c r="T2952" s="137"/>
      <c r="U2952" s="135"/>
      <c r="V2952" s="135"/>
      <c r="W2952" s="136"/>
    </row>
    <row r="2953" spans="1:23">
      <c r="A2953" s="9">
        <v>19.495000000000001</v>
      </c>
      <c r="B2953" s="10">
        <v>213</v>
      </c>
      <c r="C2953" s="11">
        <v>8428115</v>
      </c>
      <c r="D2953" s="135">
        <v>14.71</v>
      </c>
      <c r="E2953" s="135">
        <v>0</v>
      </c>
      <c r="F2953" s="135" t="s">
        <v>2</v>
      </c>
      <c r="G2953" s="135" t="s">
        <v>67</v>
      </c>
      <c r="H2953" s="135" t="s">
        <v>20</v>
      </c>
      <c r="I2953" s="135" t="s">
        <v>9</v>
      </c>
      <c r="J2953" s="138" t="s">
        <v>93</v>
      </c>
      <c r="K2953" s="135" t="s">
        <v>119</v>
      </c>
      <c r="L2953" s="135" t="s">
        <v>3305</v>
      </c>
      <c r="M2953" s="20" t="s">
        <v>144</v>
      </c>
      <c r="N2953" s="14"/>
      <c r="O2953" s="140">
        <v>37.047174522147202</v>
      </c>
      <c r="P2953" s="135">
        <v>200</v>
      </c>
      <c r="Q2953" s="135">
        <v>200</v>
      </c>
      <c r="R2953" s="135" t="s">
        <v>3622</v>
      </c>
      <c r="S2953" s="135"/>
      <c r="T2953" s="137"/>
      <c r="U2953" s="135"/>
      <c r="V2953" s="135"/>
      <c r="W2953" s="136"/>
    </row>
    <row r="2954" spans="1:23">
      <c r="A2954" s="9">
        <v>24.576000000000001</v>
      </c>
      <c r="B2954" s="10">
        <v>149</v>
      </c>
      <c r="C2954" s="11">
        <v>3391112</v>
      </c>
      <c r="D2954" s="135">
        <v>13.4</v>
      </c>
      <c r="E2954" s="135">
        <v>158395</v>
      </c>
      <c r="F2954" s="135" t="s">
        <v>2</v>
      </c>
      <c r="G2954" s="135" t="s">
        <v>67</v>
      </c>
      <c r="H2954" s="135" t="s">
        <v>20</v>
      </c>
      <c r="I2954" s="135" t="s">
        <v>9</v>
      </c>
      <c r="J2954" s="138" t="s">
        <v>94</v>
      </c>
      <c r="K2954" s="135" t="s">
        <v>121</v>
      </c>
      <c r="L2954" s="135" t="s">
        <v>2413</v>
      </c>
      <c r="M2954" s="20" t="s">
        <v>3545</v>
      </c>
      <c r="N2954" s="14"/>
      <c r="O2954" s="140">
        <v>15.599123621254181</v>
      </c>
      <c r="P2954" s="130">
        <v>1300</v>
      </c>
      <c r="Q2954" s="130" t="s">
        <v>346</v>
      </c>
      <c r="R2954" s="135" t="s">
        <v>3623</v>
      </c>
      <c r="S2954" s="135"/>
      <c r="T2954" s="137"/>
      <c r="U2954" s="135"/>
      <c r="V2954" s="135"/>
      <c r="W2954" s="136"/>
    </row>
    <row r="2955" spans="1:23">
      <c r="A2955" s="9">
        <v>24.827000000000002</v>
      </c>
      <c r="B2955" s="10">
        <v>78</v>
      </c>
      <c r="C2955" s="11">
        <v>3081057</v>
      </c>
      <c r="D2955" s="135">
        <v>12.74</v>
      </c>
      <c r="E2955" s="135">
        <v>0</v>
      </c>
      <c r="F2955" s="135" t="s">
        <v>2</v>
      </c>
      <c r="G2955" s="135" t="s">
        <v>67</v>
      </c>
      <c r="H2955" s="135" t="s">
        <v>20</v>
      </c>
      <c r="I2955" s="135" t="s">
        <v>23</v>
      </c>
      <c r="J2955" s="138" t="s">
        <v>3546</v>
      </c>
      <c r="K2955" s="135" t="s">
        <v>3547</v>
      </c>
      <c r="L2955" s="135" t="s">
        <v>3548</v>
      </c>
      <c r="M2955" s="20" t="s">
        <v>3549</v>
      </c>
      <c r="N2955" s="14"/>
      <c r="O2955" s="140">
        <v>15.637510561387826</v>
      </c>
      <c r="P2955" s="130" t="s">
        <v>346</v>
      </c>
      <c r="Q2955" s="130" t="s">
        <v>346</v>
      </c>
      <c r="R2955" s="135" t="s">
        <v>3624</v>
      </c>
      <c r="S2955" s="135"/>
      <c r="T2955" s="137"/>
      <c r="U2955" s="135"/>
      <c r="V2955" s="135"/>
      <c r="W2955" s="136"/>
    </row>
    <row r="2956" spans="1:23">
      <c r="A2956" s="220" t="s">
        <v>775</v>
      </c>
      <c r="B2956" s="220"/>
      <c r="C2956" s="220"/>
      <c r="D2956" s="220"/>
      <c r="E2956" s="220"/>
      <c r="F2956" s="220"/>
      <c r="G2956" s="220"/>
      <c r="H2956" s="220"/>
      <c r="I2956" s="220"/>
      <c r="J2956" s="220"/>
      <c r="K2956" s="220"/>
      <c r="L2956" s="220"/>
      <c r="M2956" s="220"/>
      <c r="N2956" s="220"/>
      <c r="O2956" s="220"/>
      <c r="P2956" s="220"/>
      <c r="Q2956" s="220"/>
      <c r="R2956" s="220"/>
      <c r="S2956" s="220"/>
      <c r="T2956" s="220"/>
      <c r="U2956" s="220"/>
      <c r="V2956" s="220"/>
      <c r="W2956" s="220"/>
    </row>
    <row r="2957" spans="1:23" ht="13.8">
      <c r="A2957" s="9">
        <v>5.7</v>
      </c>
      <c r="B2957" s="10">
        <v>91</v>
      </c>
      <c r="C2957" s="11">
        <v>92978</v>
      </c>
      <c r="D2957" s="135"/>
      <c r="E2957" s="135"/>
      <c r="F2957" s="135"/>
      <c r="G2957" s="135"/>
      <c r="H2957" s="135"/>
      <c r="I2957" s="135"/>
      <c r="J2957" s="138" t="s">
        <v>95</v>
      </c>
      <c r="K2957" s="135" t="s">
        <v>98</v>
      </c>
      <c r="L2957" s="135"/>
      <c r="M2957" s="20" t="s">
        <v>98</v>
      </c>
      <c r="N2957" s="14">
        <v>2.5454511606718515E-3</v>
      </c>
      <c r="O2957" s="140">
        <f t="shared" si="127"/>
        <v>2.5454511606718513</v>
      </c>
      <c r="P2957" s="130" t="s">
        <v>346</v>
      </c>
      <c r="Q2957" s="130" t="s">
        <v>346</v>
      </c>
      <c r="R2957" s="183">
        <v>92</v>
      </c>
      <c r="S2957" s="183">
        <v>65</v>
      </c>
      <c r="T2957" s="184"/>
      <c r="U2957" s="186"/>
      <c r="V2957" s="186"/>
      <c r="W2957" s="136"/>
    </row>
    <row r="2958" spans="1:23" ht="13.8">
      <c r="A2958" s="158">
        <v>6.15</v>
      </c>
      <c r="B2958" s="153">
        <v>91</v>
      </c>
      <c r="C2958" s="153">
        <v>4238992</v>
      </c>
      <c r="D2958" s="27"/>
      <c r="E2958" s="27"/>
      <c r="F2958" s="27"/>
      <c r="G2958" s="27"/>
      <c r="H2958" s="27"/>
      <c r="I2958" s="27"/>
      <c r="J2958" s="154" t="s">
        <v>215</v>
      </c>
      <c r="K2958" s="27" t="s">
        <v>229</v>
      </c>
      <c r="L2958" s="27"/>
      <c r="M2958" s="155" t="s">
        <v>238</v>
      </c>
      <c r="N2958" s="140">
        <v>0.11605053998234736</v>
      </c>
      <c r="O2958" s="140">
        <f t="shared" si="127"/>
        <v>116.05053998234736</v>
      </c>
      <c r="P2958" s="27">
        <v>4300</v>
      </c>
      <c r="Q2958" s="156" t="s">
        <v>346</v>
      </c>
      <c r="R2958" s="183">
        <v>65</v>
      </c>
      <c r="S2958" s="183"/>
      <c r="T2958" s="184"/>
      <c r="U2958" s="186"/>
      <c r="V2958" s="186"/>
      <c r="W2958" s="157"/>
    </row>
    <row r="2959" spans="1:23" ht="13.8">
      <c r="A2959" s="158">
        <v>6.03</v>
      </c>
      <c r="B2959" s="153">
        <v>207</v>
      </c>
      <c r="C2959" s="153">
        <v>1151748</v>
      </c>
      <c r="D2959" s="27"/>
      <c r="E2959" s="27"/>
      <c r="F2959" s="27"/>
      <c r="G2959" s="27"/>
      <c r="H2959" s="27"/>
      <c r="I2959" s="27"/>
      <c r="J2959" s="154" t="s">
        <v>71</v>
      </c>
      <c r="K2959" s="27" t="s">
        <v>96</v>
      </c>
      <c r="L2959" s="27"/>
      <c r="M2959" s="155" t="s">
        <v>122</v>
      </c>
      <c r="N2959" s="140">
        <v>3.1531311529625114E-2</v>
      </c>
      <c r="O2959" s="140">
        <f t="shared" si="127"/>
        <v>31.531311529625114</v>
      </c>
      <c r="P2959" s="156" t="s">
        <v>346</v>
      </c>
      <c r="Q2959" s="156" t="s">
        <v>346</v>
      </c>
      <c r="R2959" s="183">
        <v>191</v>
      </c>
      <c r="S2959" s="183"/>
      <c r="T2959" s="184"/>
      <c r="U2959" s="186"/>
      <c r="V2959" s="186"/>
      <c r="W2959" s="157"/>
    </row>
    <row r="2960" spans="1:23" ht="13.8">
      <c r="A2960" s="158">
        <v>6.45</v>
      </c>
      <c r="B2960" s="153">
        <v>60</v>
      </c>
      <c r="C2960" s="153">
        <v>196529</v>
      </c>
      <c r="D2960" s="27"/>
      <c r="E2960" s="27"/>
      <c r="F2960" s="27"/>
      <c r="G2960" s="27"/>
      <c r="H2960" s="27"/>
      <c r="I2960" s="27"/>
      <c r="J2960" s="154" t="s">
        <v>667</v>
      </c>
      <c r="K2960" s="27" t="s">
        <v>671</v>
      </c>
      <c r="L2960" s="27"/>
      <c r="M2960" s="155" t="s">
        <v>673</v>
      </c>
      <c r="N2960" s="140">
        <v>5.3803584843261669E-3</v>
      </c>
      <c r="O2960" s="140">
        <f t="shared" si="127"/>
        <v>5.3803584843261669</v>
      </c>
      <c r="P2960" s="156" t="s">
        <v>346</v>
      </c>
      <c r="Q2960" s="156" t="s">
        <v>346</v>
      </c>
      <c r="R2960" s="183">
        <v>73</v>
      </c>
      <c r="S2960" s="183">
        <v>88</v>
      </c>
      <c r="T2960" s="184"/>
      <c r="U2960" s="186"/>
      <c r="V2960" s="186"/>
      <c r="W2960" s="157"/>
    </row>
    <row r="2961" spans="1:23" ht="13.8">
      <c r="A2961" s="158">
        <v>6.54</v>
      </c>
      <c r="B2961" s="153">
        <v>133</v>
      </c>
      <c r="C2961" s="153">
        <v>73142</v>
      </c>
      <c r="D2961" s="27"/>
      <c r="E2961" s="27"/>
      <c r="F2961" s="27"/>
      <c r="G2961" s="27"/>
      <c r="H2961" s="27"/>
      <c r="I2961" s="27"/>
      <c r="J2961" s="154" t="s">
        <v>491</v>
      </c>
      <c r="K2961" s="27" t="s">
        <v>494</v>
      </c>
      <c r="L2961" s="27"/>
      <c r="M2961" s="155" t="s">
        <v>98</v>
      </c>
      <c r="N2961" s="140">
        <v>2.0024025983981218E-3</v>
      </c>
      <c r="O2961" s="140">
        <f t="shared" ref="O2961:O3021" si="137">N2961*1000</f>
        <v>2.0024025983981217</v>
      </c>
      <c r="P2961" s="156" t="s">
        <v>346</v>
      </c>
      <c r="Q2961" s="156" t="s">
        <v>346</v>
      </c>
      <c r="R2961" s="183">
        <v>151</v>
      </c>
      <c r="S2961" s="183">
        <v>121</v>
      </c>
      <c r="T2961" s="184">
        <v>105</v>
      </c>
      <c r="U2961" s="186"/>
      <c r="V2961" s="186"/>
      <c r="W2961" s="157"/>
    </row>
    <row r="2962" spans="1:23" ht="13.8">
      <c r="A2962" s="158">
        <v>6.76</v>
      </c>
      <c r="B2962" s="153">
        <v>91</v>
      </c>
      <c r="C2962" s="153">
        <v>338830</v>
      </c>
      <c r="D2962" s="27"/>
      <c r="E2962" s="27"/>
      <c r="F2962" s="27"/>
      <c r="G2962" s="27"/>
      <c r="H2962" s="27"/>
      <c r="I2962" s="27"/>
      <c r="J2962" s="154" t="s">
        <v>536</v>
      </c>
      <c r="K2962" s="27" t="s">
        <v>562</v>
      </c>
      <c r="L2962" s="27"/>
      <c r="M2962" s="155" t="s">
        <v>98</v>
      </c>
      <c r="N2962" s="140">
        <v>9.276121413349863E-3</v>
      </c>
      <c r="O2962" s="140">
        <f t="shared" si="137"/>
        <v>9.2761214133498626</v>
      </c>
      <c r="P2962" s="156" t="s">
        <v>346</v>
      </c>
      <c r="Q2962" s="156" t="s">
        <v>346</v>
      </c>
      <c r="R2962" s="183">
        <v>106</v>
      </c>
      <c r="S2962" s="183"/>
      <c r="T2962" s="184"/>
      <c r="U2962" s="186"/>
      <c r="V2962" s="186"/>
      <c r="W2962" s="157"/>
    </row>
    <row r="2963" spans="1:23" ht="13.8">
      <c r="A2963" s="158">
        <v>6.85</v>
      </c>
      <c r="B2963" s="153">
        <v>79</v>
      </c>
      <c r="C2963" s="153">
        <v>1962909</v>
      </c>
      <c r="D2963" s="27"/>
      <c r="E2963" s="27"/>
      <c r="F2963" s="27"/>
      <c r="G2963" s="27"/>
      <c r="H2963" s="27"/>
      <c r="I2963" s="27"/>
      <c r="J2963" s="154" t="s">
        <v>776</v>
      </c>
      <c r="K2963" s="27" t="s">
        <v>827</v>
      </c>
      <c r="L2963" s="27"/>
      <c r="M2963" s="155" t="s">
        <v>806</v>
      </c>
      <c r="N2963" s="140">
        <v>5.3738400399484E-2</v>
      </c>
      <c r="O2963" s="140">
        <f t="shared" si="137"/>
        <v>53.738400399484</v>
      </c>
      <c r="P2963" s="27">
        <v>2414000</v>
      </c>
      <c r="Q2963" s="156" t="s">
        <v>346</v>
      </c>
      <c r="R2963" s="183">
        <v>94</v>
      </c>
      <c r="S2963" s="183">
        <v>63</v>
      </c>
      <c r="T2963" s="184"/>
      <c r="U2963" s="186"/>
      <c r="V2963" s="186"/>
      <c r="W2963" s="157"/>
    </row>
    <row r="2964" spans="1:23" ht="13.8">
      <c r="A2964" s="158">
        <v>6.88</v>
      </c>
      <c r="B2964" s="153">
        <v>55</v>
      </c>
      <c r="C2964" s="153">
        <v>816976</v>
      </c>
      <c r="D2964" s="27"/>
      <c r="E2964" s="27"/>
      <c r="F2964" s="27"/>
      <c r="G2964" s="27"/>
      <c r="H2964" s="27"/>
      <c r="I2964" s="27"/>
      <c r="J2964" s="154" t="s">
        <v>95</v>
      </c>
      <c r="K2964" s="27" t="s">
        <v>98</v>
      </c>
      <c r="L2964" s="27"/>
      <c r="M2964" s="155" t="s">
        <v>98</v>
      </c>
      <c r="N2964" s="140">
        <v>2.2366285652961417E-2</v>
      </c>
      <c r="O2964" s="140">
        <f t="shared" si="137"/>
        <v>22.366285652961416</v>
      </c>
      <c r="P2964" s="156" t="s">
        <v>346</v>
      </c>
      <c r="Q2964" s="156" t="s">
        <v>346</v>
      </c>
      <c r="R2964" s="183">
        <v>84</v>
      </c>
      <c r="S2964" s="183">
        <v>108</v>
      </c>
      <c r="T2964" s="184"/>
      <c r="U2964" s="186"/>
      <c r="V2964" s="186"/>
      <c r="W2964" s="157"/>
    </row>
    <row r="2965" spans="1:23" ht="13.8">
      <c r="A2965" s="158">
        <v>6.84</v>
      </c>
      <c r="B2965" s="153">
        <v>104</v>
      </c>
      <c r="C2965" s="153">
        <v>336956</v>
      </c>
      <c r="D2965" s="27"/>
      <c r="E2965" s="27"/>
      <c r="F2965" s="27"/>
      <c r="G2965" s="27"/>
      <c r="H2965" s="27"/>
      <c r="I2965" s="27"/>
      <c r="J2965" s="154" t="s">
        <v>537</v>
      </c>
      <c r="K2965" s="27" t="s">
        <v>563</v>
      </c>
      <c r="L2965" s="27"/>
      <c r="M2965" s="155" t="s">
        <v>577</v>
      </c>
      <c r="N2965" s="140">
        <v>9.2248170674282572E-3</v>
      </c>
      <c r="O2965" s="140">
        <f t="shared" si="137"/>
        <v>9.2248170674282566</v>
      </c>
      <c r="P2965" s="27">
        <v>1.2</v>
      </c>
      <c r="Q2965" s="156" t="s">
        <v>346</v>
      </c>
      <c r="R2965" s="183">
        <v>78</v>
      </c>
      <c r="S2965" s="183">
        <v>51</v>
      </c>
      <c r="T2965" s="184"/>
      <c r="U2965" s="186"/>
      <c r="V2965" s="186"/>
      <c r="W2965" s="157"/>
    </row>
    <row r="2966" spans="1:23" ht="13.8">
      <c r="A2966" s="158">
        <v>6.92</v>
      </c>
      <c r="B2966" s="153">
        <v>193</v>
      </c>
      <c r="C2966" s="153">
        <v>199127</v>
      </c>
      <c r="D2966" s="27"/>
      <c r="E2966" s="27"/>
      <c r="F2966" s="27"/>
      <c r="G2966" s="27"/>
      <c r="H2966" s="27"/>
      <c r="I2966" s="27"/>
      <c r="J2966" s="154" t="s">
        <v>95</v>
      </c>
      <c r="K2966" s="27" t="s">
        <v>98</v>
      </c>
      <c r="L2966" s="27"/>
      <c r="M2966" s="155" t="s">
        <v>98</v>
      </c>
      <c r="N2966" s="140">
        <v>5.4514837194938994E-3</v>
      </c>
      <c r="O2966" s="140">
        <f t="shared" si="137"/>
        <v>5.4514837194938996</v>
      </c>
      <c r="P2966" s="156" t="s">
        <v>346</v>
      </c>
      <c r="Q2966" s="156" t="s">
        <v>346</v>
      </c>
      <c r="R2966" s="183">
        <v>209</v>
      </c>
      <c r="S2966" s="183">
        <v>135</v>
      </c>
      <c r="T2966" s="184"/>
      <c r="U2966" s="186"/>
      <c r="V2966" s="186"/>
      <c r="W2966" s="157"/>
    </row>
    <row r="2967" spans="1:23" ht="13.8">
      <c r="A2967" s="158">
        <v>7.13</v>
      </c>
      <c r="B2967" s="153">
        <v>60</v>
      </c>
      <c r="C2967" s="153">
        <v>846228</v>
      </c>
      <c r="D2967" s="27"/>
      <c r="E2967" s="27"/>
      <c r="F2967" s="27"/>
      <c r="G2967" s="27"/>
      <c r="H2967" s="27"/>
      <c r="I2967" s="27"/>
      <c r="J2967" s="154" t="s">
        <v>73</v>
      </c>
      <c r="K2967" s="27" t="s">
        <v>99</v>
      </c>
      <c r="L2967" s="27"/>
      <c r="M2967" s="155" t="s">
        <v>124</v>
      </c>
      <c r="N2967" s="140">
        <v>2.3167115283110194E-2</v>
      </c>
      <c r="O2967" s="140">
        <f t="shared" si="137"/>
        <v>23.167115283110192</v>
      </c>
      <c r="P2967" s="156" t="s">
        <v>346</v>
      </c>
      <c r="Q2967" s="156" t="s">
        <v>346</v>
      </c>
      <c r="R2967" s="183">
        <v>73</v>
      </c>
      <c r="S2967" s="183"/>
      <c r="T2967" s="184"/>
      <c r="U2967" s="186"/>
      <c r="V2967" s="186"/>
      <c r="W2967" s="157"/>
    </row>
    <row r="2968" spans="1:23" ht="13.8">
      <c r="A2968" s="158">
        <v>7.23</v>
      </c>
      <c r="B2968" s="153">
        <v>117</v>
      </c>
      <c r="C2968" s="153">
        <v>225600</v>
      </c>
      <c r="D2968" s="27"/>
      <c r="E2968" s="27"/>
      <c r="F2968" s="27"/>
      <c r="G2968" s="27"/>
      <c r="H2968" s="27"/>
      <c r="I2968" s="27"/>
      <c r="J2968" s="154" t="s">
        <v>777</v>
      </c>
      <c r="K2968" s="27" t="s">
        <v>828</v>
      </c>
      <c r="L2968" s="27"/>
      <c r="M2968" s="155" t="s">
        <v>807</v>
      </c>
      <c r="N2968" s="140">
        <v>6.176232892163412E-3</v>
      </c>
      <c r="O2968" s="140">
        <f t="shared" si="137"/>
        <v>6.1762328921634122</v>
      </c>
      <c r="P2968" s="156" t="s">
        <v>346</v>
      </c>
      <c r="Q2968" s="156" t="s">
        <v>346</v>
      </c>
      <c r="R2968" s="183">
        <v>103</v>
      </c>
      <c r="S2968" s="183">
        <v>89</v>
      </c>
      <c r="T2968" s="184">
        <v>133</v>
      </c>
      <c r="U2968" s="186"/>
      <c r="V2968" s="186"/>
      <c r="W2968" s="157"/>
    </row>
    <row r="2969" spans="1:23" ht="13.8">
      <c r="A2969" s="158">
        <v>7.32</v>
      </c>
      <c r="B2969" s="153">
        <v>103</v>
      </c>
      <c r="C2969" s="153">
        <v>119614</v>
      </c>
      <c r="D2969" s="27"/>
      <c r="E2969" s="27"/>
      <c r="F2969" s="27"/>
      <c r="G2969" s="27"/>
      <c r="H2969" s="27"/>
      <c r="I2969" s="27"/>
      <c r="J2969" s="154" t="s">
        <v>628</v>
      </c>
      <c r="K2969" s="27" t="s">
        <v>647</v>
      </c>
      <c r="L2969" s="27"/>
      <c r="M2969" s="155" t="s">
        <v>656</v>
      </c>
      <c r="N2969" s="140">
        <v>3.2746627711136276E-3</v>
      </c>
      <c r="O2969" s="140">
        <f t="shared" si="137"/>
        <v>3.2746627711136278</v>
      </c>
      <c r="P2969" s="156" t="s">
        <v>346</v>
      </c>
      <c r="Q2969" s="156" t="s">
        <v>346</v>
      </c>
      <c r="R2969" s="183">
        <v>75</v>
      </c>
      <c r="S2969" s="183">
        <v>117</v>
      </c>
      <c r="T2969" s="184">
        <v>133</v>
      </c>
      <c r="U2969" s="186"/>
      <c r="V2969" s="186"/>
      <c r="W2969" s="157"/>
    </row>
    <row r="2970" spans="1:23" ht="13.8">
      <c r="A2970" s="158">
        <v>7.32</v>
      </c>
      <c r="B2970" s="153">
        <v>105</v>
      </c>
      <c r="C2970" s="153">
        <v>274137</v>
      </c>
      <c r="D2970" s="27"/>
      <c r="E2970" s="27"/>
      <c r="F2970" s="27"/>
      <c r="G2970" s="27"/>
      <c r="H2970" s="27"/>
      <c r="I2970" s="27"/>
      <c r="J2970" s="154" t="s">
        <v>538</v>
      </c>
      <c r="K2970" s="27" t="s">
        <v>98</v>
      </c>
      <c r="L2970" s="27"/>
      <c r="M2970" s="155" t="s">
        <v>98</v>
      </c>
      <c r="N2970" s="140">
        <v>7.5050264023005372E-3</v>
      </c>
      <c r="O2970" s="140">
        <f t="shared" si="137"/>
        <v>7.5050264023005369</v>
      </c>
      <c r="P2970" s="156" t="s">
        <v>346</v>
      </c>
      <c r="Q2970" s="156" t="s">
        <v>346</v>
      </c>
      <c r="R2970" s="183">
        <v>120</v>
      </c>
      <c r="S2970" s="183">
        <v>77</v>
      </c>
      <c r="T2970" s="184"/>
      <c r="U2970" s="186"/>
      <c r="V2970" s="186"/>
      <c r="W2970" s="157"/>
    </row>
    <row r="2971" spans="1:23" ht="13.8">
      <c r="A2971" s="158">
        <v>7.39</v>
      </c>
      <c r="B2971" s="153">
        <v>59</v>
      </c>
      <c r="C2971" s="153">
        <v>81926</v>
      </c>
      <c r="D2971" s="27"/>
      <c r="E2971" s="27"/>
      <c r="F2971" s="27"/>
      <c r="G2971" s="27"/>
      <c r="H2971" s="27"/>
      <c r="I2971" s="27"/>
      <c r="J2971" s="154" t="s">
        <v>778</v>
      </c>
      <c r="K2971" s="27" t="s">
        <v>829</v>
      </c>
      <c r="L2971" s="27"/>
      <c r="M2971" s="155" t="s">
        <v>98</v>
      </c>
      <c r="N2971" s="140">
        <v>2.2428814535610801E-3</v>
      </c>
      <c r="O2971" s="140">
        <f t="shared" si="137"/>
        <v>2.2428814535610799</v>
      </c>
      <c r="P2971" s="156" t="s">
        <v>346</v>
      </c>
      <c r="Q2971" s="156" t="s">
        <v>346</v>
      </c>
      <c r="R2971" s="183">
        <v>103</v>
      </c>
      <c r="S2971" s="183">
        <v>73</v>
      </c>
      <c r="T2971" s="184"/>
      <c r="U2971" s="186"/>
      <c r="V2971" s="186"/>
      <c r="W2971" s="157"/>
    </row>
    <row r="2972" spans="1:23" ht="13.8">
      <c r="A2972" s="158">
        <v>7.39</v>
      </c>
      <c r="B2972" s="153">
        <v>93</v>
      </c>
      <c r="C2972" s="153">
        <v>781712</v>
      </c>
      <c r="D2972" s="27"/>
      <c r="E2972" s="27"/>
      <c r="F2972" s="27"/>
      <c r="G2972" s="27"/>
      <c r="H2972" s="27"/>
      <c r="I2972" s="27"/>
      <c r="J2972" s="154" t="s">
        <v>324</v>
      </c>
      <c r="K2972" s="27" t="s">
        <v>338</v>
      </c>
      <c r="L2972" s="27"/>
      <c r="M2972" s="155" t="s">
        <v>331</v>
      </c>
      <c r="N2972" s="140">
        <v>2.1400865986697007E-2</v>
      </c>
      <c r="O2972" s="140">
        <f t="shared" si="137"/>
        <v>21.400865986697006</v>
      </c>
      <c r="P2972" s="27">
        <v>150</v>
      </c>
      <c r="Q2972" s="156" t="s">
        <v>346</v>
      </c>
      <c r="R2972" s="183">
        <v>66</v>
      </c>
      <c r="S2972" s="183"/>
      <c r="T2972" s="184"/>
      <c r="U2972" s="186"/>
      <c r="V2972" s="186"/>
      <c r="W2972" s="157"/>
    </row>
    <row r="2973" spans="1:23" ht="13.8">
      <c r="A2973" s="158">
        <v>7.4</v>
      </c>
      <c r="B2973" s="153">
        <v>59</v>
      </c>
      <c r="C2973" s="153">
        <v>1060242</v>
      </c>
      <c r="D2973" s="27"/>
      <c r="E2973" s="27"/>
      <c r="F2973" s="27"/>
      <c r="G2973" s="27"/>
      <c r="H2973" s="27"/>
      <c r="I2973" s="27"/>
      <c r="J2973" s="154" t="s">
        <v>778</v>
      </c>
      <c r="K2973" s="27" t="s">
        <v>829</v>
      </c>
      <c r="L2973" s="27"/>
      <c r="M2973" s="155" t="s">
        <v>98</v>
      </c>
      <c r="N2973" s="140">
        <v>2.9026159193497877E-2</v>
      </c>
      <c r="O2973" s="140">
        <f t="shared" si="137"/>
        <v>29.026159193497875</v>
      </c>
      <c r="P2973" s="156" t="s">
        <v>346</v>
      </c>
      <c r="Q2973" s="156" t="s">
        <v>346</v>
      </c>
      <c r="R2973" s="183">
        <v>103</v>
      </c>
      <c r="S2973" s="183">
        <v>73</v>
      </c>
      <c r="T2973" s="184"/>
      <c r="U2973" s="186"/>
      <c r="V2973" s="186"/>
      <c r="W2973" s="157"/>
    </row>
    <row r="2974" spans="1:23" ht="13.8">
      <c r="A2974" s="158">
        <v>7.43</v>
      </c>
      <c r="B2974" s="153">
        <v>57</v>
      </c>
      <c r="C2974" s="153">
        <v>162557</v>
      </c>
      <c r="D2974" s="27"/>
      <c r="E2974" s="27"/>
      <c r="F2974" s="27"/>
      <c r="G2974" s="27"/>
      <c r="H2974" s="27"/>
      <c r="I2974" s="27"/>
      <c r="J2974" s="154" t="s">
        <v>218</v>
      </c>
      <c r="K2974" s="27" t="s">
        <v>232</v>
      </c>
      <c r="L2974" s="27"/>
      <c r="M2974" s="155" t="s">
        <v>241</v>
      </c>
      <c r="N2974" s="140">
        <v>4.4503097972136869E-3</v>
      </c>
      <c r="O2974" s="140">
        <f t="shared" si="137"/>
        <v>4.4503097972136869</v>
      </c>
      <c r="P2974" s="156" t="s">
        <v>346</v>
      </c>
      <c r="Q2974" s="27">
        <v>28.457999999999998</v>
      </c>
      <c r="R2974" s="183">
        <v>71</v>
      </c>
      <c r="S2974" s="183">
        <v>85</v>
      </c>
      <c r="T2974" s="184">
        <v>142</v>
      </c>
      <c r="U2974" s="186"/>
      <c r="V2974" s="186"/>
      <c r="W2974" s="157"/>
    </row>
    <row r="2975" spans="1:23" ht="13.8">
      <c r="A2975" s="158">
        <v>7.48</v>
      </c>
      <c r="B2975" s="153">
        <v>59</v>
      </c>
      <c r="C2975" s="153">
        <v>4920202</v>
      </c>
      <c r="D2975" s="27"/>
      <c r="E2975" s="27"/>
      <c r="F2975" s="27"/>
      <c r="G2975" s="27"/>
      <c r="H2975" s="27"/>
      <c r="I2975" s="27"/>
      <c r="J2975" s="154" t="s">
        <v>779</v>
      </c>
      <c r="K2975" s="27" t="s">
        <v>830</v>
      </c>
      <c r="L2975" s="27"/>
      <c r="M2975" s="155" t="s">
        <v>98</v>
      </c>
      <c r="N2975" s="140">
        <v>0.13469997087095836</v>
      </c>
      <c r="O2975" s="140">
        <f t="shared" si="137"/>
        <v>134.69997087095837</v>
      </c>
      <c r="P2975" s="156" t="s">
        <v>346</v>
      </c>
      <c r="Q2975" s="156" t="s">
        <v>346</v>
      </c>
      <c r="R2975" s="183">
        <v>73</v>
      </c>
      <c r="S2975" s="183">
        <v>101</v>
      </c>
      <c r="T2975" s="184"/>
      <c r="U2975" s="186"/>
      <c r="V2975" s="186"/>
      <c r="W2975" s="157"/>
    </row>
    <row r="2976" spans="1:23" ht="13.8">
      <c r="A2976" s="158">
        <v>7.55</v>
      </c>
      <c r="B2976" s="153">
        <v>59</v>
      </c>
      <c r="C2976" s="153">
        <v>1698657</v>
      </c>
      <c r="D2976" s="27"/>
      <c r="E2976" s="27"/>
      <c r="F2976" s="27"/>
      <c r="G2976" s="27"/>
      <c r="H2976" s="27"/>
      <c r="I2976" s="27"/>
      <c r="J2976" s="154" t="s">
        <v>95</v>
      </c>
      <c r="K2976" s="27" t="s">
        <v>98</v>
      </c>
      <c r="L2976" s="27"/>
      <c r="M2976" s="155" t="s">
        <v>98</v>
      </c>
      <c r="N2976" s="140">
        <v>4.6503994839998342E-2</v>
      </c>
      <c r="O2976" s="140">
        <f t="shared" si="137"/>
        <v>46.503994839998342</v>
      </c>
      <c r="P2976" s="156" t="s">
        <v>346</v>
      </c>
      <c r="Q2976" s="156" t="s">
        <v>346</v>
      </c>
      <c r="R2976" s="183">
        <v>73</v>
      </c>
      <c r="S2976" s="183">
        <v>103</v>
      </c>
      <c r="T2976" s="184">
        <v>114</v>
      </c>
      <c r="U2976" s="186"/>
      <c r="V2976" s="186"/>
      <c r="W2976" s="157"/>
    </row>
    <row r="2977" spans="1:23" ht="13.8">
      <c r="A2977" s="158">
        <v>7.61</v>
      </c>
      <c r="B2977" s="153">
        <v>57</v>
      </c>
      <c r="C2977" s="153">
        <v>2327023</v>
      </c>
      <c r="D2977" s="27"/>
      <c r="E2977" s="27"/>
      <c r="F2977" s="27"/>
      <c r="G2977" s="27"/>
      <c r="H2977" s="27"/>
      <c r="I2977" s="27"/>
      <c r="J2977" s="154" t="s">
        <v>95</v>
      </c>
      <c r="K2977" s="27" t="s">
        <v>98</v>
      </c>
      <c r="L2977" s="27"/>
      <c r="M2977" s="155" t="s">
        <v>98</v>
      </c>
      <c r="N2977" s="140">
        <v>6.3706719828992828E-2</v>
      </c>
      <c r="O2977" s="140">
        <f t="shared" si="137"/>
        <v>63.706719828992824</v>
      </c>
      <c r="P2977" s="156" t="s">
        <v>346</v>
      </c>
      <c r="Q2977" s="156" t="s">
        <v>346</v>
      </c>
      <c r="R2977" s="183">
        <v>87</v>
      </c>
      <c r="S2977" s="183">
        <v>100</v>
      </c>
      <c r="T2977" s="184"/>
      <c r="U2977" s="186"/>
      <c r="V2977" s="186"/>
      <c r="W2977" s="157"/>
    </row>
    <row r="2978" spans="1:23" ht="13.8">
      <c r="A2978" s="158">
        <v>7.72</v>
      </c>
      <c r="B2978" s="153">
        <v>60</v>
      </c>
      <c r="C2978" s="153">
        <v>433518</v>
      </c>
      <c r="D2978" s="27"/>
      <c r="E2978" s="27"/>
      <c r="F2978" s="27"/>
      <c r="G2978" s="27"/>
      <c r="H2978" s="27"/>
      <c r="I2978" s="27"/>
      <c r="J2978" s="154" t="s">
        <v>76</v>
      </c>
      <c r="K2978" s="27" t="s">
        <v>102</v>
      </c>
      <c r="L2978" s="27"/>
      <c r="M2978" s="155" t="s">
        <v>127</v>
      </c>
      <c r="N2978" s="140">
        <v>1.1868387105252207E-2</v>
      </c>
      <c r="O2978" s="140">
        <f t="shared" si="137"/>
        <v>11.868387105252207</v>
      </c>
      <c r="P2978" s="156" t="s">
        <v>346</v>
      </c>
      <c r="Q2978" s="27">
        <v>12215</v>
      </c>
      <c r="R2978" s="183">
        <v>73</v>
      </c>
      <c r="S2978" s="183"/>
      <c r="T2978" s="184"/>
      <c r="U2978" s="186"/>
      <c r="V2978" s="186"/>
      <c r="W2978" s="157"/>
    </row>
    <row r="2979" spans="1:23" ht="13.8">
      <c r="A2979" s="158">
        <v>7.88</v>
      </c>
      <c r="B2979" s="153">
        <v>107</v>
      </c>
      <c r="C2979" s="153">
        <v>409684</v>
      </c>
      <c r="D2979" s="27"/>
      <c r="E2979" s="27"/>
      <c r="F2979" s="27"/>
      <c r="G2979" s="27"/>
      <c r="H2979" s="27"/>
      <c r="I2979" s="27"/>
      <c r="J2979" s="154" t="s">
        <v>780</v>
      </c>
      <c r="K2979" s="27" t="s">
        <v>482</v>
      </c>
      <c r="L2979" s="27"/>
      <c r="M2979" s="155" t="s">
        <v>808</v>
      </c>
      <c r="N2979" s="140">
        <v>1.1215885621423206E-2</v>
      </c>
      <c r="O2979" s="140">
        <f t="shared" si="137"/>
        <v>11.215885621423206</v>
      </c>
      <c r="P2979" s="156" t="s">
        <v>346</v>
      </c>
      <c r="Q2979" s="156" t="s">
        <v>346</v>
      </c>
      <c r="R2979" s="183">
        <v>79</v>
      </c>
      <c r="S2979" s="183">
        <v>122</v>
      </c>
      <c r="T2979" s="184"/>
      <c r="U2979" s="186"/>
      <c r="V2979" s="186"/>
      <c r="W2979" s="157"/>
    </row>
    <row r="2980" spans="1:23" ht="13.8">
      <c r="A2980" s="158">
        <v>8</v>
      </c>
      <c r="B2980" s="153">
        <v>73</v>
      </c>
      <c r="C2980" s="153">
        <v>87714</v>
      </c>
      <c r="D2980" s="27"/>
      <c r="E2980" s="27"/>
      <c r="F2980" s="27"/>
      <c r="G2980" s="27"/>
      <c r="H2980" s="27"/>
      <c r="I2980" s="27"/>
      <c r="J2980" s="154" t="s">
        <v>148</v>
      </c>
      <c r="K2980" s="27" t="s">
        <v>106</v>
      </c>
      <c r="L2980" s="27"/>
      <c r="M2980" s="155" t="s">
        <v>171</v>
      </c>
      <c r="N2980" s="140">
        <v>2.4013390598547051E-3</v>
      </c>
      <c r="O2980" s="140">
        <f t="shared" si="137"/>
        <v>2.4013390598547053</v>
      </c>
      <c r="P2980" s="156" t="s">
        <v>346</v>
      </c>
      <c r="Q2980" s="27">
        <v>7721.4</v>
      </c>
      <c r="R2980" s="183">
        <v>88</v>
      </c>
      <c r="S2980" s="183">
        <v>87</v>
      </c>
      <c r="T2980" s="184">
        <v>101</v>
      </c>
      <c r="U2980" s="186"/>
      <c r="V2980" s="186"/>
      <c r="W2980" s="157"/>
    </row>
    <row r="2981" spans="1:23" ht="13.8">
      <c r="A2981" s="158">
        <v>8.0299999999999994</v>
      </c>
      <c r="B2981" s="153">
        <v>281</v>
      </c>
      <c r="C2981" s="153">
        <v>543404</v>
      </c>
      <c r="D2981" s="27"/>
      <c r="E2981" s="27"/>
      <c r="F2981" s="27"/>
      <c r="G2981" s="27"/>
      <c r="H2981" s="27"/>
      <c r="I2981" s="27"/>
      <c r="J2981" s="154" t="s">
        <v>444</v>
      </c>
      <c r="K2981" s="27" t="s">
        <v>98</v>
      </c>
      <c r="L2981" s="27"/>
      <c r="M2981" s="155" t="s">
        <v>98</v>
      </c>
      <c r="N2981" s="140">
        <v>1.4876727209810137E-2</v>
      </c>
      <c r="O2981" s="140">
        <f t="shared" si="137"/>
        <v>14.876727209810138</v>
      </c>
      <c r="P2981" s="156" t="s">
        <v>346</v>
      </c>
      <c r="Q2981" s="156" t="s">
        <v>346</v>
      </c>
      <c r="R2981" s="183">
        <v>265</v>
      </c>
      <c r="S2981" s="183">
        <v>207</v>
      </c>
      <c r="T2981" s="184">
        <v>133</v>
      </c>
      <c r="U2981" s="186"/>
      <c r="V2981" s="186"/>
      <c r="W2981" s="157"/>
    </row>
    <row r="2982" spans="1:23" ht="13.8">
      <c r="A2982" s="158">
        <v>8.0299999999999994</v>
      </c>
      <c r="B2982" s="153">
        <v>121</v>
      </c>
      <c r="C2982" s="153">
        <v>111479</v>
      </c>
      <c r="D2982" s="27"/>
      <c r="E2982" s="27"/>
      <c r="F2982" s="27"/>
      <c r="G2982" s="27"/>
      <c r="H2982" s="27"/>
      <c r="I2982" s="27"/>
      <c r="J2982" s="154" t="s">
        <v>95</v>
      </c>
      <c r="K2982" s="27" t="s">
        <v>98</v>
      </c>
      <c r="L2982" s="27"/>
      <c r="M2982" s="155" t="s">
        <v>98</v>
      </c>
      <c r="N2982" s="140">
        <v>3.0519515362831783E-3</v>
      </c>
      <c r="O2982" s="140">
        <f t="shared" si="137"/>
        <v>3.0519515362831782</v>
      </c>
      <c r="P2982" s="156" t="s">
        <v>346</v>
      </c>
      <c r="Q2982" s="156" t="s">
        <v>346</v>
      </c>
      <c r="R2982" s="183">
        <v>105</v>
      </c>
      <c r="S2982" s="183"/>
      <c r="T2982" s="184"/>
      <c r="U2982" s="186"/>
      <c r="V2982" s="186"/>
      <c r="W2982" s="157"/>
    </row>
    <row r="2983" spans="1:23" ht="13.8">
      <c r="A2983" s="158">
        <v>8.0500000000000007</v>
      </c>
      <c r="B2983" s="153">
        <v>73</v>
      </c>
      <c r="C2983" s="153">
        <v>287968</v>
      </c>
      <c r="D2983" s="27"/>
      <c r="E2983" s="27"/>
      <c r="F2983" s="27"/>
      <c r="G2983" s="27"/>
      <c r="H2983" s="27"/>
      <c r="I2983" s="27"/>
      <c r="J2983" s="154" t="s">
        <v>78</v>
      </c>
      <c r="K2983" s="27" t="s">
        <v>104</v>
      </c>
      <c r="L2983" s="27"/>
      <c r="M2983" s="155" t="s">
        <v>129</v>
      </c>
      <c r="N2983" s="140">
        <v>7.8836765668905736E-3</v>
      </c>
      <c r="O2983" s="140">
        <f t="shared" si="137"/>
        <v>7.8836765668905739</v>
      </c>
      <c r="P2983" s="156" t="s">
        <v>346</v>
      </c>
      <c r="Q2983" s="156" t="s">
        <v>346</v>
      </c>
      <c r="R2983" s="183">
        <v>355</v>
      </c>
      <c r="S2983" s="183">
        <v>267</v>
      </c>
      <c r="T2983" s="184"/>
      <c r="U2983" s="186"/>
      <c r="V2983" s="186"/>
      <c r="W2983" s="157"/>
    </row>
    <row r="2984" spans="1:23" ht="13.8">
      <c r="A2984" s="158">
        <v>8.1199999999999992</v>
      </c>
      <c r="B2984" s="153">
        <v>57</v>
      </c>
      <c r="C2984" s="153">
        <v>393344</v>
      </c>
      <c r="D2984" s="27"/>
      <c r="E2984" s="27"/>
      <c r="F2984" s="27"/>
      <c r="G2984" s="27"/>
      <c r="H2984" s="27"/>
      <c r="I2984" s="27"/>
      <c r="J2984" s="154" t="s">
        <v>95</v>
      </c>
      <c r="K2984" s="27" t="s">
        <v>98</v>
      </c>
      <c r="L2984" s="27"/>
      <c r="M2984" s="155" t="s">
        <v>98</v>
      </c>
      <c r="N2984" s="140">
        <v>1.0768546767442931E-2</v>
      </c>
      <c r="O2984" s="140">
        <f t="shared" si="137"/>
        <v>10.768546767442931</v>
      </c>
      <c r="P2984" s="156" t="s">
        <v>346</v>
      </c>
      <c r="Q2984" s="156" t="s">
        <v>346</v>
      </c>
      <c r="R2984" s="183">
        <v>83</v>
      </c>
      <c r="S2984" s="183">
        <v>103</v>
      </c>
      <c r="T2984" s="184">
        <v>125</v>
      </c>
      <c r="U2984" s="186"/>
      <c r="V2984" s="186"/>
      <c r="W2984" s="157"/>
    </row>
    <row r="2985" spans="1:23" ht="13.8">
      <c r="A2985" s="158">
        <v>8.18</v>
      </c>
      <c r="B2985" s="153">
        <v>99</v>
      </c>
      <c r="C2985" s="153">
        <v>146504</v>
      </c>
      <c r="D2985" s="27"/>
      <c r="E2985" s="27"/>
      <c r="F2985" s="27"/>
      <c r="G2985" s="27"/>
      <c r="H2985" s="27"/>
      <c r="I2985" s="27"/>
      <c r="J2985" s="154" t="s">
        <v>95</v>
      </c>
      <c r="K2985" s="27" t="s">
        <v>98</v>
      </c>
      <c r="L2985" s="27"/>
      <c r="M2985" s="155" t="s">
        <v>98</v>
      </c>
      <c r="N2985" s="140">
        <v>4.0108281189428566E-3</v>
      </c>
      <c r="O2985" s="140">
        <f t="shared" si="137"/>
        <v>4.0108281189428565</v>
      </c>
      <c r="P2985" s="156" t="s">
        <v>346</v>
      </c>
      <c r="Q2985" s="156" t="s">
        <v>346</v>
      </c>
      <c r="R2985" s="183">
        <v>56</v>
      </c>
      <c r="S2985" s="183">
        <v>151</v>
      </c>
      <c r="T2985" s="184">
        <v>166</v>
      </c>
      <c r="U2985" s="186"/>
      <c r="V2985" s="186"/>
      <c r="W2985" s="157"/>
    </row>
    <row r="2986" spans="1:23" ht="13.8">
      <c r="A2986" s="158">
        <v>8.18</v>
      </c>
      <c r="B2986" s="153">
        <v>125</v>
      </c>
      <c r="C2986" s="153">
        <v>992814</v>
      </c>
      <c r="D2986" s="27"/>
      <c r="E2986" s="27"/>
      <c r="F2986" s="27"/>
      <c r="G2986" s="27"/>
      <c r="H2986" s="27"/>
      <c r="I2986" s="27"/>
      <c r="J2986" s="154" t="s">
        <v>781</v>
      </c>
      <c r="K2986" s="27" t="s">
        <v>831</v>
      </c>
      <c r="L2986" s="27"/>
      <c r="M2986" s="155" t="s">
        <v>809</v>
      </c>
      <c r="N2986" s="140">
        <v>2.7180188309398608E-2</v>
      </c>
      <c r="O2986" s="140">
        <f t="shared" si="137"/>
        <v>27.180188309398609</v>
      </c>
      <c r="P2986" s="156" t="s">
        <v>346</v>
      </c>
      <c r="Q2986" s="156" t="s">
        <v>346</v>
      </c>
      <c r="R2986" s="183">
        <v>79</v>
      </c>
      <c r="S2986" s="183">
        <v>52</v>
      </c>
      <c r="T2986" s="184"/>
      <c r="U2986" s="186"/>
      <c r="V2986" s="186"/>
      <c r="W2986" s="157"/>
    </row>
    <row r="2987" spans="1:23" ht="13.8">
      <c r="A2987" s="158">
        <v>8.3000000000000007</v>
      </c>
      <c r="B2987" s="153">
        <v>60</v>
      </c>
      <c r="C2987" s="153">
        <v>936745</v>
      </c>
      <c r="D2987" s="27"/>
      <c r="E2987" s="27"/>
      <c r="F2987" s="27"/>
      <c r="G2987" s="27"/>
      <c r="H2987" s="27"/>
      <c r="I2987" s="27"/>
      <c r="J2987" s="154" t="s">
        <v>524</v>
      </c>
      <c r="K2987" s="27" t="s">
        <v>106</v>
      </c>
      <c r="L2987" s="27"/>
      <c r="M2987" s="155" t="s">
        <v>131</v>
      </c>
      <c r="N2987" s="140">
        <v>2.5645191846496523E-2</v>
      </c>
      <c r="O2987" s="140">
        <f t="shared" si="137"/>
        <v>25.645191846496523</v>
      </c>
      <c r="P2987" s="156" t="s">
        <v>346</v>
      </c>
      <c r="Q2987" s="156" t="s">
        <v>346</v>
      </c>
      <c r="R2987" s="183">
        <v>73</v>
      </c>
      <c r="S2987" s="183">
        <v>115</v>
      </c>
      <c r="T2987" s="184">
        <v>144</v>
      </c>
      <c r="U2987" s="186"/>
      <c r="V2987" s="186"/>
      <c r="W2987" s="157"/>
    </row>
    <row r="2988" spans="1:23" ht="13.8">
      <c r="A2988" s="158">
        <v>8.34</v>
      </c>
      <c r="B2988" s="153">
        <v>105</v>
      </c>
      <c r="C2988" s="153">
        <v>432022</v>
      </c>
      <c r="D2988" s="27"/>
      <c r="E2988" s="27"/>
      <c r="F2988" s="27"/>
      <c r="G2988" s="27"/>
      <c r="H2988" s="27"/>
      <c r="I2988" s="27"/>
      <c r="J2988" s="154" t="s">
        <v>544</v>
      </c>
      <c r="K2988" s="27" t="s">
        <v>298</v>
      </c>
      <c r="L2988" s="27"/>
      <c r="M2988" s="155" t="s">
        <v>311</v>
      </c>
      <c r="N2988" s="140">
        <v>1.1827431234655239E-2</v>
      </c>
      <c r="O2988" s="140">
        <f t="shared" si="137"/>
        <v>11.82743123465524</v>
      </c>
      <c r="P2988" s="156" t="s">
        <v>346</v>
      </c>
      <c r="Q2988" s="156" t="s">
        <v>346</v>
      </c>
      <c r="R2988" s="183">
        <v>77</v>
      </c>
      <c r="S2988" s="183">
        <v>122</v>
      </c>
      <c r="T2988" s="184"/>
      <c r="U2988" s="186"/>
      <c r="V2988" s="186"/>
      <c r="W2988" s="157"/>
    </row>
    <row r="2989" spans="1:23" ht="13.8">
      <c r="A2989" s="158">
        <v>8.36</v>
      </c>
      <c r="B2989" s="153">
        <v>117</v>
      </c>
      <c r="C2989" s="153">
        <v>73388</v>
      </c>
      <c r="D2989" s="27"/>
      <c r="E2989" s="27"/>
      <c r="F2989" s="27"/>
      <c r="G2989" s="27"/>
      <c r="H2989" s="27"/>
      <c r="I2989" s="27"/>
      <c r="J2989" s="154" t="s">
        <v>782</v>
      </c>
      <c r="K2989" s="27" t="s">
        <v>832</v>
      </c>
      <c r="L2989" s="27"/>
      <c r="M2989" s="155" t="s">
        <v>810</v>
      </c>
      <c r="N2989" s="140">
        <v>2.0091373204347892E-3</v>
      </c>
      <c r="O2989" s="140">
        <f t="shared" si="137"/>
        <v>2.0091373204347893</v>
      </c>
      <c r="P2989" s="156" t="s">
        <v>346</v>
      </c>
      <c r="Q2989" s="156" t="s">
        <v>346</v>
      </c>
      <c r="R2989" s="183">
        <v>90</v>
      </c>
      <c r="S2989" s="183"/>
      <c r="T2989" s="184"/>
      <c r="U2989" s="186"/>
      <c r="V2989" s="186"/>
      <c r="W2989" s="157"/>
    </row>
    <row r="2990" spans="1:23" ht="13.8">
      <c r="A2990" s="158">
        <v>8.3800000000000008</v>
      </c>
      <c r="B2990" s="153">
        <v>153</v>
      </c>
      <c r="C2990" s="153">
        <v>228761</v>
      </c>
      <c r="D2990" s="27"/>
      <c r="E2990" s="27"/>
      <c r="F2990" s="27"/>
      <c r="G2990" s="27"/>
      <c r="H2990" s="27"/>
      <c r="I2990" s="27"/>
      <c r="J2990" s="154" t="s">
        <v>783</v>
      </c>
      <c r="K2990" s="27" t="s">
        <v>833</v>
      </c>
      <c r="L2990" s="27"/>
      <c r="M2990" s="155" t="s">
        <v>98</v>
      </c>
      <c r="N2990" s="140">
        <v>6.2627713326427054E-3</v>
      </c>
      <c r="O2990" s="140">
        <f t="shared" si="137"/>
        <v>6.2627713326427052</v>
      </c>
      <c r="P2990" s="156" t="s">
        <v>346</v>
      </c>
      <c r="Q2990" s="156" t="s">
        <v>346</v>
      </c>
      <c r="R2990" s="183">
        <v>125</v>
      </c>
      <c r="S2990" s="183">
        <v>90</v>
      </c>
      <c r="T2990" s="184"/>
      <c r="U2990" s="186"/>
      <c r="V2990" s="186"/>
      <c r="W2990" s="157"/>
    </row>
    <row r="2991" spans="1:23" ht="13.8">
      <c r="A2991" s="158">
        <v>8.39</v>
      </c>
      <c r="B2991" s="153">
        <v>68</v>
      </c>
      <c r="C2991" s="153">
        <v>378646</v>
      </c>
      <c r="D2991" s="27"/>
      <c r="E2991" s="27"/>
      <c r="F2991" s="27"/>
      <c r="G2991" s="27"/>
      <c r="H2991" s="27"/>
      <c r="I2991" s="27"/>
      <c r="J2991" s="154" t="s">
        <v>630</v>
      </c>
      <c r="K2991" s="27" t="s">
        <v>161</v>
      </c>
      <c r="L2991" s="27"/>
      <c r="M2991" s="155" t="s">
        <v>657</v>
      </c>
      <c r="N2991" s="140">
        <v>1.0366160814211468E-2</v>
      </c>
      <c r="O2991" s="140">
        <f t="shared" si="137"/>
        <v>10.366160814211469</v>
      </c>
      <c r="P2991" s="156" t="s">
        <v>346</v>
      </c>
      <c r="Q2991" s="156" t="s">
        <v>346</v>
      </c>
      <c r="R2991" s="183">
        <v>96</v>
      </c>
      <c r="S2991" s="183">
        <v>152</v>
      </c>
      <c r="T2991" s="184"/>
      <c r="U2991" s="186"/>
      <c r="V2991" s="186"/>
      <c r="W2991" s="157"/>
    </row>
    <row r="2992" spans="1:23" ht="13.8">
      <c r="A2992" s="158">
        <v>8.56</v>
      </c>
      <c r="B2992" s="153">
        <v>55</v>
      </c>
      <c r="C2992" s="153">
        <v>877639</v>
      </c>
      <c r="D2992" s="27"/>
      <c r="E2992" s="27"/>
      <c r="F2992" s="27"/>
      <c r="G2992" s="27"/>
      <c r="H2992" s="27"/>
      <c r="I2992" s="27"/>
      <c r="J2992" s="154" t="s">
        <v>437</v>
      </c>
      <c r="K2992" s="27" t="s">
        <v>107</v>
      </c>
      <c r="L2992" s="27"/>
      <c r="M2992" s="155" t="s">
        <v>98</v>
      </c>
      <c r="N2992" s="140">
        <v>2.4027051681052326E-2</v>
      </c>
      <c r="O2992" s="140">
        <f t="shared" si="137"/>
        <v>24.027051681052328</v>
      </c>
      <c r="P2992" s="156" t="s">
        <v>346</v>
      </c>
      <c r="Q2992" s="156" t="s">
        <v>346</v>
      </c>
      <c r="R2992" s="183">
        <v>69</v>
      </c>
      <c r="S2992" s="183">
        <v>129</v>
      </c>
      <c r="T2992" s="184">
        <v>168</v>
      </c>
      <c r="U2992" s="186"/>
      <c r="V2992" s="186"/>
      <c r="W2992" s="157"/>
    </row>
    <row r="2993" spans="1:23" ht="13.8">
      <c r="A2993" s="158">
        <v>8.57</v>
      </c>
      <c r="B2993" s="153">
        <v>121</v>
      </c>
      <c r="C2993" s="153">
        <v>207739</v>
      </c>
      <c r="D2993" s="27"/>
      <c r="E2993" s="27"/>
      <c r="F2993" s="27"/>
      <c r="G2993" s="27"/>
      <c r="H2993" s="27"/>
      <c r="I2993" s="27"/>
      <c r="J2993" s="154" t="s">
        <v>668</v>
      </c>
      <c r="K2993" s="27" t="s">
        <v>453</v>
      </c>
      <c r="L2993" s="27"/>
      <c r="M2993" s="155" t="s">
        <v>98</v>
      </c>
      <c r="N2993" s="140">
        <v>5.6872537446149597E-3</v>
      </c>
      <c r="O2993" s="140">
        <f t="shared" si="137"/>
        <v>5.68725374461496</v>
      </c>
      <c r="P2993" s="156" t="s">
        <v>346</v>
      </c>
      <c r="Q2993" s="156" t="s">
        <v>346</v>
      </c>
      <c r="R2993" s="183">
        <v>136</v>
      </c>
      <c r="S2993" s="183">
        <v>77</v>
      </c>
      <c r="T2993" s="184"/>
      <c r="U2993" s="186"/>
      <c r="V2993" s="186"/>
      <c r="W2993" s="157"/>
    </row>
    <row r="2994" spans="1:23" ht="13.8">
      <c r="A2994" s="158">
        <v>8.61</v>
      </c>
      <c r="B2994" s="153">
        <v>81</v>
      </c>
      <c r="C2994" s="153">
        <v>255778</v>
      </c>
      <c r="D2994" s="27"/>
      <c r="E2994" s="27"/>
      <c r="F2994" s="27"/>
      <c r="G2994" s="27"/>
      <c r="H2994" s="27"/>
      <c r="I2994" s="27"/>
      <c r="J2994" s="154" t="s">
        <v>784</v>
      </c>
      <c r="K2994" s="27" t="s">
        <v>834</v>
      </c>
      <c r="L2994" s="27"/>
      <c r="M2994" s="155" t="s">
        <v>811</v>
      </c>
      <c r="N2994" s="140">
        <v>7.0024135491656607E-3</v>
      </c>
      <c r="O2994" s="140">
        <f t="shared" si="137"/>
        <v>7.0024135491656612</v>
      </c>
      <c r="P2994" s="156" t="s">
        <v>346</v>
      </c>
      <c r="Q2994" s="156" t="s">
        <v>346</v>
      </c>
      <c r="R2994" s="183">
        <v>55</v>
      </c>
      <c r="S2994" s="183">
        <v>95</v>
      </c>
      <c r="T2994" s="184">
        <v>109</v>
      </c>
      <c r="U2994" s="186">
        <v>180</v>
      </c>
      <c r="V2994" s="186"/>
      <c r="W2994" s="157"/>
    </row>
    <row r="2995" spans="1:23" ht="13.8">
      <c r="A2995" s="158">
        <v>8.61</v>
      </c>
      <c r="B2995" s="153">
        <v>128</v>
      </c>
      <c r="C2995" s="153">
        <v>143642</v>
      </c>
      <c r="D2995" s="27"/>
      <c r="E2995" s="27"/>
      <c r="F2995" s="27"/>
      <c r="G2995" s="27"/>
      <c r="H2995" s="27"/>
      <c r="I2995" s="27"/>
      <c r="J2995" s="154" t="s">
        <v>365</v>
      </c>
      <c r="K2995" s="27" t="s">
        <v>377</v>
      </c>
      <c r="L2995" s="27"/>
      <c r="M2995" s="155" t="s">
        <v>372</v>
      </c>
      <c r="N2995" s="140">
        <v>3.9324753771991881E-3</v>
      </c>
      <c r="O2995" s="140">
        <f t="shared" si="137"/>
        <v>3.932475377199188</v>
      </c>
      <c r="P2995" s="156" t="s">
        <v>346</v>
      </c>
      <c r="Q2995" s="27">
        <v>2000</v>
      </c>
      <c r="R2995" s="183">
        <v>102</v>
      </c>
      <c r="S2995" s="183">
        <v>64</v>
      </c>
      <c r="T2995" s="184"/>
      <c r="U2995" s="186"/>
      <c r="V2995" s="186"/>
      <c r="W2995" s="157"/>
    </row>
    <row r="2996" spans="1:23" ht="13.8">
      <c r="A2996" s="158">
        <v>8.68</v>
      </c>
      <c r="B2996" s="153">
        <v>128</v>
      </c>
      <c r="C2996" s="153">
        <v>332898</v>
      </c>
      <c r="D2996" s="27"/>
      <c r="E2996" s="27"/>
      <c r="F2996" s="27"/>
      <c r="G2996" s="27"/>
      <c r="H2996" s="27"/>
      <c r="I2996" s="27"/>
      <c r="J2996" s="154" t="s">
        <v>95</v>
      </c>
      <c r="K2996" s="27" t="s">
        <v>98</v>
      </c>
      <c r="L2996" s="27"/>
      <c r="M2996" s="155" t="s">
        <v>98</v>
      </c>
      <c r="N2996" s="140">
        <v>9.1137215307420909E-3</v>
      </c>
      <c r="O2996" s="140">
        <f t="shared" si="137"/>
        <v>9.1137215307420902</v>
      </c>
      <c r="P2996" s="156" t="s">
        <v>346</v>
      </c>
      <c r="Q2996" s="156" t="s">
        <v>346</v>
      </c>
      <c r="R2996" s="183">
        <v>102</v>
      </c>
      <c r="S2996" s="183"/>
      <c r="T2996" s="184"/>
      <c r="U2996" s="186"/>
      <c r="V2996" s="186"/>
      <c r="W2996" s="157"/>
    </row>
    <row r="2997" spans="1:23" ht="13.8">
      <c r="A2997" s="158">
        <v>8.7899999999999991</v>
      </c>
      <c r="B2997" s="153">
        <v>69</v>
      </c>
      <c r="C2997" s="153">
        <v>1096624</v>
      </c>
      <c r="D2997" s="27"/>
      <c r="E2997" s="27"/>
      <c r="F2997" s="27"/>
      <c r="G2997" s="27"/>
      <c r="H2997" s="27"/>
      <c r="I2997" s="27"/>
      <c r="J2997" s="154" t="s">
        <v>95</v>
      </c>
      <c r="K2997" s="27" t="s">
        <v>98</v>
      </c>
      <c r="L2997" s="27"/>
      <c r="M2997" s="155" t="s">
        <v>98</v>
      </c>
      <c r="N2997" s="140">
        <v>3.0022186255034618E-2</v>
      </c>
      <c r="O2997" s="140">
        <f t="shared" si="137"/>
        <v>30.022186255034619</v>
      </c>
      <c r="P2997" s="156" t="s">
        <v>346</v>
      </c>
      <c r="Q2997" s="156" t="s">
        <v>346</v>
      </c>
      <c r="R2997" s="183">
        <v>97</v>
      </c>
      <c r="S2997" s="183">
        <v>115</v>
      </c>
      <c r="T2997" s="184">
        <v>154</v>
      </c>
      <c r="U2997" s="186"/>
      <c r="V2997" s="186"/>
      <c r="W2997" s="157"/>
    </row>
    <row r="2998" spans="1:23" ht="13.8">
      <c r="A2998" s="158">
        <v>8.81</v>
      </c>
      <c r="B2998" s="153">
        <v>121</v>
      </c>
      <c r="C2998" s="153">
        <v>76384</v>
      </c>
      <c r="D2998" s="27"/>
      <c r="E2998" s="27"/>
      <c r="F2998" s="27"/>
      <c r="G2998" s="27"/>
      <c r="H2998" s="27"/>
      <c r="I2998" s="27"/>
      <c r="J2998" s="154" t="s">
        <v>439</v>
      </c>
      <c r="K2998" s="27" t="s">
        <v>453</v>
      </c>
      <c r="L2998" s="27"/>
      <c r="M2998" s="155" t="s">
        <v>98</v>
      </c>
      <c r="N2998" s="140">
        <v>2.0911585693041226E-3</v>
      </c>
      <c r="O2998" s="140">
        <f t="shared" si="137"/>
        <v>2.0911585693041226</v>
      </c>
      <c r="P2998" s="156" t="s">
        <v>346</v>
      </c>
      <c r="Q2998" s="156" t="s">
        <v>346</v>
      </c>
      <c r="R2998" s="183">
        <v>136</v>
      </c>
      <c r="S2998" s="183">
        <v>77</v>
      </c>
      <c r="T2998" s="184"/>
      <c r="U2998" s="186"/>
      <c r="V2998" s="186"/>
      <c r="W2998" s="157"/>
    </row>
    <row r="2999" spans="1:23" ht="13.8">
      <c r="A2999" s="158">
        <v>8.83</v>
      </c>
      <c r="B2999" s="153">
        <v>59</v>
      </c>
      <c r="C2999" s="153">
        <v>1687697</v>
      </c>
      <c r="D2999" s="27"/>
      <c r="E2999" s="27"/>
      <c r="F2999" s="27"/>
      <c r="G2999" s="27"/>
      <c r="H2999" s="27"/>
      <c r="I2999" s="27"/>
      <c r="J2999" s="154" t="s">
        <v>95</v>
      </c>
      <c r="K2999" s="27" t="s">
        <v>98</v>
      </c>
      <c r="L2999" s="27"/>
      <c r="M2999" s="155" t="s">
        <v>98</v>
      </c>
      <c r="N2999" s="140">
        <v>4.620394380942161E-2</v>
      </c>
      <c r="O2999" s="140">
        <f t="shared" si="137"/>
        <v>46.20394380942161</v>
      </c>
      <c r="P2999" s="156" t="s">
        <v>346</v>
      </c>
      <c r="Q2999" s="156" t="s">
        <v>346</v>
      </c>
      <c r="R2999" s="183">
        <v>103</v>
      </c>
      <c r="S2999" s="183"/>
      <c r="T2999" s="184"/>
      <c r="U2999" s="186"/>
      <c r="V2999" s="186"/>
      <c r="W2999" s="157"/>
    </row>
    <row r="3000" spans="1:23" ht="13.8">
      <c r="A3000" s="158">
        <v>8.85</v>
      </c>
      <c r="B3000" s="153">
        <v>59</v>
      </c>
      <c r="C3000" s="153">
        <v>2399910</v>
      </c>
      <c r="D3000" s="27"/>
      <c r="E3000" s="27"/>
      <c r="F3000" s="27"/>
      <c r="G3000" s="27"/>
      <c r="H3000" s="27"/>
      <c r="I3000" s="27"/>
      <c r="J3000" s="154" t="s">
        <v>95</v>
      </c>
      <c r="K3000" s="27" t="s">
        <v>98</v>
      </c>
      <c r="L3000" s="27"/>
      <c r="M3000" s="155" t="s">
        <v>98</v>
      </c>
      <c r="N3000" s="140">
        <v>6.5702141313084647E-2</v>
      </c>
      <c r="O3000" s="140">
        <f t="shared" si="137"/>
        <v>65.702141313084653</v>
      </c>
      <c r="P3000" s="156" t="s">
        <v>346</v>
      </c>
      <c r="Q3000" s="156" t="s">
        <v>346</v>
      </c>
      <c r="R3000" s="183">
        <v>103</v>
      </c>
      <c r="S3000" s="183"/>
      <c r="T3000" s="184"/>
      <c r="U3000" s="186"/>
      <c r="V3000" s="186"/>
      <c r="W3000" s="157"/>
    </row>
    <row r="3001" spans="1:23" ht="13.8">
      <c r="A3001" s="158">
        <v>8.85</v>
      </c>
      <c r="B3001" s="153">
        <v>94</v>
      </c>
      <c r="C3001" s="153">
        <v>295348</v>
      </c>
      <c r="D3001" s="27"/>
      <c r="E3001" s="27"/>
      <c r="F3001" s="27"/>
      <c r="G3001" s="27"/>
      <c r="H3001" s="27"/>
      <c r="I3001" s="27"/>
      <c r="J3001" s="154" t="s">
        <v>366</v>
      </c>
      <c r="K3001" s="27" t="s">
        <v>378</v>
      </c>
      <c r="L3001" s="27"/>
      <c r="M3001" s="155" t="s">
        <v>373</v>
      </c>
      <c r="N3001" s="140">
        <v>8.0857182279906008E-3</v>
      </c>
      <c r="O3001" s="140">
        <f t="shared" si="137"/>
        <v>8.0857182279906006</v>
      </c>
      <c r="P3001" s="156" t="s">
        <v>346</v>
      </c>
      <c r="Q3001" s="156" t="s">
        <v>346</v>
      </c>
      <c r="R3001" s="183">
        <v>77</v>
      </c>
      <c r="S3001" s="183">
        <v>138</v>
      </c>
      <c r="T3001" s="184"/>
      <c r="U3001" s="186"/>
      <c r="V3001" s="186"/>
      <c r="W3001" s="157"/>
    </row>
    <row r="3002" spans="1:23" ht="13.8">
      <c r="A3002" s="158">
        <v>8.9</v>
      </c>
      <c r="B3002" s="153">
        <v>60</v>
      </c>
      <c r="C3002" s="153">
        <v>969513</v>
      </c>
      <c r="D3002" s="27"/>
      <c r="E3002" s="27"/>
      <c r="F3002" s="27"/>
      <c r="G3002" s="27"/>
      <c r="H3002" s="27"/>
      <c r="I3002" s="27"/>
      <c r="J3002" s="154" t="s">
        <v>82</v>
      </c>
      <c r="K3002" s="27" t="s">
        <v>108</v>
      </c>
      <c r="L3002" s="27"/>
      <c r="M3002" s="155" t="s">
        <v>133</v>
      </c>
      <c r="N3002" s="140">
        <v>2.6542278723315715E-2</v>
      </c>
      <c r="O3002" s="140">
        <f t="shared" si="137"/>
        <v>26.542278723315714</v>
      </c>
      <c r="P3002" s="156" t="s">
        <v>346</v>
      </c>
      <c r="Q3002" s="27">
        <v>500</v>
      </c>
      <c r="R3002" s="183">
        <v>73</v>
      </c>
      <c r="S3002" s="183">
        <v>129</v>
      </c>
      <c r="T3002" s="184">
        <v>158</v>
      </c>
      <c r="U3002" s="186"/>
      <c r="V3002" s="186"/>
      <c r="W3002" s="157"/>
    </row>
    <row r="3003" spans="1:23" ht="13.8">
      <c r="A3003" s="158">
        <v>8.93</v>
      </c>
      <c r="B3003" s="153">
        <v>57</v>
      </c>
      <c r="C3003" s="153">
        <v>893152</v>
      </c>
      <c r="D3003" s="27"/>
      <c r="E3003" s="27"/>
      <c r="F3003" s="27"/>
      <c r="G3003" s="27"/>
      <c r="H3003" s="27"/>
      <c r="I3003" s="27"/>
      <c r="J3003" s="154" t="s">
        <v>95</v>
      </c>
      <c r="K3003" s="27" t="s">
        <v>98</v>
      </c>
      <c r="L3003" s="27"/>
      <c r="M3003" s="155" t="s">
        <v>98</v>
      </c>
      <c r="N3003" s="140">
        <v>2.4451749823145106E-2</v>
      </c>
      <c r="O3003" s="140">
        <f t="shared" si="137"/>
        <v>24.451749823145107</v>
      </c>
      <c r="P3003" s="156" t="s">
        <v>346</v>
      </c>
      <c r="Q3003" s="156" t="s">
        <v>346</v>
      </c>
      <c r="R3003" s="183">
        <v>101</v>
      </c>
      <c r="S3003" s="183">
        <v>114</v>
      </c>
      <c r="T3003" s="184"/>
      <c r="U3003" s="186"/>
      <c r="V3003" s="186"/>
      <c r="W3003" s="157"/>
    </row>
    <row r="3004" spans="1:23" ht="13.8">
      <c r="A3004" s="158">
        <v>9.01</v>
      </c>
      <c r="B3004" s="153">
        <v>57</v>
      </c>
      <c r="C3004" s="27">
        <v>1494447</v>
      </c>
      <c r="D3004" s="27"/>
      <c r="E3004" s="27"/>
      <c r="F3004" s="27"/>
      <c r="G3004" s="27"/>
      <c r="H3004" s="27"/>
      <c r="I3004" s="27"/>
      <c r="J3004" s="154" t="s">
        <v>785</v>
      </c>
      <c r="K3004" s="27" t="s">
        <v>835</v>
      </c>
      <c r="L3004" s="27"/>
      <c r="M3004" s="155" t="s">
        <v>812</v>
      </c>
      <c r="N3004" s="140">
        <v>4.0913354241998823E-2</v>
      </c>
      <c r="O3004" s="140">
        <f t="shared" si="137"/>
        <v>40.913354241998825</v>
      </c>
      <c r="P3004" s="27">
        <v>26389</v>
      </c>
      <c r="Q3004" s="156" t="s">
        <v>346</v>
      </c>
      <c r="R3004" s="183">
        <v>98</v>
      </c>
      <c r="S3004" s="183">
        <v>154</v>
      </c>
      <c r="T3004" s="184"/>
      <c r="U3004" s="186"/>
      <c r="V3004" s="186"/>
      <c r="W3004" s="157"/>
    </row>
    <row r="3005" spans="1:23" ht="13.8">
      <c r="A3005" s="158">
        <v>9.01</v>
      </c>
      <c r="B3005" s="153">
        <v>94</v>
      </c>
      <c r="C3005" s="27">
        <v>2512037</v>
      </c>
      <c r="D3005" s="27"/>
      <c r="E3005" s="27"/>
      <c r="F3005" s="27"/>
      <c r="G3005" s="27"/>
      <c r="H3005" s="27"/>
      <c r="I3005" s="27"/>
      <c r="J3005" s="154" t="s">
        <v>679</v>
      </c>
      <c r="K3005" s="27" t="s">
        <v>161</v>
      </c>
      <c r="L3005" s="27"/>
      <c r="M3005" s="155" t="s">
        <v>98</v>
      </c>
      <c r="N3005" s="140">
        <v>6.8771833092781481E-2</v>
      </c>
      <c r="O3005" s="140">
        <f t="shared" si="137"/>
        <v>68.771833092781478</v>
      </c>
      <c r="P3005" s="156" t="s">
        <v>346</v>
      </c>
      <c r="Q3005" s="156" t="s">
        <v>346</v>
      </c>
      <c r="R3005" s="183">
        <v>77</v>
      </c>
      <c r="S3005" s="183">
        <v>152</v>
      </c>
      <c r="T3005" s="184">
        <v>108</v>
      </c>
      <c r="U3005" s="186"/>
      <c r="V3005" s="186"/>
      <c r="W3005" s="157"/>
    </row>
    <row r="3006" spans="1:23" ht="13.8">
      <c r="A3006" s="158">
        <v>9.06</v>
      </c>
      <c r="B3006" s="153">
        <v>73</v>
      </c>
      <c r="C3006" s="27">
        <v>66420</v>
      </c>
      <c r="D3006" s="27"/>
      <c r="E3006" s="27"/>
      <c r="F3006" s="27"/>
      <c r="G3006" s="27"/>
      <c r="H3006" s="27"/>
      <c r="I3006" s="27"/>
      <c r="J3006" s="154" t="s">
        <v>83</v>
      </c>
      <c r="K3006" s="27" t="s">
        <v>109</v>
      </c>
      <c r="L3006" s="27"/>
      <c r="M3006" s="155" t="s">
        <v>134</v>
      </c>
      <c r="N3006" s="140">
        <v>1.8183749499002385E-3</v>
      </c>
      <c r="O3006" s="140">
        <f t="shared" si="137"/>
        <v>1.8183749499002386</v>
      </c>
      <c r="P3006" s="27">
        <v>22.984999999999999</v>
      </c>
      <c r="Q3006" s="27">
        <v>22.984999999999999</v>
      </c>
      <c r="R3006" s="183">
        <v>341</v>
      </c>
      <c r="S3006" s="183">
        <v>429</v>
      </c>
      <c r="T3006" s="184">
        <v>325</v>
      </c>
      <c r="U3006" s="186"/>
      <c r="V3006" s="186"/>
      <c r="W3006" s="157"/>
    </row>
    <row r="3007" spans="1:23" ht="13.8">
      <c r="A3007" s="158">
        <v>9.1</v>
      </c>
      <c r="B3007" s="153">
        <v>135</v>
      </c>
      <c r="C3007" s="27">
        <v>510693</v>
      </c>
      <c r="D3007" s="27"/>
      <c r="E3007" s="27"/>
      <c r="F3007" s="27"/>
      <c r="G3007" s="27"/>
      <c r="H3007" s="27"/>
      <c r="I3007" s="27"/>
      <c r="J3007" s="154" t="s">
        <v>367</v>
      </c>
      <c r="K3007" s="27" t="s">
        <v>379</v>
      </c>
      <c r="L3007" s="27"/>
      <c r="M3007" s="155" t="s">
        <v>374</v>
      </c>
      <c r="N3007" s="140">
        <v>1.3981200817365289E-2</v>
      </c>
      <c r="O3007" s="140">
        <f t="shared" si="137"/>
        <v>13.98120081736529</v>
      </c>
      <c r="P3007" s="27">
        <v>24700</v>
      </c>
      <c r="Q3007" s="27">
        <v>24700</v>
      </c>
      <c r="R3007" s="183">
        <v>108</v>
      </c>
      <c r="S3007" s="183">
        <v>69</v>
      </c>
      <c r="T3007" s="184"/>
      <c r="U3007" s="186"/>
      <c r="V3007" s="186"/>
      <c r="W3007" s="157"/>
    </row>
    <row r="3008" spans="1:23" ht="13.8">
      <c r="A3008" s="158">
        <v>9.11</v>
      </c>
      <c r="B3008" s="153">
        <v>135</v>
      </c>
      <c r="C3008" s="27">
        <v>72515</v>
      </c>
      <c r="D3008" s="27"/>
      <c r="E3008" s="27"/>
      <c r="F3008" s="27"/>
      <c r="G3008" s="27"/>
      <c r="H3008" s="27"/>
      <c r="I3008" s="27"/>
      <c r="J3008" s="154" t="s">
        <v>589</v>
      </c>
      <c r="K3008" s="27" t="s">
        <v>110</v>
      </c>
      <c r="L3008" s="27"/>
      <c r="M3008" s="155" t="s">
        <v>98</v>
      </c>
      <c r="N3008" s="140">
        <v>1.9852372702802742E-3</v>
      </c>
      <c r="O3008" s="140">
        <f t="shared" si="137"/>
        <v>1.9852372702802743</v>
      </c>
      <c r="P3008" s="156" t="s">
        <v>346</v>
      </c>
      <c r="Q3008" s="156" t="s">
        <v>346</v>
      </c>
      <c r="R3008" s="183">
        <v>107</v>
      </c>
      <c r="S3008" s="183">
        <v>150</v>
      </c>
      <c r="T3008" s="184"/>
      <c r="U3008" s="186"/>
      <c r="V3008" s="186"/>
      <c r="W3008" s="157"/>
    </row>
    <row r="3009" spans="1:23" ht="13.8">
      <c r="A3009" s="158">
        <v>9.17</v>
      </c>
      <c r="B3009" s="153">
        <v>55</v>
      </c>
      <c r="C3009" s="27">
        <v>673561</v>
      </c>
      <c r="D3009" s="27"/>
      <c r="E3009" s="27"/>
      <c r="F3009" s="27"/>
      <c r="G3009" s="27"/>
      <c r="H3009" s="27"/>
      <c r="I3009" s="27"/>
      <c r="J3009" s="154" t="s">
        <v>152</v>
      </c>
      <c r="K3009" s="27" t="s">
        <v>163</v>
      </c>
      <c r="L3009" s="27"/>
      <c r="M3009" s="155" t="s">
        <v>175</v>
      </c>
      <c r="N3009" s="140">
        <v>1.8440024836340781E-2</v>
      </c>
      <c r="O3009" s="140">
        <f t="shared" si="137"/>
        <v>18.440024836340779</v>
      </c>
      <c r="P3009" s="156" t="s">
        <v>346</v>
      </c>
      <c r="Q3009" s="27">
        <v>1013.2</v>
      </c>
      <c r="R3009" s="183">
        <v>85</v>
      </c>
      <c r="S3009" s="183">
        <v>113</v>
      </c>
      <c r="T3009" s="184"/>
      <c r="U3009" s="186"/>
      <c r="V3009" s="186"/>
      <c r="W3009" s="157"/>
    </row>
    <row r="3010" spans="1:23" ht="13.8">
      <c r="A3010" s="158">
        <v>9.19</v>
      </c>
      <c r="B3010" s="153">
        <v>55</v>
      </c>
      <c r="C3010" s="27">
        <v>99868</v>
      </c>
      <c r="D3010" s="27"/>
      <c r="E3010" s="27"/>
      <c r="F3010" s="27"/>
      <c r="G3010" s="27"/>
      <c r="H3010" s="27"/>
      <c r="I3010" s="27"/>
      <c r="J3010" s="154" t="s">
        <v>473</v>
      </c>
      <c r="K3010" s="27" t="s">
        <v>483</v>
      </c>
      <c r="L3010" s="27"/>
      <c r="M3010" s="155" t="s">
        <v>98</v>
      </c>
      <c r="N3010" s="140">
        <v>2.7340781315362394E-3</v>
      </c>
      <c r="O3010" s="140">
        <f t="shared" si="137"/>
        <v>2.7340781315362395</v>
      </c>
      <c r="P3010" s="156" t="s">
        <v>346</v>
      </c>
      <c r="Q3010" s="156" t="s">
        <v>346</v>
      </c>
      <c r="R3010" s="183">
        <v>69</v>
      </c>
      <c r="S3010" s="183">
        <v>83</v>
      </c>
      <c r="T3010" s="184">
        <v>182</v>
      </c>
      <c r="U3010" s="186"/>
      <c r="V3010" s="186"/>
      <c r="W3010" s="157"/>
    </row>
    <row r="3011" spans="1:23" ht="13.8">
      <c r="A3011" s="158">
        <v>9.2200000000000006</v>
      </c>
      <c r="B3011" s="153">
        <v>135</v>
      </c>
      <c r="C3011" s="27">
        <v>364018</v>
      </c>
      <c r="D3011" s="27"/>
      <c r="E3011" s="27"/>
      <c r="F3011" s="27"/>
      <c r="G3011" s="27"/>
      <c r="H3011" s="27"/>
      <c r="I3011" s="27"/>
      <c r="J3011" s="154" t="s">
        <v>95</v>
      </c>
      <c r="K3011" s="27" t="s">
        <v>98</v>
      </c>
      <c r="L3011" s="27"/>
      <c r="M3011" s="155" t="s">
        <v>98</v>
      </c>
      <c r="N3011" s="140">
        <v>9.9656912452993837E-3</v>
      </c>
      <c r="O3011" s="140">
        <f t="shared" si="137"/>
        <v>9.965691245299384</v>
      </c>
      <c r="P3011" s="156" t="s">
        <v>346</v>
      </c>
      <c r="Q3011" s="156" t="s">
        <v>346</v>
      </c>
      <c r="R3011" s="183">
        <v>150</v>
      </c>
      <c r="S3011" s="183">
        <v>115</v>
      </c>
      <c r="T3011" s="184"/>
      <c r="U3011" s="186"/>
      <c r="V3011" s="186"/>
      <c r="W3011" s="157"/>
    </row>
    <row r="3012" spans="1:23" ht="13.8">
      <c r="A3012" s="158">
        <v>9.2799999999999994</v>
      </c>
      <c r="B3012" s="153">
        <v>135</v>
      </c>
      <c r="C3012" s="27">
        <v>734021</v>
      </c>
      <c r="D3012" s="27"/>
      <c r="E3012" s="27"/>
      <c r="F3012" s="27"/>
      <c r="G3012" s="27"/>
      <c r="H3012" s="27"/>
      <c r="I3012" s="27"/>
      <c r="J3012" s="154" t="s">
        <v>589</v>
      </c>
      <c r="K3012" s="27" t="s">
        <v>110</v>
      </c>
      <c r="L3012" s="27"/>
      <c r="M3012" s="155" t="s">
        <v>98</v>
      </c>
      <c r="N3012" s="140">
        <v>2.0095233349905497E-2</v>
      </c>
      <c r="O3012" s="140">
        <f t="shared" si="137"/>
        <v>20.095233349905499</v>
      </c>
      <c r="P3012" s="156" t="s">
        <v>346</v>
      </c>
      <c r="Q3012" s="156" t="s">
        <v>346</v>
      </c>
      <c r="R3012" s="183">
        <v>107</v>
      </c>
      <c r="S3012" s="183">
        <v>150</v>
      </c>
      <c r="T3012" s="184"/>
      <c r="U3012" s="186"/>
      <c r="V3012" s="186"/>
      <c r="W3012" s="157"/>
    </row>
    <row r="3013" spans="1:23" ht="13.8">
      <c r="A3013" s="158">
        <v>9.2899999999999991</v>
      </c>
      <c r="B3013" s="153">
        <v>58</v>
      </c>
      <c r="C3013" s="27">
        <v>954911</v>
      </c>
      <c r="D3013" s="27"/>
      <c r="E3013" s="27"/>
      <c r="F3013" s="27"/>
      <c r="G3013" s="27"/>
      <c r="H3013" s="27"/>
      <c r="I3013" s="27"/>
      <c r="J3013" s="154" t="s">
        <v>669</v>
      </c>
      <c r="K3013" s="27" t="s">
        <v>162</v>
      </c>
      <c r="L3013" s="27"/>
      <c r="M3013" s="155" t="s">
        <v>674</v>
      </c>
      <c r="N3013" s="140">
        <v>2.6142520954293688E-2</v>
      </c>
      <c r="O3013" s="140">
        <f t="shared" si="137"/>
        <v>26.142520954293687</v>
      </c>
      <c r="P3013" s="156" t="s">
        <v>346</v>
      </c>
      <c r="Q3013" s="156" t="s">
        <v>346</v>
      </c>
      <c r="R3013" s="183">
        <v>185</v>
      </c>
      <c r="S3013" s="183">
        <v>156</v>
      </c>
      <c r="T3013" s="184"/>
      <c r="U3013" s="186"/>
      <c r="V3013" s="186"/>
      <c r="W3013" s="157"/>
    </row>
    <row r="3014" spans="1:23" ht="13.8">
      <c r="A3014" s="158">
        <v>9.31</v>
      </c>
      <c r="B3014" s="153">
        <v>135</v>
      </c>
      <c r="C3014" s="27">
        <v>564396</v>
      </c>
      <c r="D3014" s="27"/>
      <c r="E3014" s="27"/>
      <c r="F3014" s="27"/>
      <c r="G3014" s="27"/>
      <c r="H3014" s="27"/>
      <c r="I3014" s="27"/>
      <c r="J3014" s="154" t="s">
        <v>95</v>
      </c>
      <c r="K3014" s="27" t="s">
        <v>98</v>
      </c>
      <c r="L3014" s="27"/>
      <c r="M3014" s="155" t="s">
        <v>98</v>
      </c>
      <c r="N3014" s="140">
        <v>1.5451423490272434E-2</v>
      </c>
      <c r="O3014" s="140">
        <f t="shared" si="137"/>
        <v>15.451423490272434</v>
      </c>
      <c r="P3014" s="156" t="s">
        <v>346</v>
      </c>
      <c r="Q3014" s="156" t="s">
        <v>346</v>
      </c>
      <c r="R3014" s="183">
        <v>150</v>
      </c>
      <c r="S3014" s="183"/>
      <c r="T3014" s="184"/>
      <c r="U3014" s="186"/>
      <c r="V3014" s="186"/>
      <c r="W3014" s="157"/>
    </row>
    <row r="3015" spans="1:23" ht="13.8">
      <c r="A3015" s="158">
        <v>9.33</v>
      </c>
      <c r="B3015" s="153">
        <v>129</v>
      </c>
      <c r="C3015" s="27">
        <v>95306</v>
      </c>
      <c r="D3015" s="27"/>
      <c r="E3015" s="27"/>
      <c r="F3015" s="27"/>
      <c r="G3015" s="27"/>
      <c r="H3015" s="27"/>
      <c r="I3015" s="27"/>
      <c r="J3015" s="154" t="s">
        <v>605</v>
      </c>
      <c r="K3015" s="27" t="s">
        <v>235</v>
      </c>
      <c r="L3015" s="27"/>
      <c r="M3015" s="155" t="s">
        <v>98</v>
      </c>
      <c r="N3015" s="140">
        <v>2.6091846277505591E-3</v>
      </c>
      <c r="O3015" s="140">
        <f t="shared" si="137"/>
        <v>2.609184627750559</v>
      </c>
      <c r="P3015" s="156" t="s">
        <v>346</v>
      </c>
      <c r="Q3015" s="156" t="s">
        <v>346</v>
      </c>
      <c r="R3015" s="183">
        <v>144</v>
      </c>
      <c r="S3015" s="183">
        <v>115</v>
      </c>
      <c r="T3015" s="184"/>
      <c r="U3015" s="186"/>
      <c r="V3015" s="186"/>
      <c r="W3015" s="157"/>
    </row>
    <row r="3016" spans="1:23" ht="13.8">
      <c r="A3016" s="158">
        <v>9.33</v>
      </c>
      <c r="B3016" s="153">
        <v>72</v>
      </c>
      <c r="C3016" s="27">
        <v>153344</v>
      </c>
      <c r="D3016" s="27"/>
      <c r="E3016" s="27"/>
      <c r="F3016" s="27"/>
      <c r="G3016" s="27"/>
      <c r="H3016" s="27"/>
      <c r="I3016" s="27"/>
      <c r="J3016" s="154" t="s">
        <v>95</v>
      </c>
      <c r="K3016" s="27" t="s">
        <v>98</v>
      </c>
      <c r="L3016" s="27"/>
      <c r="M3016" s="155" t="s">
        <v>98</v>
      </c>
      <c r="N3016" s="140">
        <v>4.198086243864833E-3</v>
      </c>
      <c r="O3016" s="140">
        <f t="shared" si="137"/>
        <v>4.1980862438648332</v>
      </c>
      <c r="P3016" s="156" t="s">
        <v>346</v>
      </c>
      <c r="Q3016" s="156" t="s">
        <v>346</v>
      </c>
      <c r="R3016" s="183">
        <v>114</v>
      </c>
      <c r="S3016" s="183"/>
      <c r="T3016" s="184"/>
      <c r="U3016" s="186"/>
      <c r="V3016" s="186"/>
      <c r="W3016" s="157"/>
    </row>
    <row r="3017" spans="1:23" ht="13.8">
      <c r="A3017" s="158">
        <v>9.33</v>
      </c>
      <c r="B3017" s="153">
        <v>129</v>
      </c>
      <c r="C3017" s="27">
        <v>149610</v>
      </c>
      <c r="D3017" s="27"/>
      <c r="E3017" s="27"/>
      <c r="F3017" s="27"/>
      <c r="G3017" s="27"/>
      <c r="H3017" s="27"/>
      <c r="I3017" s="27"/>
      <c r="J3017" s="154" t="s">
        <v>95</v>
      </c>
      <c r="K3017" s="27" t="s">
        <v>98</v>
      </c>
      <c r="L3017" s="27"/>
      <c r="M3017" s="155" t="s">
        <v>98</v>
      </c>
      <c r="N3017" s="140">
        <v>4.0958608288854973E-3</v>
      </c>
      <c r="O3017" s="140">
        <f t="shared" si="137"/>
        <v>4.0958608288854972</v>
      </c>
      <c r="P3017" s="156" t="s">
        <v>346</v>
      </c>
      <c r="Q3017" s="156" t="s">
        <v>346</v>
      </c>
      <c r="R3017" s="183">
        <v>102</v>
      </c>
      <c r="S3017" s="183"/>
      <c r="T3017" s="184"/>
      <c r="U3017" s="186"/>
      <c r="V3017" s="186"/>
      <c r="W3017" s="157"/>
    </row>
    <row r="3018" spans="1:23" ht="13.8">
      <c r="A3018" s="158">
        <v>9.36</v>
      </c>
      <c r="B3018" s="153">
        <v>103</v>
      </c>
      <c r="C3018" s="27">
        <v>290362</v>
      </c>
      <c r="D3018" s="27"/>
      <c r="E3018" s="27"/>
      <c r="F3018" s="27"/>
      <c r="G3018" s="27"/>
      <c r="H3018" s="27"/>
      <c r="I3018" s="27"/>
      <c r="J3018" s="154" t="s">
        <v>631</v>
      </c>
      <c r="K3018" s="27" t="s">
        <v>650</v>
      </c>
      <c r="L3018" s="27"/>
      <c r="M3018" s="155" t="s">
        <v>658</v>
      </c>
      <c r="N3018" s="140">
        <v>7.9492169106132656E-3</v>
      </c>
      <c r="O3018" s="140">
        <f t="shared" si="137"/>
        <v>7.9492169106132655</v>
      </c>
      <c r="P3018" s="156" t="s">
        <v>346</v>
      </c>
      <c r="Q3018" s="156" t="s">
        <v>346</v>
      </c>
      <c r="R3018" s="183">
        <v>145</v>
      </c>
      <c r="S3018" s="183">
        <v>86</v>
      </c>
      <c r="T3018" s="184">
        <v>116</v>
      </c>
      <c r="U3018" s="186"/>
      <c r="V3018" s="186"/>
      <c r="W3018" s="157"/>
    </row>
    <row r="3019" spans="1:23" ht="13.8">
      <c r="A3019" s="158">
        <v>9.44</v>
      </c>
      <c r="B3019" s="153">
        <v>148</v>
      </c>
      <c r="C3019" s="27">
        <v>4252063</v>
      </c>
      <c r="D3019" s="27"/>
      <c r="E3019" s="27"/>
      <c r="F3019" s="27"/>
      <c r="G3019" s="27"/>
      <c r="H3019" s="27"/>
      <c r="I3019" s="27"/>
      <c r="J3019" s="154" t="s">
        <v>786</v>
      </c>
      <c r="K3019" s="27" t="s">
        <v>836</v>
      </c>
      <c r="L3019" s="27"/>
      <c r="M3019" s="155" t="s">
        <v>813</v>
      </c>
      <c r="N3019" s="140">
        <v>0.11640838368861273</v>
      </c>
      <c r="O3019" s="140">
        <f t="shared" si="137"/>
        <v>116.40838368861273</v>
      </c>
      <c r="P3019" s="156" t="s">
        <v>346</v>
      </c>
      <c r="Q3019" s="156" t="s">
        <v>346</v>
      </c>
      <c r="R3019" s="183">
        <v>91</v>
      </c>
      <c r="S3019" s="183">
        <v>66</v>
      </c>
      <c r="T3019" s="184">
        <v>79</v>
      </c>
      <c r="U3019" s="186"/>
      <c r="V3019" s="186"/>
      <c r="W3019" s="157"/>
    </row>
    <row r="3020" spans="1:23" ht="13.8">
      <c r="A3020" s="158">
        <v>9.49</v>
      </c>
      <c r="B3020" s="153">
        <v>117</v>
      </c>
      <c r="C3020" s="27">
        <v>284680</v>
      </c>
      <c r="D3020" s="27"/>
      <c r="E3020" s="27"/>
      <c r="F3020" s="27"/>
      <c r="G3020" s="27"/>
      <c r="H3020" s="27"/>
      <c r="I3020" s="27"/>
      <c r="J3020" s="154" t="s">
        <v>538</v>
      </c>
      <c r="K3020" s="27" t="s">
        <v>565</v>
      </c>
      <c r="L3020" s="27"/>
      <c r="M3020" s="155" t="s">
        <v>98</v>
      </c>
      <c r="N3020" s="140">
        <v>7.7936612577175534E-3</v>
      </c>
      <c r="O3020" s="140">
        <f t="shared" si="137"/>
        <v>7.7936612577175532</v>
      </c>
      <c r="P3020" s="156" t="s">
        <v>346</v>
      </c>
      <c r="Q3020" s="156" t="s">
        <v>346</v>
      </c>
      <c r="R3020" s="183">
        <v>132</v>
      </c>
      <c r="S3020" s="183">
        <v>91</v>
      </c>
      <c r="T3020" s="184"/>
      <c r="U3020" s="186"/>
      <c r="V3020" s="186"/>
      <c r="W3020" s="157"/>
    </row>
    <row r="3021" spans="1:23" ht="13.8">
      <c r="A3021" s="158">
        <v>9.5299999999999994</v>
      </c>
      <c r="B3021" s="153">
        <v>73</v>
      </c>
      <c r="C3021" s="27">
        <v>239393</v>
      </c>
      <c r="D3021" s="27"/>
      <c r="E3021" s="27"/>
      <c r="F3021" s="27"/>
      <c r="G3021" s="27"/>
      <c r="H3021" s="27"/>
      <c r="I3021" s="27"/>
      <c r="J3021" s="154" t="s">
        <v>497</v>
      </c>
      <c r="K3021" s="27" t="s">
        <v>190</v>
      </c>
      <c r="L3021" s="27"/>
      <c r="M3021" s="155" t="s">
        <v>197</v>
      </c>
      <c r="N3021" s="140">
        <v>6.5538427338372148E-3</v>
      </c>
      <c r="O3021" s="140">
        <f t="shared" si="137"/>
        <v>6.5538427338372145</v>
      </c>
      <c r="P3021" s="156" t="s">
        <v>346</v>
      </c>
      <c r="Q3021" s="27">
        <v>0.50760000000000005</v>
      </c>
      <c r="R3021" s="183">
        <v>221</v>
      </c>
      <c r="S3021" s="183">
        <v>147</v>
      </c>
      <c r="T3021" s="184">
        <v>281</v>
      </c>
      <c r="U3021" s="186"/>
      <c r="V3021" s="186"/>
      <c r="W3021" s="157"/>
    </row>
    <row r="3022" spans="1:23" ht="13.8">
      <c r="A3022" s="158">
        <v>9.5299999999999994</v>
      </c>
      <c r="B3022" s="153">
        <v>120</v>
      </c>
      <c r="C3022" s="27">
        <v>153892</v>
      </c>
      <c r="D3022" s="27"/>
      <c r="E3022" s="27"/>
      <c r="F3022" s="27"/>
      <c r="G3022" s="27"/>
      <c r="H3022" s="27"/>
      <c r="I3022" s="27"/>
      <c r="J3022" s="154" t="s">
        <v>632</v>
      </c>
      <c r="K3022" s="27" t="s">
        <v>651</v>
      </c>
      <c r="L3022" s="27"/>
      <c r="M3022" s="155" t="s">
        <v>98</v>
      </c>
      <c r="N3022" s="140">
        <v>4.2130887953936696E-3</v>
      </c>
      <c r="O3022" s="140">
        <f t="shared" ref="O3022:O3082" si="138">N3022*1000</f>
        <v>4.21308879539367</v>
      </c>
      <c r="P3022" s="156" t="s">
        <v>346</v>
      </c>
      <c r="Q3022" s="156" t="s">
        <v>346</v>
      </c>
      <c r="R3022" s="183">
        <v>135</v>
      </c>
      <c r="S3022" s="183">
        <v>92</v>
      </c>
      <c r="T3022" s="184"/>
      <c r="U3022" s="186"/>
      <c r="V3022" s="186"/>
      <c r="W3022" s="157"/>
    </row>
    <row r="3023" spans="1:23" ht="13.8">
      <c r="A3023" s="158">
        <v>9.5299999999999994</v>
      </c>
      <c r="B3023" s="153">
        <v>57</v>
      </c>
      <c r="C3023" s="27">
        <v>814813</v>
      </c>
      <c r="D3023" s="27"/>
      <c r="E3023" s="27"/>
      <c r="F3023" s="27"/>
      <c r="G3023" s="27"/>
      <c r="H3023" s="27"/>
      <c r="I3023" s="27"/>
      <c r="J3023" s="154" t="s">
        <v>95</v>
      </c>
      <c r="K3023" s="27" t="s">
        <v>98</v>
      </c>
      <c r="L3023" s="27"/>
      <c r="M3023" s="155" t="s">
        <v>98</v>
      </c>
      <c r="N3023" s="140">
        <v>2.2307069377492671E-2</v>
      </c>
      <c r="O3023" s="140">
        <f t="shared" si="138"/>
        <v>22.30706937749267</v>
      </c>
      <c r="P3023" s="156" t="s">
        <v>346</v>
      </c>
      <c r="Q3023" s="156" t="s">
        <v>346</v>
      </c>
      <c r="R3023" s="183">
        <v>115</v>
      </c>
      <c r="S3023" s="183">
        <v>101</v>
      </c>
      <c r="T3023" s="184"/>
      <c r="U3023" s="186"/>
      <c r="V3023" s="186"/>
      <c r="W3023" s="157"/>
    </row>
    <row r="3024" spans="1:23" ht="13.8">
      <c r="A3024" s="158">
        <v>9.58</v>
      </c>
      <c r="B3024" s="153">
        <v>60</v>
      </c>
      <c r="C3024" s="27">
        <v>1151501</v>
      </c>
      <c r="D3024" s="27"/>
      <c r="E3024" s="27"/>
      <c r="F3024" s="27"/>
      <c r="G3024" s="27"/>
      <c r="H3024" s="27"/>
      <c r="I3024" s="27"/>
      <c r="J3024" s="154" t="s">
        <v>548</v>
      </c>
      <c r="K3024" s="27" t="s">
        <v>112</v>
      </c>
      <c r="L3024" s="27"/>
      <c r="M3024" s="155" t="s">
        <v>137</v>
      </c>
      <c r="N3024" s="140">
        <v>3.1524549430669596E-2</v>
      </c>
      <c r="O3024" s="140">
        <f t="shared" si="138"/>
        <v>31.524549430669595</v>
      </c>
      <c r="P3024" s="156" t="s">
        <v>346</v>
      </c>
      <c r="Q3024" s="156" t="s">
        <v>346</v>
      </c>
      <c r="R3024" s="183">
        <v>73</v>
      </c>
      <c r="S3024" s="183">
        <v>129</v>
      </c>
      <c r="T3024" s="184">
        <v>172</v>
      </c>
      <c r="U3024" s="186"/>
      <c r="V3024" s="186"/>
      <c r="W3024" s="157"/>
    </row>
    <row r="3025" spans="1:23" ht="13.8">
      <c r="A3025" s="158">
        <v>9.59</v>
      </c>
      <c r="B3025" s="153">
        <v>142</v>
      </c>
      <c r="C3025" s="27">
        <v>39198</v>
      </c>
      <c r="D3025" s="27"/>
      <c r="E3025" s="27"/>
      <c r="F3025" s="27"/>
      <c r="G3025" s="27"/>
      <c r="H3025" s="27"/>
      <c r="I3025" s="27"/>
      <c r="J3025" s="154" t="s">
        <v>547</v>
      </c>
      <c r="K3025" s="27" t="s">
        <v>191</v>
      </c>
      <c r="L3025" s="27"/>
      <c r="M3025" s="155" t="s">
        <v>98</v>
      </c>
      <c r="N3025" s="140">
        <v>1.0731204650133929E-3</v>
      </c>
      <c r="O3025" s="140">
        <f t="shared" si="138"/>
        <v>1.073120465013393</v>
      </c>
      <c r="P3025" s="156" t="s">
        <v>346</v>
      </c>
      <c r="Q3025" s="156" t="s">
        <v>346</v>
      </c>
      <c r="R3025" s="183">
        <v>115</v>
      </c>
      <c r="S3025" s="183"/>
      <c r="T3025" s="184"/>
      <c r="U3025" s="186"/>
      <c r="V3025" s="186"/>
      <c r="W3025" s="157"/>
    </row>
    <row r="3026" spans="1:23" ht="13.8">
      <c r="A3026" s="158">
        <v>9.6300000000000008</v>
      </c>
      <c r="B3026" s="153">
        <v>104</v>
      </c>
      <c r="C3026" s="27">
        <v>240212</v>
      </c>
      <c r="D3026" s="27"/>
      <c r="E3026" s="27"/>
      <c r="F3026" s="27"/>
      <c r="G3026" s="27"/>
      <c r="H3026" s="27"/>
      <c r="I3026" s="27"/>
      <c r="J3026" s="154" t="s">
        <v>153</v>
      </c>
      <c r="K3026" s="27" t="s">
        <v>164</v>
      </c>
      <c r="L3026" s="27"/>
      <c r="M3026" s="155" t="s">
        <v>176</v>
      </c>
      <c r="N3026" s="140">
        <v>6.5762644303739258E-3</v>
      </c>
      <c r="O3026" s="140">
        <f t="shared" si="138"/>
        <v>6.5762644303739259</v>
      </c>
      <c r="P3026" s="156" t="s">
        <v>346</v>
      </c>
      <c r="Q3026" s="156" t="s">
        <v>346</v>
      </c>
      <c r="R3026" s="183">
        <v>76</v>
      </c>
      <c r="S3026" s="183">
        <v>50</v>
      </c>
      <c r="T3026" s="184">
        <v>148</v>
      </c>
      <c r="U3026" s="186"/>
      <c r="V3026" s="186"/>
      <c r="W3026" s="157"/>
    </row>
    <row r="3027" spans="1:23" ht="13.8">
      <c r="A3027" s="158">
        <v>9.67</v>
      </c>
      <c r="B3027" s="153">
        <v>105</v>
      </c>
      <c r="C3027" s="27">
        <v>394472</v>
      </c>
      <c r="D3027" s="27"/>
      <c r="E3027" s="27"/>
      <c r="F3027" s="27"/>
      <c r="G3027" s="27"/>
      <c r="H3027" s="27"/>
      <c r="I3027" s="27"/>
      <c r="J3027" s="154" t="s">
        <v>681</v>
      </c>
      <c r="K3027" s="27" t="s">
        <v>689</v>
      </c>
      <c r="L3027" s="27"/>
      <c r="M3027" s="155" t="s">
        <v>98</v>
      </c>
      <c r="N3027" s="140">
        <v>1.0799427931903749E-2</v>
      </c>
      <c r="O3027" s="140">
        <f t="shared" si="138"/>
        <v>10.799427931903749</v>
      </c>
      <c r="P3027" s="156" t="s">
        <v>346</v>
      </c>
      <c r="Q3027" s="156" t="s">
        <v>346</v>
      </c>
      <c r="R3027" s="183">
        <v>119</v>
      </c>
      <c r="S3027" s="183">
        <v>175</v>
      </c>
      <c r="T3027" s="184">
        <v>190</v>
      </c>
      <c r="U3027" s="186"/>
      <c r="V3027" s="186"/>
      <c r="W3027" s="157"/>
    </row>
    <row r="3028" spans="1:23" ht="13.8">
      <c r="A3028" s="158">
        <v>9.74</v>
      </c>
      <c r="B3028" s="153">
        <v>142</v>
      </c>
      <c r="C3028" s="27">
        <v>63846</v>
      </c>
      <c r="D3028" s="27"/>
      <c r="E3028" s="27"/>
      <c r="F3028" s="27"/>
      <c r="G3028" s="27"/>
      <c r="H3028" s="27"/>
      <c r="I3028" s="27"/>
      <c r="J3028" s="154" t="s">
        <v>547</v>
      </c>
      <c r="K3028" s="27" t="s">
        <v>191</v>
      </c>
      <c r="L3028" s="27"/>
      <c r="M3028" s="155" t="s">
        <v>98</v>
      </c>
      <c r="N3028" s="140">
        <v>1.7479067607848635E-3</v>
      </c>
      <c r="O3028" s="140">
        <f t="shared" si="138"/>
        <v>1.7479067607848635</v>
      </c>
      <c r="P3028" s="156" t="s">
        <v>346</v>
      </c>
      <c r="Q3028" s="156" t="s">
        <v>346</v>
      </c>
      <c r="R3028" s="183">
        <v>115</v>
      </c>
      <c r="S3028" s="183"/>
      <c r="T3028" s="184"/>
      <c r="U3028" s="186"/>
      <c r="V3028" s="186"/>
      <c r="W3028" s="157"/>
    </row>
    <row r="3029" spans="1:23" ht="13.8">
      <c r="A3029" s="158">
        <v>9.92</v>
      </c>
      <c r="B3029" s="153">
        <v>71</v>
      </c>
      <c r="C3029" s="27">
        <v>667816</v>
      </c>
      <c r="D3029" s="27"/>
      <c r="E3029" s="27"/>
      <c r="F3029" s="27"/>
      <c r="G3029" s="27"/>
      <c r="H3029" s="27"/>
      <c r="I3029" s="27"/>
      <c r="J3029" s="154" t="s">
        <v>787</v>
      </c>
      <c r="K3029" s="27" t="s">
        <v>837</v>
      </c>
      <c r="L3029" s="27"/>
      <c r="M3029" s="155" t="s">
        <v>814</v>
      </c>
      <c r="N3029" s="140">
        <v>1.8282744437557629E-2</v>
      </c>
      <c r="O3029" s="140">
        <f t="shared" si="138"/>
        <v>18.282744437557628</v>
      </c>
      <c r="P3029" s="156" t="s">
        <v>346</v>
      </c>
      <c r="Q3029" s="156" t="s">
        <v>346</v>
      </c>
      <c r="R3029" s="183">
        <v>89</v>
      </c>
      <c r="S3029" s="183">
        <v>143</v>
      </c>
      <c r="T3029" s="184">
        <v>173</v>
      </c>
      <c r="U3029" s="186"/>
      <c r="V3029" s="186"/>
      <c r="W3029" s="157"/>
    </row>
    <row r="3030" spans="1:23" ht="13.8">
      <c r="A3030" s="158">
        <v>9.92</v>
      </c>
      <c r="B3030" s="153">
        <v>55</v>
      </c>
      <c r="C3030" s="27">
        <v>1842575</v>
      </c>
      <c r="D3030" s="27"/>
      <c r="E3030" s="27"/>
      <c r="F3030" s="27"/>
      <c r="G3030" s="27"/>
      <c r="H3030" s="27"/>
      <c r="I3030" s="27"/>
      <c r="J3030" s="154" t="s">
        <v>474</v>
      </c>
      <c r="K3030" s="27" t="s">
        <v>194</v>
      </c>
      <c r="L3030" s="27"/>
      <c r="M3030" s="155" t="s">
        <v>98</v>
      </c>
      <c r="N3030" s="140">
        <v>5.0444026246799639E-2</v>
      </c>
      <c r="O3030" s="140">
        <f t="shared" si="138"/>
        <v>50.444026246799638</v>
      </c>
      <c r="P3030" s="156" t="s">
        <v>346</v>
      </c>
      <c r="Q3030" s="156" t="s">
        <v>346</v>
      </c>
      <c r="R3030" s="183">
        <v>69</v>
      </c>
      <c r="S3030" s="183">
        <v>97</v>
      </c>
      <c r="T3030" s="184">
        <v>196</v>
      </c>
      <c r="U3030" s="186"/>
      <c r="V3030" s="186"/>
      <c r="W3030" s="157"/>
    </row>
    <row r="3031" spans="1:23" ht="13.8">
      <c r="A3031" s="158">
        <v>10</v>
      </c>
      <c r="B3031" s="153">
        <v>69</v>
      </c>
      <c r="C3031" s="27">
        <v>1744375</v>
      </c>
      <c r="D3031" s="27"/>
      <c r="E3031" s="27"/>
      <c r="F3031" s="27"/>
      <c r="G3031" s="27"/>
      <c r="H3031" s="27"/>
      <c r="I3031" s="27"/>
      <c r="J3031" s="154" t="s">
        <v>95</v>
      </c>
      <c r="K3031" s="27" t="s">
        <v>98</v>
      </c>
      <c r="L3031" s="27"/>
      <c r="M3031" s="155" t="s">
        <v>98</v>
      </c>
      <c r="N3031" s="140">
        <v>4.7755612815902265E-2</v>
      </c>
      <c r="O3031" s="140">
        <f t="shared" si="138"/>
        <v>47.755612815902268</v>
      </c>
      <c r="P3031" s="156" t="s">
        <v>346</v>
      </c>
      <c r="Q3031" s="156" t="s">
        <v>346</v>
      </c>
      <c r="R3031" s="183">
        <v>121</v>
      </c>
      <c r="S3031" s="183">
        <v>151</v>
      </c>
      <c r="T3031" s="184">
        <v>192</v>
      </c>
      <c r="U3031" s="186"/>
      <c r="V3031" s="186"/>
      <c r="W3031" s="157"/>
    </row>
    <row r="3032" spans="1:23" ht="13.8">
      <c r="A3032" s="158">
        <v>10.039999999999999</v>
      </c>
      <c r="B3032" s="153">
        <v>109</v>
      </c>
      <c r="C3032" s="27">
        <v>597009</v>
      </c>
      <c r="D3032" s="27"/>
      <c r="E3032" s="27"/>
      <c r="F3032" s="27"/>
      <c r="G3032" s="27"/>
      <c r="H3032" s="27"/>
      <c r="I3032" s="27"/>
      <c r="J3032" s="154" t="s">
        <v>95</v>
      </c>
      <c r="K3032" s="27" t="s">
        <v>98</v>
      </c>
      <c r="L3032" s="27"/>
      <c r="M3032" s="155" t="s">
        <v>98</v>
      </c>
      <c r="N3032" s="140">
        <v>1.6344266944670154E-2</v>
      </c>
      <c r="O3032" s="140">
        <f t="shared" si="138"/>
        <v>16.344266944670153</v>
      </c>
      <c r="P3032" s="156" t="s">
        <v>346</v>
      </c>
      <c r="Q3032" s="156" t="s">
        <v>346</v>
      </c>
      <c r="R3032" s="183">
        <v>151</v>
      </c>
      <c r="S3032" s="183">
        <v>175</v>
      </c>
      <c r="T3032" s="184">
        <v>190</v>
      </c>
      <c r="U3032" s="186"/>
      <c r="V3032" s="186"/>
      <c r="W3032" s="157"/>
    </row>
    <row r="3033" spans="1:23" ht="13.8">
      <c r="A3033" s="158">
        <v>10.11</v>
      </c>
      <c r="B3033" s="153">
        <v>55</v>
      </c>
      <c r="C3033" s="27">
        <v>2286453</v>
      </c>
      <c r="D3033" s="27"/>
      <c r="E3033" s="27"/>
      <c r="F3033" s="27"/>
      <c r="G3033" s="27"/>
      <c r="H3033" s="27"/>
      <c r="I3033" s="27"/>
      <c r="J3033" s="154" t="s">
        <v>711</v>
      </c>
      <c r="K3033" s="27" t="s">
        <v>733</v>
      </c>
      <c r="L3033" s="27"/>
      <c r="M3033" s="155" t="s">
        <v>98</v>
      </c>
      <c r="N3033" s="140">
        <v>6.2596038231319637E-2</v>
      </c>
      <c r="O3033" s="140">
        <f t="shared" si="138"/>
        <v>62.596038231319639</v>
      </c>
      <c r="P3033" s="156" t="s">
        <v>346</v>
      </c>
      <c r="Q3033" s="156" t="s">
        <v>346</v>
      </c>
      <c r="R3033" s="183">
        <v>69</v>
      </c>
      <c r="S3033" s="183">
        <v>81</v>
      </c>
      <c r="T3033" s="184">
        <v>196</v>
      </c>
      <c r="U3033" s="186"/>
      <c r="V3033" s="186"/>
      <c r="W3033" s="157"/>
    </row>
    <row r="3034" spans="1:23" ht="13.8">
      <c r="A3034" s="158">
        <v>10.199999999999999</v>
      </c>
      <c r="B3034" s="153">
        <v>152</v>
      </c>
      <c r="C3034" s="27">
        <v>191051</v>
      </c>
      <c r="D3034" s="27"/>
      <c r="E3034" s="27"/>
      <c r="F3034" s="27"/>
      <c r="G3034" s="27"/>
      <c r="H3034" s="27"/>
      <c r="I3034" s="27"/>
      <c r="J3034" s="154" t="s">
        <v>633</v>
      </c>
      <c r="K3034" s="27" t="s">
        <v>165</v>
      </c>
      <c r="L3034" s="27"/>
      <c r="M3034" s="155" t="s">
        <v>659</v>
      </c>
      <c r="N3034" s="140">
        <v>5.2303877228754968E-3</v>
      </c>
      <c r="O3034" s="140">
        <f t="shared" si="138"/>
        <v>5.2303877228754967</v>
      </c>
      <c r="P3034" s="156" t="s">
        <v>346</v>
      </c>
      <c r="Q3034" s="156" t="s">
        <v>346</v>
      </c>
      <c r="R3034" s="183">
        <v>151</v>
      </c>
      <c r="S3034" s="183">
        <v>81</v>
      </c>
      <c r="T3034" s="184">
        <v>109</v>
      </c>
      <c r="U3034" s="186"/>
      <c r="V3034" s="186"/>
      <c r="W3034" s="157"/>
    </row>
    <row r="3035" spans="1:23" ht="13.8">
      <c r="A3035" s="158">
        <v>10.38</v>
      </c>
      <c r="B3035" s="153">
        <v>121</v>
      </c>
      <c r="C3035" s="27">
        <v>446035</v>
      </c>
      <c r="D3035" s="27"/>
      <c r="E3035" s="27"/>
      <c r="F3035" s="27"/>
      <c r="G3035" s="27"/>
      <c r="H3035" s="27"/>
      <c r="I3035" s="27"/>
      <c r="J3035" s="154" t="s">
        <v>95</v>
      </c>
      <c r="K3035" s="27" t="s">
        <v>98</v>
      </c>
      <c r="L3035" s="27"/>
      <c r="M3035" s="155" t="s">
        <v>98</v>
      </c>
      <c r="N3035" s="140">
        <v>1.2211063998475654E-2</v>
      </c>
      <c r="O3035" s="140">
        <f t="shared" si="138"/>
        <v>12.211063998475653</v>
      </c>
      <c r="P3035" s="156" t="s">
        <v>346</v>
      </c>
      <c r="Q3035" s="156" t="s">
        <v>346</v>
      </c>
      <c r="R3035" s="183">
        <v>136</v>
      </c>
      <c r="S3035" s="183"/>
      <c r="T3035" s="184"/>
      <c r="U3035" s="186"/>
      <c r="V3035" s="186"/>
      <c r="W3035" s="157"/>
    </row>
    <row r="3036" spans="1:23" ht="13.8">
      <c r="A3036" s="158">
        <v>10.47</v>
      </c>
      <c r="B3036" s="153">
        <v>193</v>
      </c>
      <c r="C3036" s="27">
        <v>156582</v>
      </c>
      <c r="D3036" s="27"/>
      <c r="E3036" s="27"/>
      <c r="F3036" s="27"/>
      <c r="G3036" s="27"/>
      <c r="H3036" s="27"/>
      <c r="I3036" s="27"/>
      <c r="J3036" s="154" t="s">
        <v>95</v>
      </c>
      <c r="K3036" s="27" t="s">
        <v>98</v>
      </c>
      <c r="L3036" s="27"/>
      <c r="M3036" s="155" t="s">
        <v>98</v>
      </c>
      <c r="N3036" s="140">
        <v>4.2867327070954409E-3</v>
      </c>
      <c r="O3036" s="140">
        <f t="shared" si="138"/>
        <v>4.2867327070954406</v>
      </c>
      <c r="P3036" s="156" t="s">
        <v>346</v>
      </c>
      <c r="Q3036" s="156" t="s">
        <v>346</v>
      </c>
      <c r="R3036" s="183">
        <v>208</v>
      </c>
      <c r="S3036" s="183">
        <v>207</v>
      </c>
      <c r="T3036" s="184"/>
      <c r="U3036" s="186"/>
      <c r="V3036" s="186"/>
      <c r="W3036" s="157"/>
    </row>
    <row r="3037" spans="1:23" ht="13.8">
      <c r="A3037" s="158">
        <v>10.48</v>
      </c>
      <c r="B3037" s="153">
        <v>147</v>
      </c>
      <c r="C3037" s="27">
        <v>341801</v>
      </c>
      <c r="D3037" s="27"/>
      <c r="E3037" s="27"/>
      <c r="F3037" s="27"/>
      <c r="G3037" s="27"/>
      <c r="H3037" s="27"/>
      <c r="I3037" s="27"/>
      <c r="J3037" s="154" t="s">
        <v>788</v>
      </c>
      <c r="K3037" s="27" t="s">
        <v>838</v>
      </c>
      <c r="L3037" s="27"/>
      <c r="M3037" s="155" t="s">
        <v>815</v>
      </c>
      <c r="N3037" s="140">
        <v>9.3574582392479885E-3</v>
      </c>
      <c r="O3037" s="140">
        <f t="shared" si="138"/>
        <v>9.3574582392479879</v>
      </c>
      <c r="P3037" s="156" t="s">
        <v>346</v>
      </c>
      <c r="Q3037" s="156" t="s">
        <v>346</v>
      </c>
      <c r="R3037" s="183">
        <v>91</v>
      </c>
      <c r="S3037" s="183">
        <v>119</v>
      </c>
      <c r="T3037" s="184">
        <v>162</v>
      </c>
      <c r="U3037" s="186"/>
      <c r="V3037" s="186"/>
      <c r="W3037" s="157"/>
    </row>
    <row r="3038" spans="1:23" ht="13.8">
      <c r="A3038" s="158">
        <v>10.58</v>
      </c>
      <c r="B3038" s="153">
        <v>163</v>
      </c>
      <c r="C3038" s="27">
        <v>374572</v>
      </c>
      <c r="D3038" s="27"/>
      <c r="E3038" s="27"/>
      <c r="F3038" s="27"/>
      <c r="G3038" s="27"/>
      <c r="H3038" s="27"/>
      <c r="I3038" s="27"/>
      <c r="J3038" s="154" t="s">
        <v>634</v>
      </c>
      <c r="K3038" s="27" t="s">
        <v>649</v>
      </c>
      <c r="L3038" s="27"/>
      <c r="M3038" s="155" t="s">
        <v>660</v>
      </c>
      <c r="N3038" s="140">
        <v>1.025462724682373E-2</v>
      </c>
      <c r="O3038" s="140">
        <f t="shared" si="138"/>
        <v>10.254627246823731</v>
      </c>
      <c r="P3038" s="27">
        <v>26100</v>
      </c>
      <c r="Q3038" s="27">
        <v>26100</v>
      </c>
      <c r="R3038" s="183">
        <v>194</v>
      </c>
      <c r="S3038" s="183"/>
      <c r="T3038" s="184"/>
      <c r="U3038" s="186"/>
      <c r="V3038" s="186"/>
      <c r="W3038" s="157"/>
    </row>
    <row r="3039" spans="1:23" ht="13.8">
      <c r="A3039" s="158">
        <v>10.64</v>
      </c>
      <c r="B3039" s="153">
        <v>55</v>
      </c>
      <c r="C3039" s="27">
        <v>211305</v>
      </c>
      <c r="D3039" s="27"/>
      <c r="E3039" s="27"/>
      <c r="F3039" s="27"/>
      <c r="G3039" s="27"/>
      <c r="H3039" s="27"/>
      <c r="I3039" s="27"/>
      <c r="J3039" s="154" t="s">
        <v>95</v>
      </c>
      <c r="K3039" s="27" t="s">
        <v>98</v>
      </c>
      <c r="L3039" s="27"/>
      <c r="M3039" s="155" t="s">
        <v>98</v>
      </c>
      <c r="N3039" s="140">
        <v>5.7848798372277912E-3</v>
      </c>
      <c r="O3039" s="140">
        <f t="shared" si="138"/>
        <v>5.7848798372277912</v>
      </c>
      <c r="P3039" s="156" t="s">
        <v>346</v>
      </c>
      <c r="Q3039" s="156" t="s">
        <v>346</v>
      </c>
      <c r="R3039" s="183">
        <v>69</v>
      </c>
      <c r="S3039" s="183">
        <v>83</v>
      </c>
      <c r="T3039" s="184">
        <v>158</v>
      </c>
      <c r="U3039" s="186"/>
      <c r="V3039" s="186"/>
      <c r="W3039" s="157"/>
    </row>
    <row r="3040" spans="1:23" ht="13.8">
      <c r="A3040" s="158">
        <v>10.67</v>
      </c>
      <c r="B3040" s="153">
        <v>147</v>
      </c>
      <c r="C3040" s="27">
        <v>146283</v>
      </c>
      <c r="D3040" s="27"/>
      <c r="E3040" s="27"/>
      <c r="F3040" s="27"/>
      <c r="G3040" s="27"/>
      <c r="H3040" s="27"/>
      <c r="I3040" s="27"/>
      <c r="J3040" s="154" t="s">
        <v>789</v>
      </c>
      <c r="K3040" s="27" t="s">
        <v>838</v>
      </c>
      <c r="L3040" s="27"/>
      <c r="M3040" s="155" t="s">
        <v>98</v>
      </c>
      <c r="N3040" s="140">
        <v>4.0047778198773953E-3</v>
      </c>
      <c r="O3040" s="140">
        <f t="shared" si="138"/>
        <v>4.0047778198773951</v>
      </c>
      <c r="P3040" s="156" t="s">
        <v>346</v>
      </c>
      <c r="Q3040" s="156" t="s">
        <v>346</v>
      </c>
      <c r="R3040" s="183">
        <v>91</v>
      </c>
      <c r="S3040" s="183">
        <v>162</v>
      </c>
      <c r="T3040" s="184">
        <v>119</v>
      </c>
      <c r="U3040" s="186"/>
      <c r="V3040" s="186"/>
      <c r="W3040" s="157"/>
    </row>
    <row r="3041" spans="1:23" ht="13.8">
      <c r="A3041" s="158">
        <v>10.73</v>
      </c>
      <c r="B3041" s="153">
        <v>107</v>
      </c>
      <c r="C3041" s="27">
        <v>600752</v>
      </c>
      <c r="D3041" s="27"/>
      <c r="E3041" s="27"/>
      <c r="F3041" s="27"/>
      <c r="G3041" s="27"/>
      <c r="H3041" s="27"/>
      <c r="I3041" s="27"/>
      <c r="J3041" s="154" t="s">
        <v>95</v>
      </c>
      <c r="K3041" s="27" t="s">
        <v>98</v>
      </c>
      <c r="L3041" s="27"/>
      <c r="M3041" s="155" t="s">
        <v>98</v>
      </c>
      <c r="N3041" s="140">
        <v>1.6446738751919123E-2</v>
      </c>
      <c r="O3041" s="140">
        <f t="shared" si="138"/>
        <v>16.446738751919124</v>
      </c>
      <c r="P3041" s="156" t="s">
        <v>346</v>
      </c>
      <c r="Q3041" s="156" t="s">
        <v>346</v>
      </c>
      <c r="R3041" s="183">
        <v>123</v>
      </c>
      <c r="S3041" s="183">
        <v>91</v>
      </c>
      <c r="T3041" s="184">
        <v>81</v>
      </c>
      <c r="U3041" s="186"/>
      <c r="V3041" s="186"/>
      <c r="W3041" s="157"/>
    </row>
    <row r="3042" spans="1:23" ht="13.8">
      <c r="A3042" s="158">
        <v>10.77</v>
      </c>
      <c r="B3042" s="153">
        <v>118</v>
      </c>
      <c r="C3042" s="27">
        <v>1383250</v>
      </c>
      <c r="D3042" s="27"/>
      <c r="E3042" s="27"/>
      <c r="F3042" s="27"/>
      <c r="G3042" s="27"/>
      <c r="H3042" s="27"/>
      <c r="I3042" s="27"/>
      <c r="J3042" s="154" t="s">
        <v>790</v>
      </c>
      <c r="K3042" s="27" t="s">
        <v>839</v>
      </c>
      <c r="L3042" s="27"/>
      <c r="M3042" s="155" t="s">
        <v>816</v>
      </c>
      <c r="N3042" s="140">
        <v>3.7869122996830845E-2</v>
      </c>
      <c r="O3042" s="140">
        <f t="shared" si="138"/>
        <v>37.869122996830846</v>
      </c>
      <c r="P3042" s="156" t="s">
        <v>346</v>
      </c>
      <c r="Q3042" s="156" t="s">
        <v>346</v>
      </c>
      <c r="R3042" s="183">
        <v>149</v>
      </c>
      <c r="S3042" s="183">
        <v>90</v>
      </c>
      <c r="T3042" s="184"/>
      <c r="U3042" s="186"/>
      <c r="V3042" s="186"/>
      <c r="W3042" s="157"/>
    </row>
    <row r="3043" spans="1:23" ht="13.8">
      <c r="A3043" s="158">
        <v>10.83</v>
      </c>
      <c r="B3043" s="153">
        <v>73</v>
      </c>
      <c r="C3043" s="27">
        <v>125942</v>
      </c>
      <c r="D3043" s="27"/>
      <c r="E3043" s="27"/>
      <c r="F3043" s="27"/>
      <c r="G3043" s="27"/>
      <c r="H3043" s="27"/>
      <c r="I3043" s="27"/>
      <c r="J3043" s="154" t="s">
        <v>442</v>
      </c>
      <c r="K3043" s="27" t="s">
        <v>454</v>
      </c>
      <c r="L3043" s="27"/>
      <c r="M3043" s="155" t="s">
        <v>462</v>
      </c>
      <c r="N3043" s="140">
        <v>3.4479039135853033E-3</v>
      </c>
      <c r="O3043" s="140">
        <f t="shared" si="138"/>
        <v>3.4479039135853031</v>
      </c>
      <c r="P3043" s="156" t="s">
        <v>346</v>
      </c>
      <c r="Q3043" s="27">
        <v>5.8828999999999999E-2</v>
      </c>
      <c r="R3043" s="183">
        <v>221</v>
      </c>
      <c r="S3043" s="183">
        <v>207</v>
      </c>
      <c r="T3043" s="184">
        <v>147</v>
      </c>
      <c r="U3043" s="186"/>
      <c r="V3043" s="186"/>
      <c r="W3043" s="157"/>
    </row>
    <row r="3044" spans="1:23" ht="13.8">
      <c r="A3044" s="158">
        <v>10.83</v>
      </c>
      <c r="B3044" s="153">
        <v>163</v>
      </c>
      <c r="C3044" s="27">
        <v>948429</v>
      </c>
      <c r="D3044" s="27"/>
      <c r="E3044" s="27"/>
      <c r="F3044" s="27"/>
      <c r="G3044" s="27"/>
      <c r="H3044" s="27"/>
      <c r="I3044" s="27"/>
      <c r="J3044" s="154" t="s">
        <v>531</v>
      </c>
      <c r="K3044" s="27" t="s">
        <v>533</v>
      </c>
      <c r="L3044" s="27"/>
      <c r="M3044" s="155" t="s">
        <v>534</v>
      </c>
      <c r="N3044" s="140">
        <v>2.596506376631938E-2</v>
      </c>
      <c r="O3044" s="140">
        <f t="shared" si="138"/>
        <v>25.965063766319378</v>
      </c>
      <c r="P3044" s="156" t="s">
        <v>346</v>
      </c>
      <c r="Q3044" s="27">
        <v>1245679</v>
      </c>
      <c r="R3044" s="183">
        <v>145</v>
      </c>
      <c r="S3044" s="183">
        <v>91</v>
      </c>
      <c r="T3044" s="184">
        <v>105</v>
      </c>
      <c r="U3044" s="186"/>
      <c r="V3044" s="186"/>
      <c r="W3044" s="157"/>
    </row>
    <row r="3045" spans="1:23" ht="13.8">
      <c r="A3045" s="158">
        <v>10.86</v>
      </c>
      <c r="B3045" s="153">
        <v>99</v>
      </c>
      <c r="C3045" s="27">
        <v>2400206</v>
      </c>
      <c r="D3045" s="27"/>
      <c r="E3045" s="27"/>
      <c r="F3045" s="27"/>
      <c r="G3045" s="27"/>
      <c r="H3045" s="27"/>
      <c r="I3045" s="27"/>
      <c r="J3045" s="154" t="s">
        <v>791</v>
      </c>
      <c r="K3045" s="27" t="s">
        <v>840</v>
      </c>
      <c r="L3045" s="27"/>
      <c r="M3045" s="155" t="s">
        <v>817</v>
      </c>
      <c r="N3045" s="140">
        <v>6.5710244881063723E-2</v>
      </c>
      <c r="O3045" s="140">
        <f t="shared" si="138"/>
        <v>65.71024488106373</v>
      </c>
      <c r="P3045" s="27">
        <v>3650</v>
      </c>
      <c r="Q3045" s="156" t="s">
        <v>346</v>
      </c>
      <c r="R3045" s="183">
        <v>56</v>
      </c>
      <c r="S3045" s="183">
        <v>155</v>
      </c>
      <c r="T3045" s="184">
        <v>211</v>
      </c>
      <c r="U3045" s="186"/>
      <c r="V3045" s="186"/>
      <c r="W3045" s="157"/>
    </row>
    <row r="3046" spans="1:23" ht="13.8">
      <c r="A3046" s="158">
        <v>10.91</v>
      </c>
      <c r="B3046" s="153">
        <v>58</v>
      </c>
      <c r="C3046" s="27">
        <v>605669</v>
      </c>
      <c r="D3046" s="27"/>
      <c r="E3046" s="27"/>
      <c r="F3046" s="27"/>
      <c r="G3046" s="27"/>
      <c r="H3046" s="27"/>
      <c r="I3046" s="27"/>
      <c r="J3046" s="154" t="s">
        <v>670</v>
      </c>
      <c r="K3046" s="27" t="s">
        <v>672</v>
      </c>
      <c r="L3046" s="27"/>
      <c r="M3046" s="155" t="s">
        <v>675</v>
      </c>
      <c r="N3046" s="140">
        <v>1.6581351061895927E-2</v>
      </c>
      <c r="O3046" s="140">
        <f t="shared" si="138"/>
        <v>16.581351061895926</v>
      </c>
      <c r="P3046" s="156" t="s">
        <v>346</v>
      </c>
      <c r="Q3046" s="27">
        <v>27.603999999999999</v>
      </c>
      <c r="R3046" s="183">
        <v>213</v>
      </c>
      <c r="S3046" s="183">
        <v>84</v>
      </c>
      <c r="T3046" s="184"/>
      <c r="U3046" s="186"/>
      <c r="V3046" s="186"/>
      <c r="W3046" s="157"/>
    </row>
    <row r="3047" spans="1:23" ht="13.8">
      <c r="A3047" s="158">
        <v>11.01</v>
      </c>
      <c r="B3047" s="153">
        <v>191</v>
      </c>
      <c r="C3047" s="27">
        <v>1923597</v>
      </c>
      <c r="D3047" s="27"/>
      <c r="E3047" s="27"/>
      <c r="F3047" s="27"/>
      <c r="G3047" s="27"/>
      <c r="H3047" s="27"/>
      <c r="I3047" s="27"/>
      <c r="J3047" s="154" t="s">
        <v>443</v>
      </c>
      <c r="K3047" s="27" t="s">
        <v>732</v>
      </c>
      <c r="L3047" s="27"/>
      <c r="M3047" s="155" t="s">
        <v>98</v>
      </c>
      <c r="N3047" s="140">
        <v>5.2662158965721906E-2</v>
      </c>
      <c r="O3047" s="140">
        <f t="shared" si="138"/>
        <v>52.662158965721908</v>
      </c>
      <c r="P3047" s="156" t="s">
        <v>346</v>
      </c>
      <c r="Q3047" s="156" t="s">
        <v>346</v>
      </c>
      <c r="R3047" s="183">
        <v>91</v>
      </c>
      <c r="S3047" s="183">
        <v>206</v>
      </c>
      <c r="T3047" s="184"/>
      <c r="U3047" s="186"/>
      <c r="V3047" s="186"/>
      <c r="W3047" s="157"/>
    </row>
    <row r="3048" spans="1:23" ht="13.8">
      <c r="A3048" s="158">
        <v>11.05</v>
      </c>
      <c r="B3048" s="153">
        <v>59</v>
      </c>
      <c r="C3048" s="27">
        <v>1558936</v>
      </c>
      <c r="D3048" s="27"/>
      <c r="E3048" s="27"/>
      <c r="F3048" s="27"/>
      <c r="G3048" s="27"/>
      <c r="H3048" s="27"/>
      <c r="I3048" s="27"/>
      <c r="J3048" s="154" t="s">
        <v>95</v>
      </c>
      <c r="K3048" s="27" t="s">
        <v>98</v>
      </c>
      <c r="L3048" s="27"/>
      <c r="M3048" s="155" t="s">
        <v>98</v>
      </c>
      <c r="N3048" s="140">
        <v>4.2678864361603105E-2</v>
      </c>
      <c r="O3048" s="140">
        <f t="shared" si="138"/>
        <v>42.678864361603104</v>
      </c>
      <c r="P3048" s="156" t="s">
        <v>346</v>
      </c>
      <c r="Q3048" s="156" t="s">
        <v>346</v>
      </c>
      <c r="R3048" s="183">
        <v>74</v>
      </c>
      <c r="S3048" s="183">
        <v>87</v>
      </c>
      <c r="T3048" s="184">
        <v>117</v>
      </c>
      <c r="U3048" s="186"/>
      <c r="V3048" s="186"/>
      <c r="W3048" s="157"/>
    </row>
    <row r="3049" spans="1:23" ht="13.8">
      <c r="A3049" s="158">
        <v>11.07</v>
      </c>
      <c r="B3049" s="153">
        <v>205</v>
      </c>
      <c r="C3049" s="27">
        <v>110203</v>
      </c>
      <c r="D3049" s="27"/>
      <c r="E3049" s="27"/>
      <c r="F3049" s="27"/>
      <c r="G3049" s="27"/>
      <c r="H3049" s="27"/>
      <c r="I3049" s="27"/>
      <c r="J3049" s="154" t="s">
        <v>505</v>
      </c>
      <c r="K3049" s="27" t="s">
        <v>300</v>
      </c>
      <c r="L3049" s="27"/>
      <c r="M3049" s="155" t="s">
        <v>314</v>
      </c>
      <c r="N3049" s="140">
        <v>3.0170185878328213E-3</v>
      </c>
      <c r="O3049" s="140">
        <f t="shared" si="138"/>
        <v>3.0170185878328213</v>
      </c>
      <c r="P3049" s="27">
        <v>270</v>
      </c>
      <c r="Q3049" s="27">
        <v>270.60000000000002</v>
      </c>
      <c r="R3049" s="183">
        <v>220</v>
      </c>
      <c r="S3049" s="183">
        <v>145</v>
      </c>
      <c r="T3049" s="184">
        <v>177</v>
      </c>
      <c r="U3049" s="186"/>
      <c r="V3049" s="186"/>
      <c r="W3049" s="157"/>
    </row>
    <row r="3050" spans="1:23" ht="13.8">
      <c r="A3050" s="158">
        <v>11.09</v>
      </c>
      <c r="B3050" s="153">
        <v>59</v>
      </c>
      <c r="C3050" s="27">
        <v>790058</v>
      </c>
      <c r="D3050" s="27"/>
      <c r="E3050" s="27"/>
      <c r="F3050" s="27"/>
      <c r="G3050" s="27"/>
      <c r="H3050" s="27"/>
      <c r="I3050" s="27"/>
      <c r="J3050" s="154" t="s">
        <v>95</v>
      </c>
      <c r="K3050" s="27" t="s">
        <v>98</v>
      </c>
      <c r="L3050" s="27"/>
      <c r="M3050" s="155" t="s">
        <v>98</v>
      </c>
      <c r="N3050" s="140">
        <v>2.1629353751404439E-2</v>
      </c>
      <c r="O3050" s="140">
        <f t="shared" si="138"/>
        <v>21.629353751404437</v>
      </c>
      <c r="P3050" s="156" t="s">
        <v>346</v>
      </c>
      <c r="Q3050" s="156" t="s">
        <v>346</v>
      </c>
      <c r="R3050" s="183">
        <v>117</v>
      </c>
      <c r="S3050" s="183">
        <v>179</v>
      </c>
      <c r="T3050" s="184">
        <v>147</v>
      </c>
      <c r="U3050" s="186"/>
      <c r="V3050" s="186"/>
      <c r="W3050" s="157"/>
    </row>
    <row r="3051" spans="1:23" ht="13.8">
      <c r="A3051" s="158">
        <v>11.24</v>
      </c>
      <c r="B3051" s="153">
        <v>163</v>
      </c>
      <c r="C3051" s="27">
        <v>188946</v>
      </c>
      <c r="D3051" s="27"/>
      <c r="E3051" s="27"/>
      <c r="F3051" s="27"/>
      <c r="G3051" s="27"/>
      <c r="H3051" s="27"/>
      <c r="I3051" s="27"/>
      <c r="J3051" s="154" t="s">
        <v>95</v>
      </c>
      <c r="K3051" s="27" t="s">
        <v>98</v>
      </c>
      <c r="L3051" s="27"/>
      <c r="M3051" s="155" t="s">
        <v>98</v>
      </c>
      <c r="N3051" s="140">
        <v>5.1727593086999465E-3</v>
      </c>
      <c r="O3051" s="140">
        <f t="shared" si="138"/>
        <v>5.1727593086999466</v>
      </c>
      <c r="P3051" s="156" t="s">
        <v>346</v>
      </c>
      <c r="Q3051" s="156" t="s">
        <v>346</v>
      </c>
      <c r="R3051" s="183">
        <v>145</v>
      </c>
      <c r="S3051" s="183">
        <v>105</v>
      </c>
      <c r="T3051" s="184"/>
      <c r="U3051" s="186"/>
      <c r="V3051" s="186"/>
      <c r="W3051" s="157"/>
    </row>
    <row r="3052" spans="1:23" ht="13.8">
      <c r="A3052" s="158">
        <v>11.26</v>
      </c>
      <c r="B3052" s="153">
        <v>121</v>
      </c>
      <c r="C3052" s="27">
        <v>297976</v>
      </c>
      <c r="D3052" s="27"/>
      <c r="E3052" s="27"/>
      <c r="F3052" s="27"/>
      <c r="G3052" s="27"/>
      <c r="H3052" s="27"/>
      <c r="I3052" s="27"/>
      <c r="J3052" s="154" t="s">
        <v>701</v>
      </c>
      <c r="K3052" s="27" t="s">
        <v>341</v>
      </c>
      <c r="L3052" s="27"/>
      <c r="M3052" s="155" t="s">
        <v>334</v>
      </c>
      <c r="N3052" s="140">
        <v>8.1576647707237802E-3</v>
      </c>
      <c r="O3052" s="140">
        <f t="shared" si="138"/>
        <v>8.1576647707237804</v>
      </c>
      <c r="P3052" s="156" t="s">
        <v>346</v>
      </c>
      <c r="Q3052" s="156" t="s">
        <v>346</v>
      </c>
      <c r="R3052" s="183">
        <v>149</v>
      </c>
      <c r="S3052" s="183">
        <v>194</v>
      </c>
      <c r="T3052" s="184"/>
      <c r="U3052" s="186"/>
      <c r="V3052" s="186"/>
      <c r="W3052" s="157"/>
    </row>
    <row r="3053" spans="1:23" ht="13.8">
      <c r="A3053" s="158">
        <v>11.35</v>
      </c>
      <c r="B3053" s="153">
        <v>55</v>
      </c>
      <c r="C3053" s="27">
        <v>815174</v>
      </c>
      <c r="D3053" s="27"/>
      <c r="E3053" s="27"/>
      <c r="F3053" s="27"/>
      <c r="G3053" s="27"/>
      <c r="H3053" s="27"/>
      <c r="I3053" s="27"/>
      <c r="J3053" s="154" t="s">
        <v>416</v>
      </c>
      <c r="K3053" s="27" t="s">
        <v>428</v>
      </c>
      <c r="L3053" s="27"/>
      <c r="M3053" s="155" t="s">
        <v>422</v>
      </c>
      <c r="N3053" s="140">
        <v>2.2316952445196884E-2</v>
      </c>
      <c r="O3053" s="140">
        <f t="shared" si="138"/>
        <v>22.316952445196883</v>
      </c>
      <c r="P3053" s="156" t="s">
        <v>346</v>
      </c>
      <c r="Q3053" s="156" t="s">
        <v>346</v>
      </c>
      <c r="R3053" s="183">
        <v>73</v>
      </c>
      <c r="S3053" s="183">
        <v>129</v>
      </c>
      <c r="T3053" s="184">
        <v>157</v>
      </c>
      <c r="U3053" s="186"/>
      <c r="V3053" s="186"/>
      <c r="W3053" s="157"/>
    </row>
    <row r="3054" spans="1:23" ht="13.8">
      <c r="A3054" s="158">
        <v>11.43</v>
      </c>
      <c r="B3054" s="153">
        <v>170</v>
      </c>
      <c r="C3054" s="27">
        <v>883295</v>
      </c>
      <c r="D3054" s="27"/>
      <c r="E3054" s="27"/>
      <c r="F3054" s="27"/>
      <c r="G3054" s="27"/>
      <c r="H3054" s="27"/>
      <c r="I3054" s="27"/>
      <c r="J3054" s="154" t="s">
        <v>792</v>
      </c>
      <c r="K3054" s="27" t="s">
        <v>841</v>
      </c>
      <c r="L3054" s="27"/>
      <c r="M3054" s="155" t="s">
        <v>98</v>
      </c>
      <c r="N3054" s="140">
        <v>2.4181895534057984E-2</v>
      </c>
      <c r="O3054" s="140">
        <f t="shared" si="138"/>
        <v>24.181895534057983</v>
      </c>
      <c r="P3054" s="156" t="s">
        <v>346</v>
      </c>
      <c r="Q3054" s="156" t="s">
        <v>346</v>
      </c>
      <c r="R3054" s="183">
        <v>141</v>
      </c>
      <c r="S3054" s="183">
        <v>115</v>
      </c>
      <c r="T3054" s="184"/>
      <c r="U3054" s="186"/>
      <c r="V3054" s="186"/>
      <c r="W3054" s="157"/>
    </row>
    <row r="3055" spans="1:23" ht="13.8">
      <c r="A3055" s="158">
        <v>11.49</v>
      </c>
      <c r="B3055" s="153">
        <v>73</v>
      </c>
      <c r="C3055" s="27">
        <v>1249886</v>
      </c>
      <c r="D3055" s="27"/>
      <c r="E3055" s="27"/>
      <c r="F3055" s="27"/>
      <c r="G3055" s="27"/>
      <c r="H3055" s="27"/>
      <c r="I3055" s="27"/>
      <c r="J3055" s="154" t="s">
        <v>95</v>
      </c>
      <c r="K3055" s="27" t="s">
        <v>98</v>
      </c>
      <c r="L3055" s="27"/>
      <c r="M3055" s="155" t="s">
        <v>98</v>
      </c>
      <c r="N3055" s="140">
        <v>3.4218027591553894E-2</v>
      </c>
      <c r="O3055" s="140">
        <f t="shared" si="138"/>
        <v>34.218027591553891</v>
      </c>
      <c r="P3055" s="156" t="s">
        <v>346</v>
      </c>
      <c r="Q3055" s="156" t="s">
        <v>346</v>
      </c>
      <c r="R3055" s="183">
        <v>85</v>
      </c>
      <c r="S3055" s="183">
        <v>120</v>
      </c>
      <c r="T3055" s="184">
        <v>135</v>
      </c>
      <c r="U3055" s="186">
        <v>163</v>
      </c>
      <c r="V3055" s="186"/>
      <c r="W3055" s="157"/>
    </row>
    <row r="3056" spans="1:23" ht="13.8">
      <c r="A3056" s="158">
        <v>11.64</v>
      </c>
      <c r="B3056" s="153">
        <v>77</v>
      </c>
      <c r="C3056" s="27">
        <v>3447789</v>
      </c>
      <c r="D3056" s="27"/>
      <c r="E3056" s="27"/>
      <c r="F3056" s="27"/>
      <c r="G3056" s="27"/>
      <c r="H3056" s="27"/>
      <c r="I3056" s="27"/>
      <c r="J3056" s="154" t="s">
        <v>793</v>
      </c>
      <c r="K3056" s="27" t="s">
        <v>842</v>
      </c>
      <c r="L3056" s="27"/>
      <c r="M3056" s="155" t="s">
        <v>818</v>
      </c>
      <c r="N3056" s="140">
        <v>9.4389839658861691E-2</v>
      </c>
      <c r="O3056" s="140">
        <f t="shared" si="138"/>
        <v>94.389839658861689</v>
      </c>
      <c r="P3056" s="27">
        <v>983</v>
      </c>
      <c r="Q3056" s="156" t="s">
        <v>346</v>
      </c>
      <c r="R3056" s="183">
        <v>93</v>
      </c>
      <c r="S3056" s="183">
        <v>51</v>
      </c>
      <c r="T3056" s="184">
        <v>157</v>
      </c>
      <c r="U3056" s="186"/>
      <c r="V3056" s="186"/>
      <c r="W3056" s="157"/>
    </row>
    <row r="3057" spans="1:23" ht="13.8">
      <c r="A3057" s="158">
        <v>11.86</v>
      </c>
      <c r="B3057" s="153">
        <v>119</v>
      </c>
      <c r="C3057" s="27">
        <v>1046786</v>
      </c>
      <c r="D3057" s="27"/>
      <c r="E3057" s="27"/>
      <c r="F3057" s="27"/>
      <c r="G3057" s="27"/>
      <c r="H3057" s="27"/>
      <c r="I3057" s="27"/>
      <c r="J3057" s="154" t="s">
        <v>794</v>
      </c>
      <c r="K3057" s="27" t="s">
        <v>843</v>
      </c>
      <c r="L3057" s="27"/>
      <c r="M3057" s="155" t="s">
        <v>819</v>
      </c>
      <c r="N3057" s="140">
        <v>2.8657775373475927E-2</v>
      </c>
      <c r="O3057" s="140">
        <f t="shared" si="138"/>
        <v>28.657775373475928</v>
      </c>
      <c r="P3057" s="27">
        <v>41000</v>
      </c>
      <c r="Q3057" s="27">
        <v>359.89</v>
      </c>
      <c r="R3057" s="183">
        <v>190</v>
      </c>
      <c r="S3057" s="183">
        <v>91</v>
      </c>
      <c r="T3057" s="184">
        <v>162</v>
      </c>
      <c r="U3057" s="186"/>
      <c r="V3057" s="186"/>
      <c r="W3057" s="157"/>
    </row>
    <row r="3058" spans="1:23" ht="13.8">
      <c r="A3058" s="158">
        <v>11.92</v>
      </c>
      <c r="B3058" s="153">
        <v>149</v>
      </c>
      <c r="C3058" s="27">
        <v>1268766</v>
      </c>
      <c r="D3058" s="27"/>
      <c r="E3058" s="27"/>
      <c r="F3058" s="27"/>
      <c r="G3058" s="27"/>
      <c r="H3058" s="27"/>
      <c r="I3058" s="27"/>
      <c r="J3058" s="154" t="s">
        <v>558</v>
      </c>
      <c r="K3058" s="27" t="s">
        <v>114</v>
      </c>
      <c r="L3058" s="27"/>
      <c r="M3058" s="155" t="s">
        <v>139</v>
      </c>
      <c r="N3058" s="140">
        <v>3.4734903819408705E-2</v>
      </c>
      <c r="O3058" s="140">
        <f t="shared" si="138"/>
        <v>34.734903819408707</v>
      </c>
      <c r="P3058" s="27">
        <v>6240</v>
      </c>
      <c r="Q3058" s="27">
        <v>6240</v>
      </c>
      <c r="R3058" s="183">
        <v>177</v>
      </c>
      <c r="S3058" s="183">
        <v>222</v>
      </c>
      <c r="T3058" s="184"/>
      <c r="U3058" s="186"/>
      <c r="V3058" s="186"/>
      <c r="W3058" s="157"/>
    </row>
    <row r="3059" spans="1:23" ht="13.8">
      <c r="A3059" s="158">
        <v>11.92</v>
      </c>
      <c r="B3059" s="153">
        <v>162</v>
      </c>
      <c r="C3059" s="27">
        <v>300123</v>
      </c>
      <c r="D3059" s="27"/>
      <c r="E3059" s="27"/>
      <c r="F3059" s="27"/>
      <c r="G3059" s="27"/>
      <c r="H3059" s="27"/>
      <c r="I3059" s="27"/>
      <c r="J3059" s="154" t="s">
        <v>795</v>
      </c>
      <c r="K3059" s="27" t="s">
        <v>844</v>
      </c>
      <c r="L3059" s="27"/>
      <c r="M3059" s="155" t="s">
        <v>820</v>
      </c>
      <c r="N3059" s="140">
        <v>8.2164430154909561E-3</v>
      </c>
      <c r="O3059" s="140">
        <f t="shared" si="138"/>
        <v>8.216443015490956</v>
      </c>
      <c r="P3059" s="156" t="s">
        <v>346</v>
      </c>
      <c r="Q3059" s="156" t="s">
        <v>346</v>
      </c>
      <c r="R3059" s="183">
        <v>134</v>
      </c>
      <c r="S3059" s="183">
        <v>148</v>
      </c>
      <c r="T3059" s="184"/>
      <c r="U3059" s="186"/>
      <c r="V3059" s="186"/>
      <c r="W3059" s="157"/>
    </row>
    <row r="3060" spans="1:23" ht="13.8">
      <c r="A3060" s="158">
        <v>12.35</v>
      </c>
      <c r="B3060" s="153">
        <v>217</v>
      </c>
      <c r="C3060" s="27">
        <v>281551</v>
      </c>
      <c r="D3060" s="27"/>
      <c r="E3060" s="27"/>
      <c r="F3060" s="27"/>
      <c r="G3060" s="27"/>
      <c r="H3060" s="27"/>
      <c r="I3060" s="27"/>
      <c r="J3060" s="154" t="s">
        <v>95</v>
      </c>
      <c r="K3060" s="27" t="s">
        <v>98</v>
      </c>
      <c r="L3060" s="27"/>
      <c r="M3060" s="155" t="s">
        <v>98</v>
      </c>
      <c r="N3060" s="140">
        <v>7.7079988786414033E-3</v>
      </c>
      <c r="O3060" s="140">
        <f t="shared" si="138"/>
        <v>7.7079988786414031</v>
      </c>
      <c r="P3060" s="156" t="s">
        <v>346</v>
      </c>
      <c r="Q3060" s="156" t="s">
        <v>346</v>
      </c>
      <c r="R3060" s="183">
        <v>232</v>
      </c>
      <c r="S3060" s="183">
        <v>175</v>
      </c>
      <c r="T3060" s="184"/>
      <c r="U3060" s="186"/>
      <c r="V3060" s="186"/>
      <c r="W3060" s="157"/>
    </row>
    <row r="3061" spans="1:23" ht="13.8">
      <c r="A3061" s="158">
        <v>12.38</v>
      </c>
      <c r="B3061" s="153">
        <v>57</v>
      </c>
      <c r="C3061" s="27">
        <v>179275</v>
      </c>
      <c r="D3061" s="27"/>
      <c r="E3061" s="27"/>
      <c r="F3061" s="27"/>
      <c r="G3061" s="27"/>
      <c r="H3061" s="27"/>
      <c r="I3061" s="27"/>
      <c r="J3061" s="154" t="s">
        <v>95</v>
      </c>
      <c r="K3061" s="27" t="s">
        <v>98</v>
      </c>
      <c r="L3061" s="27"/>
      <c r="M3061" s="155" t="s">
        <v>98</v>
      </c>
      <c r="N3061" s="140">
        <v>4.9079971265185984E-3</v>
      </c>
      <c r="O3061" s="140">
        <f t="shared" si="138"/>
        <v>4.9079971265185982</v>
      </c>
      <c r="P3061" s="156" t="s">
        <v>346</v>
      </c>
      <c r="Q3061" s="156" t="s">
        <v>346</v>
      </c>
      <c r="R3061" s="183">
        <v>71</v>
      </c>
      <c r="S3061" s="183">
        <v>155</v>
      </c>
      <c r="T3061" s="184"/>
      <c r="U3061" s="186"/>
      <c r="V3061" s="186"/>
      <c r="W3061" s="157"/>
    </row>
    <row r="3062" spans="1:23" ht="13.8">
      <c r="A3062" s="158">
        <v>12.46</v>
      </c>
      <c r="B3062" s="153">
        <v>73</v>
      </c>
      <c r="C3062" s="27">
        <v>21627665</v>
      </c>
      <c r="D3062" s="27"/>
      <c r="E3062" s="27"/>
      <c r="F3062" s="27"/>
      <c r="G3062" s="27"/>
      <c r="H3062" s="27"/>
      <c r="I3062" s="27"/>
      <c r="J3062" s="154" t="s">
        <v>796</v>
      </c>
      <c r="K3062" s="27" t="s">
        <v>845</v>
      </c>
      <c r="L3062" s="27"/>
      <c r="M3062" s="155" t="s">
        <v>821</v>
      </c>
      <c r="N3062" s="140">
        <v>0.59209882958196536</v>
      </c>
      <c r="O3062" s="140">
        <f t="shared" si="138"/>
        <v>592.09882958196533</v>
      </c>
      <c r="P3062" s="27">
        <v>1290</v>
      </c>
      <c r="Q3062" s="156" t="s">
        <v>346</v>
      </c>
      <c r="R3062" s="183">
        <v>127</v>
      </c>
      <c r="S3062" s="183">
        <v>85</v>
      </c>
      <c r="T3062" s="184">
        <v>115</v>
      </c>
      <c r="U3062" s="186"/>
      <c r="V3062" s="186"/>
      <c r="W3062" s="157"/>
    </row>
    <row r="3063" spans="1:23" ht="13.8">
      <c r="A3063" s="158">
        <v>12.6</v>
      </c>
      <c r="B3063" s="153">
        <v>83</v>
      </c>
      <c r="C3063" s="27">
        <v>2379952</v>
      </c>
      <c r="D3063" s="27"/>
      <c r="E3063" s="27"/>
      <c r="F3063" s="27"/>
      <c r="G3063" s="27"/>
      <c r="H3063" s="27"/>
      <c r="I3063" s="27"/>
      <c r="J3063" s="154" t="s">
        <v>526</v>
      </c>
      <c r="K3063" s="27" t="s">
        <v>167</v>
      </c>
      <c r="L3063" s="27"/>
      <c r="M3063" s="155" t="s">
        <v>179</v>
      </c>
      <c r="N3063" s="140">
        <v>6.5155752766711414E-2</v>
      </c>
      <c r="O3063" s="140">
        <f t="shared" si="138"/>
        <v>65.155752766711416</v>
      </c>
      <c r="P3063" s="27">
        <v>10392</v>
      </c>
      <c r="Q3063" s="27">
        <v>10392</v>
      </c>
      <c r="R3063" s="183">
        <v>153</v>
      </c>
      <c r="S3063" s="183">
        <v>55</v>
      </c>
      <c r="T3063" s="184">
        <v>226</v>
      </c>
      <c r="U3063" s="186"/>
      <c r="V3063" s="186"/>
      <c r="W3063" s="157"/>
    </row>
    <row r="3064" spans="1:23" ht="13.8">
      <c r="A3064" s="158">
        <v>12.77</v>
      </c>
      <c r="B3064" s="153">
        <v>105</v>
      </c>
      <c r="C3064" s="27">
        <v>2072708</v>
      </c>
      <c r="D3064" s="27"/>
      <c r="E3064" s="27"/>
      <c r="F3064" s="27"/>
      <c r="G3064" s="27"/>
      <c r="H3064" s="27"/>
      <c r="I3064" s="27"/>
      <c r="J3064" s="154" t="s">
        <v>290</v>
      </c>
      <c r="K3064" s="27" t="s">
        <v>302</v>
      </c>
      <c r="L3064" s="27"/>
      <c r="M3064" s="155" t="s">
        <v>316</v>
      </c>
      <c r="N3064" s="140">
        <v>5.6744358712102129E-2</v>
      </c>
      <c r="O3064" s="140">
        <f t="shared" si="138"/>
        <v>56.744358712102127</v>
      </c>
      <c r="P3064" s="27">
        <v>7600</v>
      </c>
      <c r="Q3064" s="27">
        <v>7600</v>
      </c>
      <c r="R3064" s="183">
        <v>77</v>
      </c>
      <c r="S3064" s="183">
        <v>182</v>
      </c>
      <c r="T3064" s="184"/>
      <c r="U3064" s="186"/>
      <c r="V3064" s="186"/>
      <c r="W3064" s="157"/>
    </row>
    <row r="3065" spans="1:23" ht="13.8">
      <c r="A3065" s="158">
        <v>12.83</v>
      </c>
      <c r="B3065" s="153">
        <v>55</v>
      </c>
      <c r="C3065" s="27">
        <v>3377564</v>
      </c>
      <c r="D3065" s="27"/>
      <c r="E3065" s="27"/>
      <c r="F3065" s="27"/>
      <c r="G3065" s="27"/>
      <c r="H3065" s="27"/>
      <c r="I3065" s="27"/>
      <c r="J3065" s="154" t="s">
        <v>637</v>
      </c>
      <c r="K3065" s="27" t="s">
        <v>194</v>
      </c>
      <c r="L3065" s="27"/>
      <c r="M3065" s="155" t="s">
        <v>662</v>
      </c>
      <c r="N3065" s="140">
        <v>9.2467295532743896E-2</v>
      </c>
      <c r="O3065" s="140">
        <f t="shared" si="138"/>
        <v>92.46729553274389</v>
      </c>
      <c r="P3065" s="156" t="s">
        <v>346</v>
      </c>
      <c r="Q3065" s="156" t="s">
        <v>346</v>
      </c>
      <c r="R3065" s="183">
        <v>83</v>
      </c>
      <c r="S3065" s="183">
        <v>111</v>
      </c>
      <c r="T3065" s="184">
        <v>196</v>
      </c>
      <c r="U3065" s="186"/>
      <c r="V3065" s="186"/>
      <c r="W3065" s="157"/>
    </row>
    <row r="3066" spans="1:23" ht="13.8">
      <c r="A3066" s="158">
        <v>12.95</v>
      </c>
      <c r="B3066" s="153">
        <v>205</v>
      </c>
      <c r="C3066" s="27">
        <v>2378180</v>
      </c>
      <c r="D3066" s="27"/>
      <c r="E3066" s="27"/>
      <c r="F3066" s="27"/>
      <c r="G3066" s="27"/>
      <c r="H3066" s="27"/>
      <c r="I3066" s="27"/>
      <c r="J3066" s="154" t="s">
        <v>797</v>
      </c>
      <c r="K3066" s="27" t="s">
        <v>763</v>
      </c>
      <c r="L3066" s="27"/>
      <c r="M3066" s="155" t="s">
        <v>822</v>
      </c>
      <c r="N3066" s="140">
        <v>6.5107240866512345E-2</v>
      </c>
      <c r="O3066" s="140">
        <f t="shared" si="138"/>
        <v>65.107240866512342</v>
      </c>
      <c r="P3066" s="156" t="s">
        <v>346</v>
      </c>
      <c r="Q3066" s="156" t="s">
        <v>346</v>
      </c>
      <c r="R3066" s="183">
        <v>131</v>
      </c>
      <c r="S3066" s="183">
        <v>159</v>
      </c>
      <c r="T3066" s="184">
        <v>220</v>
      </c>
      <c r="U3066" s="186"/>
      <c r="V3066" s="186"/>
      <c r="W3066" s="157"/>
    </row>
    <row r="3067" spans="1:23" ht="13.8">
      <c r="A3067" s="158">
        <v>13.1</v>
      </c>
      <c r="B3067" s="153">
        <v>57</v>
      </c>
      <c r="C3067" s="27">
        <v>800320</v>
      </c>
      <c r="D3067" s="27"/>
      <c r="E3067" s="27"/>
      <c r="F3067" s="27"/>
      <c r="G3067" s="27"/>
      <c r="H3067" s="27"/>
      <c r="I3067" s="27"/>
      <c r="J3067" s="154" t="s">
        <v>596</v>
      </c>
      <c r="K3067" s="27" t="s">
        <v>484</v>
      </c>
      <c r="L3067" s="27"/>
      <c r="M3067" s="155" t="s">
        <v>598</v>
      </c>
      <c r="N3067" s="140">
        <v>2.1910295692625096E-2</v>
      </c>
      <c r="O3067" s="140">
        <f t="shared" si="138"/>
        <v>21.910295692625095</v>
      </c>
      <c r="P3067" s="156" t="s">
        <v>346</v>
      </c>
      <c r="Q3067" s="156" t="s">
        <v>346</v>
      </c>
      <c r="R3067" s="183">
        <v>71</v>
      </c>
      <c r="S3067" s="183">
        <v>85</v>
      </c>
      <c r="T3067" s="184">
        <v>212</v>
      </c>
      <c r="U3067" s="186"/>
      <c r="V3067" s="186"/>
      <c r="W3067" s="157"/>
    </row>
    <row r="3068" spans="1:23" ht="13.8">
      <c r="A3068" s="158">
        <v>13.12</v>
      </c>
      <c r="B3068" s="153">
        <v>191</v>
      </c>
      <c r="C3068" s="27">
        <v>2011717</v>
      </c>
      <c r="D3068" s="27"/>
      <c r="E3068" s="27"/>
      <c r="F3068" s="27"/>
      <c r="G3068" s="27"/>
      <c r="H3068" s="27"/>
      <c r="I3068" s="27"/>
      <c r="J3068" s="154" t="s">
        <v>798</v>
      </c>
      <c r="K3068" s="27" t="s">
        <v>846</v>
      </c>
      <c r="L3068" s="27"/>
      <c r="M3068" s="155" t="s">
        <v>98</v>
      </c>
      <c r="N3068" s="140">
        <v>5.5074613054628997E-2</v>
      </c>
      <c r="O3068" s="140">
        <f t="shared" si="138"/>
        <v>55.074613054628998</v>
      </c>
      <c r="P3068" s="156" t="s">
        <v>346</v>
      </c>
      <c r="Q3068" s="156" t="s">
        <v>346</v>
      </c>
      <c r="R3068" s="183">
        <v>119</v>
      </c>
      <c r="S3068" s="183">
        <v>105</v>
      </c>
      <c r="T3068" s="184">
        <v>234</v>
      </c>
      <c r="U3068" s="186"/>
      <c r="V3068" s="186"/>
      <c r="W3068" s="157"/>
    </row>
    <row r="3069" spans="1:23" ht="13.8">
      <c r="A3069" s="158">
        <v>13.23</v>
      </c>
      <c r="B3069" s="153">
        <v>197</v>
      </c>
      <c r="C3069" s="27">
        <v>54411</v>
      </c>
      <c r="D3069" s="27"/>
      <c r="E3069" s="27"/>
      <c r="F3069" s="27"/>
      <c r="G3069" s="27"/>
      <c r="H3069" s="27"/>
      <c r="I3069" s="27"/>
      <c r="J3069" s="154" t="s">
        <v>638</v>
      </c>
      <c r="K3069" s="27" t="s">
        <v>409</v>
      </c>
      <c r="L3069" s="27"/>
      <c r="M3069" s="155" t="s">
        <v>98</v>
      </c>
      <c r="N3069" s="140">
        <v>1.4896055314516995E-3</v>
      </c>
      <c r="O3069" s="140">
        <f t="shared" si="138"/>
        <v>1.4896055314516994</v>
      </c>
      <c r="P3069" s="156" t="s">
        <v>346</v>
      </c>
      <c r="Q3069" s="156" t="s">
        <v>346</v>
      </c>
      <c r="R3069" s="183">
        <v>212</v>
      </c>
      <c r="S3069" s="183">
        <v>155</v>
      </c>
      <c r="T3069" s="184">
        <v>165</v>
      </c>
      <c r="U3069" s="186"/>
      <c r="V3069" s="186"/>
      <c r="W3069" s="157"/>
    </row>
    <row r="3070" spans="1:23" ht="13.8">
      <c r="A3070" s="158">
        <v>13.12</v>
      </c>
      <c r="B3070" s="153">
        <v>191</v>
      </c>
      <c r="C3070" s="27">
        <v>939567</v>
      </c>
      <c r="D3070" s="27"/>
      <c r="E3070" s="27"/>
      <c r="F3070" s="27"/>
      <c r="G3070" s="27"/>
      <c r="H3070" s="27"/>
      <c r="I3070" s="27"/>
      <c r="J3070" s="154" t="s">
        <v>798</v>
      </c>
      <c r="K3070" s="27" t="s">
        <v>846</v>
      </c>
      <c r="L3070" s="27"/>
      <c r="M3070" s="155" t="s">
        <v>98</v>
      </c>
      <c r="N3070" s="140">
        <v>2.5722449511486264E-2</v>
      </c>
      <c r="O3070" s="140">
        <f t="shared" si="138"/>
        <v>25.722449511486264</v>
      </c>
      <c r="P3070" s="156" t="s">
        <v>346</v>
      </c>
      <c r="Q3070" s="156" t="s">
        <v>346</v>
      </c>
      <c r="R3070" s="183">
        <v>119</v>
      </c>
      <c r="S3070" s="183">
        <v>105</v>
      </c>
      <c r="T3070" s="184">
        <v>234</v>
      </c>
      <c r="U3070" s="186"/>
      <c r="V3070" s="186"/>
      <c r="W3070" s="157"/>
    </row>
    <row r="3071" spans="1:23" ht="13.8">
      <c r="A3071" s="158">
        <v>13.44</v>
      </c>
      <c r="B3071" s="153">
        <v>105</v>
      </c>
      <c r="C3071" s="27">
        <v>252383</v>
      </c>
      <c r="D3071" s="27"/>
      <c r="E3071" s="27"/>
      <c r="F3071" s="27"/>
      <c r="G3071" s="27"/>
      <c r="H3071" s="27"/>
      <c r="I3071" s="27"/>
      <c r="J3071" s="154" t="s">
        <v>95</v>
      </c>
      <c r="K3071" s="27" t="s">
        <v>98</v>
      </c>
      <c r="L3071" s="27"/>
      <c r="M3071" s="155" t="s">
        <v>98</v>
      </c>
      <c r="N3071" s="140">
        <v>6.90946890967588E-3</v>
      </c>
      <c r="O3071" s="140">
        <f t="shared" si="138"/>
        <v>6.9094689096758799</v>
      </c>
      <c r="P3071" s="156" t="s">
        <v>346</v>
      </c>
      <c r="Q3071" s="156" t="s">
        <v>346</v>
      </c>
      <c r="R3071" s="183">
        <v>70</v>
      </c>
      <c r="S3071" s="183">
        <v>112</v>
      </c>
      <c r="T3071" s="184"/>
      <c r="U3071" s="186"/>
      <c r="V3071" s="186"/>
      <c r="W3071" s="157"/>
    </row>
    <row r="3072" spans="1:23" ht="13.8">
      <c r="A3072" s="158">
        <v>13.61</v>
      </c>
      <c r="B3072" s="153">
        <v>98</v>
      </c>
      <c r="C3072" s="27">
        <v>1834162</v>
      </c>
      <c r="D3072" s="27"/>
      <c r="E3072" s="27"/>
      <c r="F3072" s="27"/>
      <c r="G3072" s="27"/>
      <c r="H3072" s="27"/>
      <c r="I3072" s="27"/>
      <c r="J3072" s="154" t="s">
        <v>799</v>
      </c>
      <c r="K3072" s="27" t="s">
        <v>847</v>
      </c>
      <c r="L3072" s="27"/>
      <c r="M3072" s="155" t="s">
        <v>823</v>
      </c>
      <c r="N3072" s="140">
        <v>5.0213704228529381E-2</v>
      </c>
      <c r="O3072" s="140">
        <f t="shared" si="138"/>
        <v>50.21370422852938</v>
      </c>
      <c r="P3072" s="27">
        <v>660.32</v>
      </c>
      <c r="Q3072" s="27">
        <v>660.32</v>
      </c>
      <c r="R3072" s="183">
        <v>176</v>
      </c>
      <c r="S3072" s="183">
        <v>147</v>
      </c>
      <c r="T3072" s="184">
        <v>121</v>
      </c>
      <c r="U3072" s="186"/>
      <c r="V3072" s="186"/>
      <c r="W3072" s="157"/>
    </row>
    <row r="3073" spans="1:23" ht="13.8">
      <c r="A3073" s="158">
        <v>13.73</v>
      </c>
      <c r="B3073" s="153">
        <v>197</v>
      </c>
      <c r="C3073" s="27">
        <v>84281</v>
      </c>
      <c r="D3073" s="27"/>
      <c r="E3073" s="27"/>
      <c r="F3073" s="27"/>
      <c r="G3073" s="27"/>
      <c r="H3073" s="27"/>
      <c r="I3073" s="27"/>
      <c r="J3073" s="154" t="s">
        <v>638</v>
      </c>
      <c r="K3073" s="27" t="s">
        <v>409</v>
      </c>
      <c r="L3073" s="27"/>
      <c r="M3073" s="155" t="s">
        <v>98</v>
      </c>
      <c r="N3073" s="140">
        <v>2.3073540974486904E-3</v>
      </c>
      <c r="O3073" s="140">
        <f t="shared" si="138"/>
        <v>2.3073540974486901</v>
      </c>
      <c r="P3073" s="156" t="s">
        <v>346</v>
      </c>
      <c r="Q3073" s="156" t="s">
        <v>346</v>
      </c>
      <c r="R3073" s="183">
        <v>212</v>
      </c>
      <c r="S3073" s="183">
        <v>155</v>
      </c>
      <c r="T3073" s="184">
        <v>165</v>
      </c>
      <c r="U3073" s="186"/>
      <c r="V3073" s="186"/>
      <c r="W3073" s="157"/>
    </row>
    <row r="3074" spans="1:23" ht="13.8">
      <c r="A3074" s="158">
        <v>13.75</v>
      </c>
      <c r="B3074" s="153">
        <v>55</v>
      </c>
      <c r="C3074" s="27">
        <v>1659158</v>
      </c>
      <c r="D3074" s="27"/>
      <c r="E3074" s="27"/>
      <c r="F3074" s="27"/>
      <c r="G3074" s="27"/>
      <c r="H3074" s="27"/>
      <c r="I3074" s="27"/>
      <c r="J3074" s="154" t="s">
        <v>682</v>
      </c>
      <c r="K3074" s="27" t="s">
        <v>690</v>
      </c>
      <c r="L3074" s="27"/>
      <c r="M3074" s="155" t="s">
        <v>694</v>
      </c>
      <c r="N3074" s="140">
        <v>4.5422633922411623E-2</v>
      </c>
      <c r="O3074" s="140">
        <f t="shared" si="138"/>
        <v>45.42263392241162</v>
      </c>
      <c r="P3074" s="156" t="s">
        <v>346</v>
      </c>
      <c r="Q3074" s="27">
        <v>69.405000000000001</v>
      </c>
      <c r="R3074" s="183">
        <v>73</v>
      </c>
      <c r="S3074" s="183">
        <v>185</v>
      </c>
      <c r="T3074" s="184">
        <v>185</v>
      </c>
      <c r="U3074" s="186">
        <v>228</v>
      </c>
      <c r="V3074" s="186"/>
      <c r="W3074" s="157"/>
    </row>
    <row r="3075" spans="1:23" ht="13.8">
      <c r="A3075" s="158">
        <v>13.84</v>
      </c>
      <c r="B3075" s="153">
        <v>73</v>
      </c>
      <c r="C3075" s="27">
        <v>124834</v>
      </c>
      <c r="D3075" s="27"/>
      <c r="E3075" s="27"/>
      <c r="F3075" s="27"/>
      <c r="G3075" s="27"/>
      <c r="H3075" s="27"/>
      <c r="I3075" s="27"/>
      <c r="J3075" s="154" t="s">
        <v>444</v>
      </c>
      <c r="K3075" s="27" t="s">
        <v>98</v>
      </c>
      <c r="L3075" s="27"/>
      <c r="M3075" s="155" t="s">
        <v>98</v>
      </c>
      <c r="N3075" s="140">
        <v>3.417570287501451E-3</v>
      </c>
      <c r="O3075" s="140">
        <f t="shared" si="138"/>
        <v>3.4175702875014511</v>
      </c>
      <c r="P3075" s="156" t="s">
        <v>346</v>
      </c>
      <c r="Q3075" s="156" t="s">
        <v>346</v>
      </c>
      <c r="R3075" s="183">
        <v>207</v>
      </c>
      <c r="S3075" s="183">
        <v>281</v>
      </c>
      <c r="T3075" s="184">
        <v>429</v>
      </c>
      <c r="U3075" s="186"/>
      <c r="V3075" s="186"/>
      <c r="W3075" s="157"/>
    </row>
    <row r="3076" spans="1:23" ht="13.8">
      <c r="A3076" s="158">
        <v>14.46</v>
      </c>
      <c r="B3076" s="153">
        <v>130</v>
      </c>
      <c r="C3076" s="27">
        <v>1052701</v>
      </c>
      <c r="D3076" s="27"/>
      <c r="E3076" s="27"/>
      <c r="F3076" s="27"/>
      <c r="G3076" s="27"/>
      <c r="H3076" s="27"/>
      <c r="I3076" s="27"/>
      <c r="J3076" s="154" t="s">
        <v>95</v>
      </c>
      <c r="K3076" s="27" t="s">
        <v>98</v>
      </c>
      <c r="L3076" s="27"/>
      <c r="M3076" s="155" t="s">
        <v>98</v>
      </c>
      <c r="N3076" s="140">
        <v>2.8819709848463278E-2</v>
      </c>
      <c r="O3076" s="140">
        <f t="shared" si="138"/>
        <v>28.819709848463276</v>
      </c>
      <c r="P3076" s="156" t="s">
        <v>346</v>
      </c>
      <c r="Q3076" s="156" t="s">
        <v>346</v>
      </c>
      <c r="R3076" s="183">
        <v>197</v>
      </c>
      <c r="S3076" s="183">
        <v>154</v>
      </c>
      <c r="T3076" s="184">
        <v>168</v>
      </c>
      <c r="U3076" s="186"/>
      <c r="V3076" s="186"/>
      <c r="W3076" s="157"/>
    </row>
    <row r="3077" spans="1:23" ht="13.8">
      <c r="A3077" s="158">
        <v>14.48</v>
      </c>
      <c r="B3077" s="153">
        <v>57</v>
      </c>
      <c r="C3077" s="27">
        <v>477411</v>
      </c>
      <c r="D3077" s="27"/>
      <c r="E3077" s="27"/>
      <c r="F3077" s="27"/>
      <c r="G3077" s="27"/>
      <c r="H3077" s="27"/>
      <c r="I3077" s="27"/>
      <c r="J3077" s="154" t="s">
        <v>639</v>
      </c>
      <c r="K3077" s="27" t="s">
        <v>305</v>
      </c>
      <c r="L3077" s="27"/>
      <c r="M3077" s="155" t="s">
        <v>663</v>
      </c>
      <c r="N3077" s="140">
        <v>1.3070042204258099E-2</v>
      </c>
      <c r="O3077" s="140">
        <f t="shared" si="138"/>
        <v>13.070042204258099</v>
      </c>
      <c r="P3077" s="156" t="s">
        <v>346</v>
      </c>
      <c r="Q3077" s="27">
        <v>0.35159000000000001</v>
      </c>
      <c r="R3077" s="183">
        <v>71</v>
      </c>
      <c r="S3077" s="183">
        <v>85</v>
      </c>
      <c r="T3077" s="184">
        <v>197</v>
      </c>
      <c r="U3077" s="186"/>
      <c r="V3077" s="186"/>
      <c r="W3077" s="157"/>
    </row>
    <row r="3078" spans="1:23" ht="13.8">
      <c r="A3078" s="158">
        <v>14.89</v>
      </c>
      <c r="B3078" s="153">
        <v>229</v>
      </c>
      <c r="C3078" s="27">
        <v>254453</v>
      </c>
      <c r="D3078" s="27"/>
      <c r="E3078" s="27"/>
      <c r="F3078" s="27"/>
      <c r="G3078" s="27"/>
      <c r="H3078" s="27"/>
      <c r="I3078" s="27"/>
      <c r="J3078" s="154" t="s">
        <v>95</v>
      </c>
      <c r="K3078" s="27" t="s">
        <v>98</v>
      </c>
      <c r="L3078" s="27"/>
      <c r="M3078" s="155" t="s">
        <v>98</v>
      </c>
      <c r="N3078" s="140">
        <v>6.9661391316917405E-3</v>
      </c>
      <c r="O3078" s="140">
        <f t="shared" si="138"/>
        <v>6.9661391316917403</v>
      </c>
      <c r="P3078" s="156" t="s">
        <v>346</v>
      </c>
      <c r="Q3078" s="156" t="s">
        <v>346</v>
      </c>
      <c r="R3078" s="183">
        <v>258</v>
      </c>
      <c r="S3078" s="183"/>
      <c r="T3078" s="184"/>
      <c r="U3078" s="186"/>
      <c r="V3078" s="186"/>
      <c r="W3078" s="157"/>
    </row>
    <row r="3079" spans="1:23" ht="13.8">
      <c r="A3079" s="158">
        <v>14.9</v>
      </c>
      <c r="B3079" s="153">
        <v>167</v>
      </c>
      <c r="C3079" s="27">
        <v>678101</v>
      </c>
      <c r="D3079" s="27"/>
      <c r="E3079" s="27"/>
      <c r="F3079" s="27"/>
      <c r="G3079" s="27"/>
      <c r="H3079" s="27"/>
      <c r="I3079" s="27"/>
      <c r="J3079" s="154" t="s">
        <v>800</v>
      </c>
      <c r="K3079" s="27" t="s">
        <v>848</v>
      </c>
      <c r="L3079" s="27"/>
      <c r="M3079" s="155" t="s">
        <v>824</v>
      </c>
      <c r="N3079" s="140">
        <v>1.8564316047911797E-2</v>
      </c>
      <c r="O3079" s="140">
        <f t="shared" si="138"/>
        <v>18.564316047911795</v>
      </c>
      <c r="P3079" s="156" t="s">
        <v>346</v>
      </c>
      <c r="Q3079" s="156" t="s">
        <v>346</v>
      </c>
      <c r="R3079" s="183">
        <v>196</v>
      </c>
      <c r="S3079" s="183">
        <v>105</v>
      </c>
      <c r="T3079" s="184">
        <v>152</v>
      </c>
      <c r="U3079" s="186"/>
      <c r="V3079" s="186"/>
      <c r="W3079" s="157"/>
    </row>
    <row r="3080" spans="1:23" ht="13.8">
      <c r="A3080" s="158">
        <v>14.94</v>
      </c>
      <c r="B3080" s="153">
        <v>229</v>
      </c>
      <c r="C3080" s="27">
        <v>295798</v>
      </c>
      <c r="D3080" s="27"/>
      <c r="E3080" s="27"/>
      <c r="F3080" s="27"/>
      <c r="G3080" s="27"/>
      <c r="H3080" s="27"/>
      <c r="I3080" s="27"/>
      <c r="J3080" s="154" t="s">
        <v>95</v>
      </c>
      <c r="K3080" s="27" t="s">
        <v>98</v>
      </c>
      <c r="L3080" s="27"/>
      <c r="M3080" s="155" t="s">
        <v>98</v>
      </c>
      <c r="N3080" s="140">
        <v>8.0980378414723091E-3</v>
      </c>
      <c r="O3080" s="140">
        <f t="shared" si="138"/>
        <v>8.0980378414723084</v>
      </c>
      <c r="P3080" s="156" t="s">
        <v>346</v>
      </c>
      <c r="Q3080" s="156" t="s">
        <v>346</v>
      </c>
      <c r="R3080" s="183">
        <v>258</v>
      </c>
      <c r="S3080" s="183">
        <v>199</v>
      </c>
      <c r="T3080" s="184"/>
      <c r="U3080" s="186"/>
      <c r="V3080" s="186"/>
      <c r="W3080" s="157"/>
    </row>
    <row r="3081" spans="1:23" ht="13.8">
      <c r="A3081" s="158">
        <v>15.04</v>
      </c>
      <c r="B3081" s="153">
        <v>55</v>
      </c>
      <c r="C3081" s="27">
        <v>371324</v>
      </c>
      <c r="D3081" s="27"/>
      <c r="E3081" s="27"/>
      <c r="F3081" s="27"/>
      <c r="G3081" s="27"/>
      <c r="H3081" s="27"/>
      <c r="I3081" s="27"/>
      <c r="J3081" s="154" t="s">
        <v>95</v>
      </c>
      <c r="K3081" s="27" t="s">
        <v>98</v>
      </c>
      <c r="L3081" s="27"/>
      <c r="M3081" s="155" t="s">
        <v>98</v>
      </c>
      <c r="N3081" s="140">
        <v>1.016570701440464E-2</v>
      </c>
      <c r="O3081" s="140">
        <f t="shared" si="138"/>
        <v>10.16570701440464</v>
      </c>
      <c r="P3081" s="156" t="s">
        <v>346</v>
      </c>
      <c r="Q3081" s="156" t="s">
        <v>346</v>
      </c>
      <c r="R3081" s="183">
        <v>95</v>
      </c>
      <c r="S3081" s="183">
        <v>109</v>
      </c>
      <c r="T3081" s="184">
        <v>250</v>
      </c>
      <c r="U3081" s="186"/>
      <c r="V3081" s="186"/>
      <c r="W3081" s="157"/>
    </row>
    <row r="3082" spans="1:23" ht="13.8">
      <c r="A3082" s="158">
        <v>15.09</v>
      </c>
      <c r="B3082" s="153">
        <v>188</v>
      </c>
      <c r="C3082" s="27">
        <v>3652712</v>
      </c>
      <c r="D3082" s="27"/>
      <c r="E3082" s="27"/>
      <c r="F3082" s="27"/>
      <c r="G3082" s="27"/>
      <c r="H3082" s="27"/>
      <c r="I3082" s="27"/>
      <c r="J3082" s="154" t="s">
        <v>89</v>
      </c>
      <c r="K3082" s="27" t="s">
        <v>115</v>
      </c>
      <c r="L3082" s="27"/>
      <c r="M3082" s="155" t="s">
        <v>140</v>
      </c>
      <c r="N3082" s="140">
        <v>0.1</v>
      </c>
      <c r="O3082" s="140">
        <f t="shared" si="138"/>
        <v>100</v>
      </c>
      <c r="P3082" s="156" t="s">
        <v>346</v>
      </c>
      <c r="Q3082" s="156" t="s">
        <v>346</v>
      </c>
      <c r="R3082" s="183">
        <v>160</v>
      </c>
      <c r="S3082" s="183">
        <v>184</v>
      </c>
      <c r="T3082" s="184"/>
      <c r="U3082" s="186"/>
      <c r="V3082" s="186"/>
      <c r="W3082" s="157"/>
    </row>
    <row r="3083" spans="1:23" ht="13.8">
      <c r="A3083" s="158">
        <v>15.19</v>
      </c>
      <c r="B3083" s="153">
        <v>133</v>
      </c>
      <c r="C3083" s="27">
        <v>2466533</v>
      </c>
      <c r="D3083" s="27"/>
      <c r="E3083" s="27"/>
      <c r="F3083" s="27"/>
      <c r="G3083" s="27"/>
      <c r="H3083" s="27"/>
      <c r="I3083" s="27"/>
      <c r="J3083" s="154" t="s">
        <v>801</v>
      </c>
      <c r="K3083" s="27" t="s">
        <v>849</v>
      </c>
      <c r="L3083" s="27"/>
      <c r="M3083" s="155" t="s">
        <v>98</v>
      </c>
      <c r="N3083" s="140">
        <v>6.7526073777511061E-2</v>
      </c>
      <c r="O3083" s="140">
        <f t="shared" ref="O3083:O3141" si="139">N3083*1000</f>
        <v>67.526073777511058</v>
      </c>
      <c r="P3083" s="156" t="s">
        <v>346</v>
      </c>
      <c r="Q3083" s="156" t="s">
        <v>346</v>
      </c>
      <c r="R3083" s="183">
        <v>105</v>
      </c>
      <c r="S3083" s="183">
        <v>77</v>
      </c>
      <c r="T3083" s="184">
        <v>210</v>
      </c>
      <c r="U3083" s="186"/>
      <c r="V3083" s="186"/>
      <c r="W3083" s="157"/>
    </row>
    <row r="3084" spans="1:23" ht="13.8">
      <c r="A3084" s="158">
        <v>15.46</v>
      </c>
      <c r="B3084" s="153">
        <v>149</v>
      </c>
      <c r="C3084" s="27">
        <v>17061943</v>
      </c>
      <c r="D3084" s="27"/>
      <c r="E3084" s="27"/>
      <c r="F3084" s="27"/>
      <c r="G3084" s="27"/>
      <c r="H3084" s="27"/>
      <c r="I3084" s="27"/>
      <c r="J3084" s="154" t="s">
        <v>527</v>
      </c>
      <c r="K3084" s="27" t="s">
        <v>98</v>
      </c>
      <c r="L3084" s="27"/>
      <c r="M3084" s="155" t="s">
        <v>98</v>
      </c>
      <c r="N3084" s="140">
        <v>0.46710342890433187</v>
      </c>
      <c r="O3084" s="140">
        <f t="shared" si="139"/>
        <v>467.10342890433185</v>
      </c>
      <c r="P3084" s="156" t="s">
        <v>346</v>
      </c>
      <c r="Q3084" s="156" t="s">
        <v>346</v>
      </c>
      <c r="R3084" s="183">
        <v>104</v>
      </c>
      <c r="S3084" s="183">
        <v>223</v>
      </c>
      <c r="T3084" s="184">
        <v>167</v>
      </c>
      <c r="U3084" s="186"/>
      <c r="V3084" s="186"/>
      <c r="W3084" s="157"/>
    </row>
    <row r="3085" spans="1:23" ht="13.8">
      <c r="A3085" s="158">
        <v>15.55</v>
      </c>
      <c r="B3085" s="153">
        <v>194</v>
      </c>
      <c r="C3085" s="27">
        <v>53491689</v>
      </c>
      <c r="D3085" s="27"/>
      <c r="E3085" s="27"/>
      <c r="F3085" s="27"/>
      <c r="G3085" s="27"/>
      <c r="H3085" s="27"/>
      <c r="I3085" s="27"/>
      <c r="J3085" s="154" t="s">
        <v>640</v>
      </c>
      <c r="K3085" s="27" t="s">
        <v>407</v>
      </c>
      <c r="L3085" s="27"/>
      <c r="M3085" s="155" t="s">
        <v>403</v>
      </c>
      <c r="N3085" s="140">
        <v>1.4644376288084033</v>
      </c>
      <c r="O3085" s="140">
        <f t="shared" si="139"/>
        <v>1464.4376288084034</v>
      </c>
      <c r="P3085" s="27">
        <v>87000</v>
      </c>
      <c r="Q3085" s="27">
        <v>100</v>
      </c>
      <c r="R3085" s="183">
        <v>107</v>
      </c>
      <c r="S3085" s="183">
        <v>67</v>
      </c>
      <c r="T3085" s="184">
        <v>82</v>
      </c>
      <c r="U3085" s="186"/>
      <c r="V3085" s="186"/>
      <c r="W3085" s="157"/>
    </row>
    <row r="3086" spans="1:23" ht="13.8">
      <c r="A3086" s="158">
        <v>15.55</v>
      </c>
      <c r="B3086" s="153">
        <v>243</v>
      </c>
      <c r="C3086" s="27">
        <v>8075885</v>
      </c>
      <c r="D3086" s="27"/>
      <c r="E3086" s="27"/>
      <c r="F3086" s="27"/>
      <c r="G3086" s="27"/>
      <c r="H3086" s="27"/>
      <c r="I3086" s="27"/>
      <c r="J3086" s="154" t="s">
        <v>641</v>
      </c>
      <c r="K3086" s="27" t="s">
        <v>653</v>
      </c>
      <c r="L3086" s="27"/>
      <c r="M3086" s="155" t="s">
        <v>98</v>
      </c>
      <c r="N3086" s="140">
        <v>0.22109284827273545</v>
      </c>
      <c r="O3086" s="140">
        <f t="shared" si="139"/>
        <v>221.09284827273547</v>
      </c>
      <c r="P3086" s="156" t="s">
        <v>346</v>
      </c>
      <c r="Q3086" s="156" t="s">
        <v>346</v>
      </c>
      <c r="R3086" s="183">
        <v>258</v>
      </c>
      <c r="S3086" s="183">
        <v>213</v>
      </c>
      <c r="T3086" s="184">
        <v>187</v>
      </c>
      <c r="U3086" s="186"/>
      <c r="V3086" s="186"/>
      <c r="W3086" s="157"/>
    </row>
    <row r="3087" spans="1:23" ht="13.8">
      <c r="A3087" s="158">
        <v>15.6</v>
      </c>
      <c r="B3087" s="153">
        <v>55</v>
      </c>
      <c r="C3087" s="27">
        <v>467515</v>
      </c>
      <c r="D3087" s="27"/>
      <c r="E3087" s="27"/>
      <c r="F3087" s="27"/>
      <c r="G3087" s="27"/>
      <c r="H3087" s="27"/>
      <c r="I3087" s="27"/>
      <c r="J3087" s="154" t="s">
        <v>642</v>
      </c>
      <c r="K3087" s="27" t="s">
        <v>509</v>
      </c>
      <c r="L3087" s="27"/>
      <c r="M3087" s="155" t="s">
        <v>98</v>
      </c>
      <c r="N3087" s="140">
        <v>1.2799120215335894E-2</v>
      </c>
      <c r="O3087" s="140">
        <f t="shared" si="139"/>
        <v>12.799120215335893</v>
      </c>
      <c r="P3087" s="156" t="s">
        <v>346</v>
      </c>
      <c r="Q3087" s="156" t="s">
        <v>346</v>
      </c>
      <c r="R3087" s="183">
        <v>69</v>
      </c>
      <c r="S3087" s="183">
        <v>97</v>
      </c>
      <c r="T3087" s="184">
        <v>224</v>
      </c>
      <c r="U3087" s="186"/>
      <c r="V3087" s="186"/>
      <c r="W3087" s="157"/>
    </row>
    <row r="3088" spans="1:23" ht="13.8">
      <c r="A3088" s="158">
        <v>15.93</v>
      </c>
      <c r="B3088" s="153">
        <v>207</v>
      </c>
      <c r="C3088" s="27">
        <v>84895</v>
      </c>
      <c r="D3088" s="27"/>
      <c r="E3088" s="27"/>
      <c r="F3088" s="27"/>
      <c r="G3088" s="27"/>
      <c r="H3088" s="27"/>
      <c r="I3088" s="27"/>
      <c r="J3088" s="154" t="s">
        <v>802</v>
      </c>
      <c r="K3088" s="27" t="s">
        <v>98</v>
      </c>
      <c r="L3088" s="27"/>
      <c r="M3088" s="155" t="s">
        <v>98</v>
      </c>
      <c r="N3088" s="140">
        <v>2.3241635256215109E-3</v>
      </c>
      <c r="O3088" s="140">
        <f t="shared" si="139"/>
        <v>2.3241635256215107</v>
      </c>
      <c r="P3088" s="156" t="s">
        <v>346</v>
      </c>
      <c r="Q3088" s="156" t="s">
        <v>346</v>
      </c>
      <c r="R3088" s="183">
        <v>73</v>
      </c>
      <c r="S3088" s="183">
        <v>281</v>
      </c>
      <c r="T3088" s="184">
        <v>503</v>
      </c>
      <c r="U3088" s="186"/>
      <c r="V3088" s="186"/>
      <c r="W3088" s="157"/>
    </row>
    <row r="3089" spans="1:23" ht="13.8">
      <c r="A3089" s="158">
        <v>16.059999999999999</v>
      </c>
      <c r="B3089" s="153">
        <v>57</v>
      </c>
      <c r="C3089" s="27">
        <v>1113609</v>
      </c>
      <c r="D3089" s="27"/>
      <c r="E3089" s="27"/>
      <c r="F3089" s="27"/>
      <c r="G3089" s="27"/>
      <c r="H3089" s="27"/>
      <c r="I3089" s="27"/>
      <c r="J3089" s="154" t="s">
        <v>95</v>
      </c>
      <c r="K3089" s="27" t="s">
        <v>98</v>
      </c>
      <c r="L3089" s="27"/>
      <c r="M3089" s="155" t="s">
        <v>98</v>
      </c>
      <c r="N3089" s="140">
        <v>3.0487183221672012E-2</v>
      </c>
      <c r="O3089" s="140">
        <f t="shared" si="139"/>
        <v>30.487183221672012</v>
      </c>
      <c r="P3089" s="156" t="s">
        <v>346</v>
      </c>
      <c r="Q3089" s="156" t="s">
        <v>346</v>
      </c>
      <c r="R3089" s="183">
        <v>85</v>
      </c>
      <c r="S3089" s="183">
        <v>171</v>
      </c>
      <c r="T3089" s="184">
        <v>205</v>
      </c>
      <c r="U3089" s="186"/>
      <c r="V3089" s="186"/>
      <c r="W3089" s="157"/>
    </row>
    <row r="3090" spans="1:23" ht="13.8">
      <c r="A3090" s="158">
        <v>16.22</v>
      </c>
      <c r="B3090" s="153">
        <v>57</v>
      </c>
      <c r="C3090" s="27">
        <v>1672023</v>
      </c>
      <c r="D3090" s="27"/>
      <c r="E3090" s="27"/>
      <c r="F3090" s="27"/>
      <c r="G3090" s="27"/>
      <c r="H3090" s="27"/>
      <c r="I3090" s="27"/>
      <c r="J3090" s="154" t="s">
        <v>803</v>
      </c>
      <c r="K3090" s="27" t="s">
        <v>850</v>
      </c>
      <c r="L3090" s="27"/>
      <c r="M3090" s="155" t="s">
        <v>825</v>
      </c>
      <c r="N3090" s="140">
        <v>4.5774837983394261E-2</v>
      </c>
      <c r="O3090" s="140">
        <f t="shared" si="139"/>
        <v>45.774837983394264</v>
      </c>
      <c r="P3090" s="27">
        <v>365</v>
      </c>
      <c r="Q3090" s="156" t="s">
        <v>346</v>
      </c>
      <c r="R3090" s="183">
        <v>205</v>
      </c>
      <c r="S3090" s="183">
        <v>217</v>
      </c>
      <c r="T3090" s="184">
        <v>175</v>
      </c>
      <c r="U3090" s="186">
        <v>261</v>
      </c>
      <c r="V3090" s="186"/>
      <c r="W3090" s="157"/>
    </row>
    <row r="3091" spans="1:23" ht="13.8">
      <c r="A3091" s="158">
        <v>16.239999999999998</v>
      </c>
      <c r="B3091" s="153">
        <v>105</v>
      </c>
      <c r="C3091" s="27">
        <v>665136</v>
      </c>
      <c r="D3091" s="27"/>
      <c r="E3091" s="27"/>
      <c r="F3091" s="27"/>
      <c r="G3091" s="27"/>
      <c r="H3091" s="27"/>
      <c r="I3091" s="27"/>
      <c r="J3091" s="154" t="s">
        <v>95</v>
      </c>
      <c r="K3091" s="27" t="s">
        <v>98</v>
      </c>
      <c r="L3091" s="27"/>
      <c r="M3091" s="155" t="s">
        <v>98</v>
      </c>
      <c r="N3091" s="140">
        <v>1.820937429504434E-2</v>
      </c>
      <c r="O3091" s="140">
        <f t="shared" si="139"/>
        <v>18.209374295044341</v>
      </c>
      <c r="P3091" s="156" t="s">
        <v>346</v>
      </c>
      <c r="Q3091" s="156" t="s">
        <v>346</v>
      </c>
      <c r="R3091" s="183"/>
      <c r="S3091" s="183"/>
      <c r="T3091" s="184"/>
      <c r="U3091" s="186"/>
      <c r="V3091" s="186"/>
      <c r="W3091" s="157"/>
    </row>
    <row r="3092" spans="1:23" ht="13.8">
      <c r="A3092" s="158">
        <v>16.41</v>
      </c>
      <c r="B3092" s="153">
        <v>55</v>
      </c>
      <c r="C3092" s="27">
        <v>3063353</v>
      </c>
      <c r="D3092" s="27"/>
      <c r="E3092" s="27"/>
      <c r="F3092" s="27"/>
      <c r="G3092" s="27"/>
      <c r="H3092" s="27"/>
      <c r="I3092" s="27"/>
      <c r="J3092" s="154" t="s">
        <v>95</v>
      </c>
      <c r="K3092" s="27" t="s">
        <v>98</v>
      </c>
      <c r="L3092" s="27"/>
      <c r="M3092" s="155" t="s">
        <v>98</v>
      </c>
      <c r="N3092" s="140">
        <v>8.3865166484518916E-2</v>
      </c>
      <c r="O3092" s="140">
        <f t="shared" si="139"/>
        <v>83.865166484518909</v>
      </c>
      <c r="P3092" s="156" t="s">
        <v>346</v>
      </c>
      <c r="Q3092" s="156" t="s">
        <v>346</v>
      </c>
      <c r="R3092" s="183">
        <v>69</v>
      </c>
      <c r="S3092" s="183">
        <v>81</v>
      </c>
      <c r="T3092" s="184"/>
      <c r="U3092" s="186"/>
      <c r="V3092" s="186"/>
      <c r="W3092" s="157"/>
    </row>
    <row r="3093" spans="1:23" ht="13.8">
      <c r="A3093" s="158">
        <v>16.57</v>
      </c>
      <c r="B3093" s="153">
        <v>55</v>
      </c>
      <c r="C3093" s="27">
        <v>3082540</v>
      </c>
      <c r="D3093" s="27"/>
      <c r="E3093" s="27"/>
      <c r="F3093" s="27"/>
      <c r="G3093" s="27"/>
      <c r="H3093" s="27"/>
      <c r="I3093" s="27"/>
      <c r="J3093" s="154" t="s">
        <v>95</v>
      </c>
      <c r="K3093" s="27" t="s">
        <v>98</v>
      </c>
      <c r="L3093" s="27"/>
      <c r="M3093" s="155" t="s">
        <v>98</v>
      </c>
      <c r="N3093" s="140">
        <v>8.4390447426460125E-2</v>
      </c>
      <c r="O3093" s="140">
        <f t="shared" si="139"/>
        <v>84.390447426460128</v>
      </c>
      <c r="P3093" s="156" t="s">
        <v>346</v>
      </c>
      <c r="Q3093" s="156" t="s">
        <v>346</v>
      </c>
      <c r="R3093" s="183">
        <v>69</v>
      </c>
      <c r="S3093" s="183">
        <v>97</v>
      </c>
      <c r="T3093" s="184">
        <v>140</v>
      </c>
      <c r="U3093" s="186"/>
      <c r="V3093" s="186"/>
      <c r="W3093" s="157"/>
    </row>
    <row r="3094" spans="1:23" ht="13.8">
      <c r="A3094" s="158">
        <v>16.670000000000002</v>
      </c>
      <c r="B3094" s="153">
        <v>57</v>
      </c>
      <c r="C3094" s="27">
        <v>9188729</v>
      </c>
      <c r="D3094" s="27"/>
      <c r="E3094" s="27"/>
      <c r="F3094" s="27"/>
      <c r="G3094" s="27"/>
      <c r="H3094" s="27"/>
      <c r="I3094" s="27"/>
      <c r="J3094" s="154" t="s">
        <v>804</v>
      </c>
      <c r="K3094" s="27" t="s">
        <v>741</v>
      </c>
      <c r="L3094" s="27"/>
      <c r="M3094" s="155" t="s">
        <v>756</v>
      </c>
      <c r="N3094" s="140">
        <v>0.25155908815148859</v>
      </c>
      <c r="O3094" s="140">
        <f t="shared" si="139"/>
        <v>251.5590881514886</v>
      </c>
      <c r="P3094" s="156" t="s">
        <v>346</v>
      </c>
      <c r="Q3094" s="27">
        <v>9.6222999999999992</v>
      </c>
      <c r="R3094" s="183">
        <v>73</v>
      </c>
      <c r="S3094" s="183">
        <v>129</v>
      </c>
      <c r="T3094" s="184">
        <v>213</v>
      </c>
      <c r="U3094" s="186">
        <v>256</v>
      </c>
      <c r="V3094" s="186"/>
      <c r="W3094" s="157"/>
    </row>
    <row r="3095" spans="1:23" ht="13.8">
      <c r="A3095" s="158">
        <v>16.7</v>
      </c>
      <c r="B3095" s="153">
        <v>55</v>
      </c>
      <c r="C3095" s="27">
        <v>7285158</v>
      </c>
      <c r="D3095" s="27"/>
      <c r="E3095" s="27"/>
      <c r="F3095" s="27"/>
      <c r="G3095" s="27"/>
      <c r="H3095" s="27"/>
      <c r="I3095" s="27"/>
      <c r="J3095" s="154" t="s">
        <v>95</v>
      </c>
      <c r="K3095" s="27" t="s">
        <v>98</v>
      </c>
      <c r="L3095" s="27"/>
      <c r="M3095" s="155" t="s">
        <v>98</v>
      </c>
      <c r="N3095" s="140">
        <v>0.19944517936262152</v>
      </c>
      <c r="O3095" s="140">
        <f t="shared" si="139"/>
        <v>199.4451793626215</v>
      </c>
      <c r="P3095" s="156" t="s">
        <v>346</v>
      </c>
      <c r="Q3095" s="156" t="s">
        <v>346</v>
      </c>
      <c r="R3095" s="183">
        <v>69</v>
      </c>
      <c r="S3095" s="183">
        <v>213</v>
      </c>
      <c r="T3095" s="184">
        <v>256</v>
      </c>
      <c r="U3095" s="186"/>
      <c r="V3095" s="186"/>
      <c r="W3095" s="157"/>
    </row>
    <row r="3096" spans="1:23" ht="13.8">
      <c r="A3096" s="158">
        <v>16.88</v>
      </c>
      <c r="B3096" s="153">
        <v>149</v>
      </c>
      <c r="C3096" s="27">
        <v>79027514</v>
      </c>
      <c r="D3096" s="27"/>
      <c r="E3096" s="27"/>
      <c r="F3096" s="27"/>
      <c r="G3096" s="27"/>
      <c r="H3096" s="27"/>
      <c r="I3096" s="27"/>
      <c r="J3096" s="154" t="s">
        <v>481</v>
      </c>
      <c r="K3096" s="27" t="s">
        <v>117</v>
      </c>
      <c r="L3096" s="27"/>
      <c r="M3096" s="155" t="s">
        <v>142</v>
      </c>
      <c r="N3096" s="140">
        <v>2.1635298375563141</v>
      </c>
      <c r="O3096" s="140">
        <f t="shared" si="139"/>
        <v>2163.5298375563143</v>
      </c>
      <c r="P3096" s="27">
        <v>600</v>
      </c>
      <c r="Q3096" s="27">
        <v>600</v>
      </c>
      <c r="R3096" s="183">
        <v>104</v>
      </c>
      <c r="S3096" s="183">
        <v>223</v>
      </c>
      <c r="T3096" s="184">
        <v>205</v>
      </c>
      <c r="U3096" s="186"/>
      <c r="V3096" s="186"/>
      <c r="W3096" s="157"/>
    </row>
    <row r="3097" spans="1:23" ht="13.8">
      <c r="A3097" s="158">
        <v>18.03</v>
      </c>
      <c r="B3097" s="153">
        <v>57</v>
      </c>
      <c r="C3097" s="27">
        <v>948849</v>
      </c>
      <c r="D3097" s="27"/>
      <c r="E3097" s="27"/>
      <c r="F3097" s="27"/>
      <c r="G3097" s="27"/>
      <c r="H3097" s="27"/>
      <c r="I3097" s="27"/>
      <c r="J3097" s="154" t="s">
        <v>95</v>
      </c>
      <c r="K3097" s="27" t="s">
        <v>98</v>
      </c>
      <c r="L3097" s="27"/>
      <c r="M3097" s="155" t="s">
        <v>98</v>
      </c>
      <c r="N3097" s="140">
        <v>2.5976562072235643E-2</v>
      </c>
      <c r="O3097" s="140">
        <f t="shared" si="139"/>
        <v>25.976562072235645</v>
      </c>
      <c r="P3097" s="156" t="s">
        <v>346</v>
      </c>
      <c r="Q3097" s="156" t="s">
        <v>346</v>
      </c>
      <c r="R3097" s="183">
        <v>205</v>
      </c>
      <c r="S3097" s="183">
        <v>245</v>
      </c>
      <c r="T3097" s="184">
        <v>220</v>
      </c>
      <c r="U3097" s="186"/>
      <c r="V3097" s="186"/>
      <c r="W3097" s="157"/>
    </row>
    <row r="3098" spans="1:23" ht="13.8">
      <c r="A3098" s="158">
        <v>18.13</v>
      </c>
      <c r="B3098" s="153">
        <v>207</v>
      </c>
      <c r="C3098" s="27">
        <v>98592</v>
      </c>
      <c r="D3098" s="27"/>
      <c r="E3098" s="27"/>
      <c r="F3098" s="27"/>
      <c r="G3098" s="27"/>
      <c r="H3098" s="27"/>
      <c r="I3098" s="27"/>
      <c r="J3098" s="154" t="s">
        <v>444</v>
      </c>
      <c r="K3098" s="27" t="s">
        <v>98</v>
      </c>
      <c r="L3098" s="27"/>
      <c r="M3098" s="155" t="s">
        <v>98</v>
      </c>
      <c r="N3098" s="140">
        <v>2.6991451830858828E-3</v>
      </c>
      <c r="O3098" s="140">
        <f t="shared" si="139"/>
        <v>2.699145183085883</v>
      </c>
      <c r="P3098" s="156" t="s">
        <v>346</v>
      </c>
      <c r="Q3098" s="156" t="s">
        <v>346</v>
      </c>
      <c r="R3098" s="183">
        <v>73</v>
      </c>
      <c r="S3098" s="183">
        <v>281</v>
      </c>
      <c r="T3098" s="184">
        <v>355</v>
      </c>
      <c r="U3098" s="186"/>
      <c r="V3098" s="186"/>
      <c r="W3098" s="157"/>
    </row>
    <row r="3099" spans="1:23" ht="13.8">
      <c r="A3099" s="158">
        <v>18.760000000000002</v>
      </c>
      <c r="B3099" s="153">
        <v>55</v>
      </c>
      <c r="C3099" s="27">
        <v>10878849</v>
      </c>
      <c r="D3099" s="27"/>
      <c r="E3099" s="27"/>
      <c r="F3099" s="27"/>
      <c r="G3099" s="27"/>
      <c r="H3099" s="27"/>
      <c r="I3099" s="27"/>
      <c r="J3099" s="154" t="s">
        <v>448</v>
      </c>
      <c r="K3099" s="27" t="s">
        <v>456</v>
      </c>
      <c r="L3099" s="27"/>
      <c r="M3099" s="155" t="s">
        <v>464</v>
      </c>
      <c r="N3099" s="140">
        <v>0.29782936623527945</v>
      </c>
      <c r="O3099" s="140">
        <f t="shared" si="139"/>
        <v>297.82936623527945</v>
      </c>
      <c r="P3099" s="156" t="s">
        <v>346</v>
      </c>
      <c r="Q3099" s="156" t="s">
        <v>346</v>
      </c>
      <c r="R3099" s="183">
        <v>69</v>
      </c>
      <c r="S3099" s="183">
        <v>83</v>
      </c>
      <c r="T3099" s="184">
        <v>252</v>
      </c>
      <c r="U3099" s="186"/>
      <c r="V3099" s="186"/>
      <c r="W3099" s="157"/>
    </row>
    <row r="3100" spans="1:23" ht="13.8">
      <c r="A3100" s="158">
        <v>19.86</v>
      </c>
      <c r="B3100" s="153">
        <v>55</v>
      </c>
      <c r="C3100" s="27">
        <v>1085174</v>
      </c>
      <c r="D3100" s="27"/>
      <c r="E3100" s="27"/>
      <c r="F3100" s="27"/>
      <c r="G3100" s="27"/>
      <c r="H3100" s="27"/>
      <c r="I3100" s="27"/>
      <c r="J3100" s="154" t="s">
        <v>616</v>
      </c>
      <c r="K3100" s="27" t="s">
        <v>98</v>
      </c>
      <c r="L3100" s="27"/>
      <c r="M3100" s="155" t="s">
        <v>98</v>
      </c>
      <c r="N3100" s="140">
        <v>2.9708720534222244E-2</v>
      </c>
      <c r="O3100" s="140">
        <f t="shared" si="139"/>
        <v>29.708720534222245</v>
      </c>
      <c r="P3100" s="156" t="s">
        <v>346</v>
      </c>
      <c r="Q3100" s="156" t="s">
        <v>346</v>
      </c>
      <c r="R3100" s="183">
        <v>69</v>
      </c>
      <c r="S3100" s="183">
        <v>83</v>
      </c>
      <c r="T3100" s="184">
        <v>284</v>
      </c>
      <c r="U3100" s="186"/>
      <c r="V3100" s="186"/>
      <c r="W3100" s="157"/>
    </row>
    <row r="3101" spans="1:23" ht="13.8">
      <c r="A3101" s="158">
        <v>20.13</v>
      </c>
      <c r="B3101" s="153">
        <v>178</v>
      </c>
      <c r="C3101" s="27">
        <v>374735</v>
      </c>
      <c r="D3101" s="27"/>
      <c r="E3101" s="27"/>
      <c r="F3101" s="27"/>
      <c r="G3101" s="27"/>
      <c r="H3101" s="27"/>
      <c r="I3101" s="27"/>
      <c r="J3101" s="154" t="s">
        <v>724</v>
      </c>
      <c r="K3101" s="27" t="s">
        <v>745</v>
      </c>
      <c r="L3101" s="27"/>
      <c r="M3101" s="155" t="s">
        <v>758</v>
      </c>
      <c r="N3101" s="140">
        <v>1.0259089684595993E-2</v>
      </c>
      <c r="O3101" s="140">
        <f t="shared" si="139"/>
        <v>10.259089684595994</v>
      </c>
      <c r="P3101" s="27">
        <v>197.56</v>
      </c>
      <c r="Q3101" s="27">
        <v>197.56</v>
      </c>
      <c r="R3101" s="183">
        <v>161</v>
      </c>
      <c r="S3101" s="183">
        <v>190</v>
      </c>
      <c r="T3101" s="184">
        <v>133</v>
      </c>
      <c r="U3101" s="186"/>
      <c r="V3101" s="186"/>
      <c r="W3101" s="157"/>
    </row>
    <row r="3102" spans="1:23" ht="13.8">
      <c r="A3102" s="158">
        <v>20.27</v>
      </c>
      <c r="B3102" s="153">
        <v>56</v>
      </c>
      <c r="C3102" s="27">
        <v>4536481</v>
      </c>
      <c r="D3102" s="27"/>
      <c r="E3102" s="27"/>
      <c r="F3102" s="27"/>
      <c r="G3102" s="27"/>
      <c r="H3102" s="27"/>
      <c r="I3102" s="27"/>
      <c r="J3102" s="154" t="s">
        <v>805</v>
      </c>
      <c r="K3102" s="27" t="s">
        <v>851</v>
      </c>
      <c r="L3102" s="27"/>
      <c r="M3102" s="155" t="s">
        <v>826</v>
      </c>
      <c r="N3102" s="140">
        <v>0.12419487219359204</v>
      </c>
      <c r="O3102" s="140">
        <f t="shared" si="139"/>
        <v>124.19487219359205</v>
      </c>
      <c r="P3102" s="156" t="s">
        <v>346</v>
      </c>
      <c r="Q3102" s="27">
        <v>0.73799999999999999</v>
      </c>
      <c r="R3102" s="183">
        <v>69</v>
      </c>
      <c r="S3102" s="183">
        <v>257</v>
      </c>
      <c r="T3102" s="184">
        <v>239</v>
      </c>
      <c r="U3102" s="186">
        <v>186</v>
      </c>
      <c r="V3102" s="186">
        <v>312</v>
      </c>
      <c r="W3102" s="157"/>
    </row>
    <row r="3103" spans="1:23" ht="13.8">
      <c r="A3103" s="158">
        <v>20.3</v>
      </c>
      <c r="B3103" s="153">
        <v>207</v>
      </c>
      <c r="C3103" s="27">
        <v>151357</v>
      </c>
      <c r="D3103" s="27"/>
      <c r="E3103" s="27"/>
      <c r="F3103" s="27"/>
      <c r="G3103" s="27"/>
      <c r="H3103" s="27"/>
      <c r="I3103" s="27"/>
      <c r="J3103" s="154" t="s">
        <v>444</v>
      </c>
      <c r="K3103" s="27" t="s">
        <v>98</v>
      </c>
      <c r="L3103" s="27"/>
      <c r="M3103" s="155" t="s">
        <v>98</v>
      </c>
      <c r="N3103" s="140">
        <v>4.1436883061133755E-3</v>
      </c>
      <c r="O3103" s="140">
        <f t="shared" si="139"/>
        <v>4.1436883061133756</v>
      </c>
      <c r="P3103" s="156" t="s">
        <v>346</v>
      </c>
      <c r="Q3103" s="156" t="s">
        <v>346</v>
      </c>
      <c r="R3103" s="183">
        <v>73</v>
      </c>
      <c r="S3103" s="183">
        <v>147</v>
      </c>
      <c r="T3103" s="184">
        <v>281</v>
      </c>
      <c r="U3103" s="186"/>
      <c r="V3103" s="186"/>
      <c r="W3103" s="157"/>
    </row>
    <row r="3104" spans="1:23" ht="13.8">
      <c r="A3104" s="158">
        <v>20.51</v>
      </c>
      <c r="B3104" s="153">
        <v>213</v>
      </c>
      <c r="C3104" s="27">
        <v>1369493</v>
      </c>
      <c r="D3104" s="27"/>
      <c r="E3104" s="27"/>
      <c r="F3104" s="27"/>
      <c r="G3104" s="27"/>
      <c r="H3104" s="27"/>
      <c r="I3104" s="27"/>
      <c r="J3104" s="154" t="s">
        <v>93</v>
      </c>
      <c r="K3104" s="27" t="s">
        <v>119</v>
      </c>
      <c r="L3104" s="27"/>
      <c r="M3104" s="155" t="s">
        <v>144</v>
      </c>
      <c r="N3104" s="140">
        <v>3.749249872423558E-2</v>
      </c>
      <c r="O3104" s="140">
        <v>289</v>
      </c>
      <c r="P3104" s="27">
        <v>200</v>
      </c>
      <c r="Q3104" s="27">
        <v>200</v>
      </c>
      <c r="R3104" s="183">
        <v>119</v>
      </c>
      <c r="S3104" s="183">
        <v>228</v>
      </c>
      <c r="T3104" s="184"/>
      <c r="U3104" s="186"/>
      <c r="V3104" s="186"/>
      <c r="W3104" s="157"/>
    </row>
    <row r="3105" spans="1:23" ht="13.8">
      <c r="A3105" s="158">
        <v>22.01</v>
      </c>
      <c r="B3105" s="153">
        <v>55</v>
      </c>
      <c r="C3105" s="27">
        <v>12961454</v>
      </c>
      <c r="D3105" s="27"/>
      <c r="E3105" s="27"/>
      <c r="F3105" s="27"/>
      <c r="G3105" s="27"/>
      <c r="H3105" s="27"/>
      <c r="I3105" s="27"/>
      <c r="J3105" s="154" t="s">
        <v>769</v>
      </c>
      <c r="K3105" s="27" t="s">
        <v>772</v>
      </c>
      <c r="L3105" s="27"/>
      <c r="M3105" s="155" t="s">
        <v>98</v>
      </c>
      <c r="N3105" s="140">
        <v>0.35484467431322264</v>
      </c>
      <c r="O3105" s="140">
        <f t="shared" si="139"/>
        <v>354.84467431322264</v>
      </c>
      <c r="P3105" s="156" t="s">
        <v>346</v>
      </c>
      <c r="Q3105" s="156" t="s">
        <v>346</v>
      </c>
      <c r="R3105" s="183">
        <v>69</v>
      </c>
      <c r="S3105" s="183">
        <v>83</v>
      </c>
      <c r="T3105" s="184">
        <v>97</v>
      </c>
      <c r="U3105" s="186">
        <v>125</v>
      </c>
      <c r="V3105" s="186">
        <v>280</v>
      </c>
      <c r="W3105" s="157"/>
    </row>
    <row r="3106" spans="1:23" ht="13.8">
      <c r="A3106" s="158">
        <v>22.39</v>
      </c>
      <c r="B3106" s="153">
        <v>207</v>
      </c>
      <c r="C3106" s="27">
        <v>292220</v>
      </c>
      <c r="D3106" s="27"/>
      <c r="E3106" s="27"/>
      <c r="F3106" s="27"/>
      <c r="G3106" s="27"/>
      <c r="H3106" s="27"/>
      <c r="I3106" s="27"/>
      <c r="J3106" s="154" t="s">
        <v>444</v>
      </c>
      <c r="K3106" s="27" t="s">
        <v>98</v>
      </c>
      <c r="L3106" s="27"/>
      <c r="M3106" s="155" t="s">
        <v>98</v>
      </c>
      <c r="N3106" s="140">
        <v>8.0000832258332998E-3</v>
      </c>
      <c r="O3106" s="140">
        <f t="shared" si="139"/>
        <v>8.0000832258333006</v>
      </c>
      <c r="P3106" s="156" t="s">
        <v>346</v>
      </c>
      <c r="Q3106" s="156" t="s">
        <v>346</v>
      </c>
      <c r="R3106" s="183">
        <v>73</v>
      </c>
      <c r="S3106" s="183">
        <v>281</v>
      </c>
      <c r="T3106" s="184">
        <v>355</v>
      </c>
      <c r="U3106" s="186"/>
      <c r="V3106" s="186"/>
      <c r="W3106" s="157"/>
    </row>
    <row r="3107" spans="1:23" ht="13.8">
      <c r="A3107" s="158">
        <v>23.46</v>
      </c>
      <c r="B3107" s="153">
        <v>56</v>
      </c>
      <c r="C3107" s="27">
        <v>4917885</v>
      </c>
      <c r="D3107" s="27"/>
      <c r="E3107" s="27"/>
      <c r="F3107" s="27"/>
      <c r="G3107" s="27"/>
      <c r="H3107" s="27"/>
      <c r="I3107" s="27"/>
      <c r="J3107" s="154" t="s">
        <v>684</v>
      </c>
      <c r="K3107" s="27" t="s">
        <v>852</v>
      </c>
      <c r="L3107" s="27"/>
      <c r="M3107" s="155" t="s">
        <v>696</v>
      </c>
      <c r="N3107" s="140">
        <v>0.13463653854998697</v>
      </c>
      <c r="O3107" s="140">
        <f t="shared" si="139"/>
        <v>134.63653854998697</v>
      </c>
      <c r="P3107" s="156" t="s">
        <v>346</v>
      </c>
      <c r="Q3107" s="156" t="s">
        <v>346</v>
      </c>
      <c r="R3107" s="183">
        <v>129</v>
      </c>
      <c r="S3107" s="183">
        <v>285</v>
      </c>
      <c r="T3107" s="184">
        <v>340</v>
      </c>
      <c r="U3107" s="186"/>
      <c r="V3107" s="186"/>
      <c r="W3107" s="157"/>
    </row>
    <row r="3108" spans="1:23" ht="13.8">
      <c r="A3108" s="158">
        <v>23.5</v>
      </c>
      <c r="B3108" s="153">
        <v>243</v>
      </c>
      <c r="C3108" s="27">
        <v>1244264</v>
      </c>
      <c r="D3108" s="27"/>
      <c r="E3108" s="27"/>
      <c r="F3108" s="27"/>
      <c r="G3108" s="27"/>
      <c r="H3108" s="27"/>
      <c r="I3108" s="27"/>
      <c r="J3108" s="154" t="s">
        <v>450</v>
      </c>
      <c r="K3108" s="27" t="s">
        <v>120</v>
      </c>
      <c r="L3108" s="27"/>
      <c r="M3108" s="155" t="s">
        <v>145</v>
      </c>
      <c r="N3108" s="140">
        <v>0.1</v>
      </c>
      <c r="O3108" s="140">
        <f t="shared" si="139"/>
        <v>100</v>
      </c>
      <c r="P3108" s="156" t="s">
        <v>346</v>
      </c>
      <c r="Q3108" s="156" t="s">
        <v>346</v>
      </c>
      <c r="R3108" s="183">
        <v>245</v>
      </c>
      <c r="S3108" s="183">
        <v>186</v>
      </c>
      <c r="T3108" s="184">
        <v>256</v>
      </c>
      <c r="U3108" s="186"/>
      <c r="V3108" s="186"/>
      <c r="W3108" s="157"/>
    </row>
    <row r="3109" spans="1:23" ht="13.8">
      <c r="A3109" s="158">
        <v>24.4</v>
      </c>
      <c r="B3109" s="153">
        <v>207</v>
      </c>
      <c r="C3109" s="27">
        <v>567647</v>
      </c>
      <c r="D3109" s="27"/>
      <c r="E3109" s="27"/>
      <c r="F3109" s="27"/>
      <c r="G3109" s="27"/>
      <c r="H3109" s="27"/>
      <c r="I3109" s="27"/>
      <c r="J3109" s="154" t="s">
        <v>444</v>
      </c>
      <c r="K3109" s="27" t="s">
        <v>98</v>
      </c>
      <c r="L3109" s="27"/>
      <c r="M3109" s="155" t="s">
        <v>98</v>
      </c>
      <c r="N3109" s="140">
        <v>1.5540425853448067E-2</v>
      </c>
      <c r="O3109" s="140">
        <f t="shared" si="139"/>
        <v>15.540425853448067</v>
      </c>
      <c r="P3109" s="156" t="s">
        <v>346</v>
      </c>
      <c r="Q3109" s="156" t="s">
        <v>346</v>
      </c>
      <c r="R3109" s="183">
        <v>73</v>
      </c>
      <c r="S3109" s="183">
        <v>281</v>
      </c>
      <c r="T3109" s="184">
        <v>355</v>
      </c>
      <c r="U3109" s="186"/>
      <c r="V3109" s="186"/>
      <c r="W3109" s="157"/>
    </row>
    <row r="3110" spans="1:23" ht="13.8">
      <c r="A3110" s="158">
        <v>24.65</v>
      </c>
      <c r="B3110" s="153">
        <v>55</v>
      </c>
      <c r="C3110" s="27">
        <v>569879</v>
      </c>
      <c r="D3110" s="27"/>
      <c r="E3110" s="27"/>
      <c r="F3110" s="27"/>
      <c r="G3110" s="27"/>
      <c r="H3110" s="27"/>
      <c r="I3110" s="27"/>
      <c r="J3110" s="154" t="s">
        <v>597</v>
      </c>
      <c r="K3110" s="27" t="s">
        <v>692</v>
      </c>
      <c r="L3110" s="27"/>
      <c r="M3110" s="155" t="s">
        <v>697</v>
      </c>
      <c r="N3110" s="140">
        <v>1.5601531136317346E-2</v>
      </c>
      <c r="O3110" s="140">
        <f t="shared" si="139"/>
        <v>15.601531136317346</v>
      </c>
      <c r="P3110" s="156" t="s">
        <v>346</v>
      </c>
      <c r="Q3110" s="156" t="s">
        <v>346</v>
      </c>
      <c r="R3110" s="183">
        <v>97</v>
      </c>
      <c r="S3110" s="183">
        <v>145</v>
      </c>
      <c r="T3110" s="184">
        <v>224</v>
      </c>
      <c r="U3110" s="186"/>
      <c r="V3110" s="186"/>
      <c r="W3110" s="157"/>
    </row>
    <row r="3111" spans="1:23" ht="13.8">
      <c r="A3111" s="158">
        <v>25.3</v>
      </c>
      <c r="B3111" s="153">
        <v>149</v>
      </c>
      <c r="C3111" s="27">
        <v>1049303</v>
      </c>
      <c r="D3111" s="27"/>
      <c r="E3111" s="27"/>
      <c r="F3111" s="27"/>
      <c r="G3111" s="27"/>
      <c r="H3111" s="27"/>
      <c r="I3111" s="27"/>
      <c r="J3111" s="154" t="s">
        <v>94</v>
      </c>
      <c r="K3111" s="27" t="s">
        <v>121</v>
      </c>
      <c r="L3111" s="27"/>
      <c r="M3111" s="155" t="s">
        <v>146</v>
      </c>
      <c r="N3111" s="140">
        <v>2.8726683078216953E-2</v>
      </c>
      <c r="O3111" s="140">
        <f>N3111*10000</f>
        <v>287.26683078216951</v>
      </c>
      <c r="P3111" s="156" t="s">
        <v>346</v>
      </c>
      <c r="Q3111" s="27">
        <v>1300</v>
      </c>
      <c r="R3111" s="183">
        <v>55</v>
      </c>
      <c r="S3111" s="183">
        <v>167</v>
      </c>
      <c r="T3111" s="184">
        <v>279</v>
      </c>
      <c r="U3111" s="186"/>
      <c r="V3111" s="186"/>
      <c r="W3111" s="157"/>
    </row>
    <row r="3112" spans="1:23" ht="13.8">
      <c r="A3112" s="158">
        <v>25.64</v>
      </c>
      <c r="B3112" s="153">
        <v>207</v>
      </c>
      <c r="C3112" s="27">
        <v>760756</v>
      </c>
      <c r="D3112" s="27"/>
      <c r="E3112" s="27"/>
      <c r="F3112" s="27"/>
      <c r="G3112" s="27"/>
      <c r="H3112" s="27"/>
      <c r="I3112" s="27"/>
      <c r="J3112" s="154" t="s">
        <v>444</v>
      </c>
      <c r="K3112" s="27" t="s">
        <v>98</v>
      </c>
      <c r="L3112" s="27"/>
      <c r="M3112" s="155" t="s">
        <v>98</v>
      </c>
      <c r="N3112" s="140">
        <v>2.0827155275313248E-2</v>
      </c>
      <c r="O3112" s="140">
        <f t="shared" si="139"/>
        <v>20.827155275313249</v>
      </c>
      <c r="P3112" s="156" t="s">
        <v>346</v>
      </c>
      <c r="Q3112" s="156" t="s">
        <v>346</v>
      </c>
      <c r="R3112" s="183">
        <v>73</v>
      </c>
      <c r="S3112" s="183">
        <v>281</v>
      </c>
      <c r="T3112" s="184">
        <v>341</v>
      </c>
      <c r="U3112" s="186"/>
      <c r="V3112" s="186"/>
      <c r="W3112" s="157"/>
    </row>
    <row r="3113" spans="1:23" ht="13.8">
      <c r="A3113" s="158">
        <v>25.88</v>
      </c>
      <c r="B3113" s="153">
        <v>57</v>
      </c>
      <c r="C3113" s="27">
        <v>1951609</v>
      </c>
      <c r="D3113" s="27"/>
      <c r="E3113" s="27"/>
      <c r="F3113" s="27"/>
      <c r="G3113" s="27"/>
      <c r="H3113" s="27"/>
      <c r="I3113" s="27"/>
      <c r="J3113" s="154" t="s">
        <v>329</v>
      </c>
      <c r="K3113" s="27" t="s">
        <v>343</v>
      </c>
      <c r="L3113" s="27"/>
      <c r="M3113" s="155" t="s">
        <v>336</v>
      </c>
      <c r="N3113" s="140">
        <v>5.3429041216498864E-2</v>
      </c>
      <c r="O3113" s="140">
        <f t="shared" si="139"/>
        <v>53.429041216498867</v>
      </c>
      <c r="P3113" s="156" t="s">
        <v>346</v>
      </c>
      <c r="Q3113" s="27">
        <v>2.1544000000000001E-4</v>
      </c>
      <c r="R3113" s="183">
        <v>71</v>
      </c>
      <c r="S3113" s="183">
        <v>85</v>
      </c>
      <c r="T3113" s="184">
        <v>366</v>
      </c>
      <c r="U3113" s="186"/>
      <c r="V3113" s="186"/>
      <c r="W3113" s="157"/>
    </row>
    <row r="3114" spans="1:23" ht="13.8">
      <c r="A3114" s="158">
        <v>26.91</v>
      </c>
      <c r="B3114" s="153">
        <v>57</v>
      </c>
      <c r="C3114" s="27">
        <v>2854269</v>
      </c>
      <c r="D3114" s="27"/>
      <c r="E3114" s="27"/>
      <c r="F3114" s="27"/>
      <c r="G3114" s="27"/>
      <c r="H3114" s="27"/>
      <c r="I3114" s="27"/>
      <c r="J3114" s="154" t="s">
        <v>330</v>
      </c>
      <c r="K3114" s="27" t="s">
        <v>344</v>
      </c>
      <c r="L3114" s="27"/>
      <c r="M3114" s="155" t="s">
        <v>337</v>
      </c>
      <c r="N3114" s="140">
        <v>7.8141090784053069E-2</v>
      </c>
      <c r="O3114" s="140">
        <f t="shared" si="139"/>
        <v>78.141090784053063</v>
      </c>
      <c r="P3114" s="156" t="s">
        <v>346</v>
      </c>
      <c r="Q3114" s="27">
        <v>8.6225999999999997E-5</v>
      </c>
      <c r="R3114" s="183">
        <v>71</v>
      </c>
      <c r="S3114" s="183">
        <v>85</v>
      </c>
      <c r="T3114" s="184">
        <v>380</v>
      </c>
      <c r="U3114" s="186"/>
      <c r="V3114" s="186"/>
      <c r="W3114" s="157"/>
    </row>
    <row r="3115" spans="1:23" ht="13.8">
      <c r="A3115" s="9">
        <v>26.92</v>
      </c>
      <c r="B3115" s="10">
        <v>207</v>
      </c>
      <c r="C3115" s="135">
        <v>1028585</v>
      </c>
      <c r="D3115" s="135"/>
      <c r="E3115" s="135"/>
      <c r="F3115" s="135"/>
      <c r="G3115" s="135"/>
      <c r="H3115" s="135"/>
      <c r="I3115" s="135"/>
      <c r="J3115" s="138" t="s">
        <v>444</v>
      </c>
      <c r="K3115" s="135" t="s">
        <v>98</v>
      </c>
      <c r="L3115" s="135"/>
      <c r="M3115" s="20" t="s">
        <v>98</v>
      </c>
      <c r="N3115" s="14">
        <v>2.8159488073519076E-2</v>
      </c>
      <c r="O3115" s="140">
        <f t="shared" si="139"/>
        <v>28.159488073519075</v>
      </c>
      <c r="P3115" s="130" t="s">
        <v>346</v>
      </c>
      <c r="Q3115" s="130" t="s">
        <v>346</v>
      </c>
      <c r="R3115" s="183">
        <v>73</v>
      </c>
      <c r="S3115" s="183">
        <v>281</v>
      </c>
      <c r="T3115" s="184">
        <v>355</v>
      </c>
      <c r="U3115" s="186"/>
      <c r="V3115" s="186"/>
      <c r="W3115" s="136"/>
    </row>
    <row r="3116" spans="1:23" ht="13.8">
      <c r="A3116" s="9">
        <v>28.01</v>
      </c>
      <c r="B3116" s="10">
        <v>57</v>
      </c>
      <c r="C3116" s="135">
        <v>470224</v>
      </c>
      <c r="D3116" s="135"/>
      <c r="E3116" s="135"/>
      <c r="F3116" s="135"/>
      <c r="G3116" s="135"/>
      <c r="H3116" s="135"/>
      <c r="I3116" s="135"/>
      <c r="J3116" s="138" t="s">
        <v>532</v>
      </c>
      <c r="K3116" s="135" t="s">
        <v>253</v>
      </c>
      <c r="L3116" s="135"/>
      <c r="M3116" s="20" t="s">
        <v>254</v>
      </c>
      <c r="N3116" s="14">
        <v>1.2873284288495782E-2</v>
      </c>
      <c r="O3116" s="140">
        <f t="shared" si="139"/>
        <v>12.873284288495782</v>
      </c>
      <c r="P3116" s="130" t="s">
        <v>346</v>
      </c>
      <c r="Q3116" s="130" t="s">
        <v>346</v>
      </c>
      <c r="R3116" s="183">
        <v>71</v>
      </c>
      <c r="S3116" s="183">
        <v>85</v>
      </c>
      <c r="T3116" s="184">
        <v>394</v>
      </c>
      <c r="U3116" s="186"/>
      <c r="V3116" s="186"/>
      <c r="W3116" s="136"/>
    </row>
    <row r="3117" spans="1:23" ht="13.8">
      <c r="A3117" s="9">
        <v>28.36</v>
      </c>
      <c r="B3117" s="10">
        <v>207</v>
      </c>
      <c r="C3117" s="135">
        <v>122297</v>
      </c>
      <c r="D3117" s="135"/>
      <c r="E3117" s="135"/>
      <c r="F3117" s="135"/>
      <c r="G3117" s="135"/>
      <c r="H3117" s="135"/>
      <c r="I3117" s="135"/>
      <c r="J3117" s="138" t="s">
        <v>444</v>
      </c>
      <c r="K3117" s="135" t="s">
        <v>98</v>
      </c>
      <c r="L3117" s="135"/>
      <c r="M3117" s="20" t="s">
        <v>98</v>
      </c>
      <c r="N3117" s="14">
        <v>3.3481150443834609E-3</v>
      </c>
      <c r="O3117" s="140">
        <f t="shared" si="139"/>
        <v>3.3481150443834609</v>
      </c>
      <c r="P3117" s="130" t="s">
        <v>346</v>
      </c>
      <c r="Q3117" s="130" t="s">
        <v>346</v>
      </c>
      <c r="R3117" s="183">
        <v>73</v>
      </c>
      <c r="S3117" s="183">
        <v>281</v>
      </c>
      <c r="T3117" s="184">
        <v>355</v>
      </c>
      <c r="U3117" s="186"/>
      <c r="V3117" s="186"/>
      <c r="W3117" s="136"/>
    </row>
    <row r="3118" spans="1:23" ht="14.4" thickBot="1">
      <c r="A3118" s="9">
        <v>29.35</v>
      </c>
      <c r="B3118" s="10">
        <v>57</v>
      </c>
      <c r="C3118" s="135">
        <v>467458</v>
      </c>
      <c r="D3118" s="135"/>
      <c r="E3118" s="135"/>
      <c r="F3118" s="135"/>
      <c r="G3118" s="135"/>
      <c r="H3118" s="135"/>
      <c r="I3118" s="135"/>
      <c r="J3118" s="138" t="s">
        <v>158</v>
      </c>
      <c r="K3118" s="135" t="s">
        <v>169</v>
      </c>
      <c r="L3118" s="135"/>
      <c r="M3118" s="20" t="s">
        <v>181</v>
      </c>
      <c r="N3118" s="14">
        <v>1.2797559730961545E-2</v>
      </c>
      <c r="O3118" s="140">
        <f t="shared" si="139"/>
        <v>12.797559730961545</v>
      </c>
      <c r="P3118" s="130" t="s">
        <v>346</v>
      </c>
      <c r="Q3118" s="130" t="s">
        <v>346</v>
      </c>
      <c r="R3118" s="235">
        <v>71</v>
      </c>
      <c r="S3118" s="235">
        <v>85</v>
      </c>
      <c r="T3118" s="236">
        <v>408</v>
      </c>
      <c r="U3118" s="188"/>
      <c r="V3118" s="188"/>
      <c r="W3118" s="136"/>
    </row>
    <row r="3119" spans="1:23" ht="13.8" thickBot="1">
      <c r="A3119" s="220" t="s">
        <v>410</v>
      </c>
      <c r="B3119" s="220"/>
      <c r="C3119" s="220"/>
      <c r="D3119" s="220"/>
      <c r="E3119" s="220"/>
      <c r="F3119" s="220"/>
      <c r="G3119" s="220"/>
      <c r="H3119" s="220"/>
      <c r="I3119" s="220"/>
      <c r="J3119" s="220"/>
      <c r="K3119" s="220"/>
      <c r="L3119" s="220"/>
      <c r="M3119" s="220"/>
      <c r="N3119" s="220"/>
      <c r="O3119" s="220"/>
      <c r="P3119" s="220"/>
      <c r="Q3119" s="220"/>
      <c r="R3119" s="220"/>
      <c r="S3119" s="220"/>
      <c r="T3119" s="220"/>
      <c r="U3119" s="220"/>
      <c r="V3119" s="220"/>
      <c r="W3119" s="220"/>
    </row>
    <row r="3120" spans="1:23">
      <c r="A3120" s="9">
        <v>5.83</v>
      </c>
      <c r="B3120" s="10">
        <v>73</v>
      </c>
      <c r="C3120" s="135">
        <v>12696606</v>
      </c>
      <c r="D3120" s="11"/>
      <c r="E3120" s="12"/>
      <c r="F3120" s="135"/>
      <c r="G3120" s="135"/>
      <c r="H3120" s="135"/>
      <c r="I3120" s="135"/>
      <c r="J3120" s="15" t="s">
        <v>95</v>
      </c>
      <c r="K3120" s="7" t="s">
        <v>98</v>
      </c>
      <c r="L3120" s="135"/>
      <c r="M3120" s="13" t="s">
        <v>98</v>
      </c>
      <c r="N3120" s="14">
        <v>0.57287449611920427</v>
      </c>
      <c r="O3120" s="140">
        <f t="shared" si="139"/>
        <v>572.87449611920431</v>
      </c>
      <c r="P3120" s="130" t="s">
        <v>346</v>
      </c>
      <c r="Q3120" s="130" t="s">
        <v>346</v>
      </c>
      <c r="R3120" s="211">
        <v>58</v>
      </c>
      <c r="S3120" s="211"/>
      <c r="T3120" s="211"/>
      <c r="U3120" s="211"/>
      <c r="V3120" s="211"/>
      <c r="W3120" s="136"/>
    </row>
    <row r="3121" spans="1:23">
      <c r="A3121" s="9">
        <v>7.66</v>
      </c>
      <c r="B3121" s="10">
        <v>89</v>
      </c>
      <c r="C3121" s="135">
        <v>29730929</v>
      </c>
      <c r="D3121" s="11"/>
      <c r="E3121" s="12"/>
      <c r="F3121" s="135"/>
      <c r="G3121" s="135"/>
      <c r="H3121" s="135"/>
      <c r="I3121" s="135"/>
      <c r="J3121" s="15" t="s">
        <v>95</v>
      </c>
      <c r="K3121" s="7" t="s">
        <v>98</v>
      </c>
      <c r="L3121" s="135"/>
      <c r="M3121" s="13" t="s">
        <v>98</v>
      </c>
      <c r="N3121" s="14">
        <v>1.3414680246067994</v>
      </c>
      <c r="O3121" s="140">
        <f t="shared" si="139"/>
        <v>1341.4680246067994</v>
      </c>
      <c r="P3121" s="130" t="s">
        <v>346</v>
      </c>
      <c r="Q3121" s="130" t="s">
        <v>346</v>
      </c>
      <c r="R3121" s="199">
        <v>74</v>
      </c>
      <c r="S3121" s="199"/>
      <c r="T3121" s="199"/>
      <c r="U3121" s="199"/>
      <c r="V3121" s="199"/>
      <c r="W3121" s="136"/>
    </row>
    <row r="3122" spans="1:23">
      <c r="A3122" s="9">
        <v>7.9</v>
      </c>
      <c r="B3122" s="10">
        <v>58</v>
      </c>
      <c r="C3122" s="135">
        <v>4383035</v>
      </c>
      <c r="D3122" s="11"/>
      <c r="E3122" s="12"/>
      <c r="F3122" s="135"/>
      <c r="G3122" s="135"/>
      <c r="H3122" s="135"/>
      <c r="I3122" s="135"/>
      <c r="J3122" s="15" t="s">
        <v>95</v>
      </c>
      <c r="K3122" s="7" t="s">
        <v>98</v>
      </c>
      <c r="L3122" s="135"/>
      <c r="M3122" s="13" t="s">
        <v>98</v>
      </c>
      <c r="N3122" s="14">
        <v>0.1977637934970839</v>
      </c>
      <c r="O3122" s="140">
        <f t="shared" si="139"/>
        <v>197.7637934970839</v>
      </c>
      <c r="P3122" s="130" t="s">
        <v>346</v>
      </c>
      <c r="Q3122" s="130" t="s">
        <v>346</v>
      </c>
      <c r="R3122" s="199">
        <v>115</v>
      </c>
      <c r="S3122" s="199"/>
      <c r="T3122" s="199"/>
      <c r="U3122" s="199"/>
      <c r="V3122" s="199"/>
      <c r="W3122" s="136"/>
    </row>
    <row r="3123" spans="1:23">
      <c r="A3123" s="9">
        <v>8.24</v>
      </c>
      <c r="B3123" s="10">
        <v>103</v>
      </c>
      <c r="C3123" s="135">
        <v>626339</v>
      </c>
      <c r="D3123" s="11"/>
      <c r="E3123" s="12"/>
      <c r="F3123" s="135"/>
      <c r="G3123" s="135"/>
      <c r="H3123" s="135"/>
      <c r="I3123" s="135"/>
      <c r="J3123" s="15" t="s">
        <v>95</v>
      </c>
      <c r="K3123" s="7" t="s">
        <v>98</v>
      </c>
      <c r="L3123" s="135"/>
      <c r="M3123" s="13" t="s">
        <v>98</v>
      </c>
      <c r="N3123" s="14">
        <v>2.8260594919997224E-2</v>
      </c>
      <c r="O3123" s="140">
        <f t="shared" si="139"/>
        <v>28.260594919997224</v>
      </c>
      <c r="P3123" s="130" t="s">
        <v>346</v>
      </c>
      <c r="Q3123" s="130" t="s">
        <v>346</v>
      </c>
      <c r="R3123" s="199">
        <v>58</v>
      </c>
      <c r="S3123" s="199">
        <v>88</v>
      </c>
      <c r="T3123" s="199"/>
      <c r="U3123" s="199"/>
      <c r="V3123" s="199"/>
      <c r="W3123" s="136"/>
    </row>
    <row r="3124" spans="1:23">
      <c r="A3124" s="9">
        <v>9.18</v>
      </c>
      <c r="B3124" s="10">
        <v>58</v>
      </c>
      <c r="C3124" s="135">
        <v>2176804</v>
      </c>
      <c r="D3124" s="11"/>
      <c r="E3124" s="12"/>
      <c r="F3124" s="135"/>
      <c r="G3124" s="135"/>
      <c r="H3124" s="135"/>
      <c r="I3124" s="135"/>
      <c r="J3124" s="15" t="s">
        <v>95</v>
      </c>
      <c r="K3124" s="7" t="s">
        <v>98</v>
      </c>
      <c r="L3124" s="135"/>
      <c r="M3124" s="13" t="s">
        <v>98</v>
      </c>
      <c r="N3124" s="14">
        <v>9.821801941796636E-2</v>
      </c>
      <c r="O3124" s="140">
        <f t="shared" si="139"/>
        <v>98.21801941796636</v>
      </c>
      <c r="P3124" s="130" t="s">
        <v>346</v>
      </c>
      <c r="Q3124" s="130" t="s">
        <v>346</v>
      </c>
      <c r="R3124" s="199">
        <v>103</v>
      </c>
      <c r="S3124" s="199">
        <v>146</v>
      </c>
      <c r="T3124" s="199"/>
      <c r="U3124" s="199"/>
      <c r="V3124" s="199"/>
      <c r="W3124" s="136"/>
    </row>
    <row r="3125" spans="1:23">
      <c r="A3125" s="9">
        <v>10.66</v>
      </c>
      <c r="B3125" s="10">
        <v>158</v>
      </c>
      <c r="C3125" s="135">
        <v>143511</v>
      </c>
      <c r="D3125" s="11"/>
      <c r="E3125" s="12"/>
      <c r="F3125" s="135"/>
      <c r="G3125" s="135"/>
      <c r="H3125" s="135"/>
      <c r="I3125" s="135"/>
      <c r="J3125" s="15" t="s">
        <v>397</v>
      </c>
      <c r="K3125" s="7" t="s">
        <v>406</v>
      </c>
      <c r="L3125" s="135"/>
      <c r="M3125" s="13" t="s">
        <v>402</v>
      </c>
      <c r="N3125" s="14">
        <v>6.4752573886724622E-3</v>
      </c>
      <c r="O3125" s="140">
        <f t="shared" si="139"/>
        <v>6.4752573886724623</v>
      </c>
      <c r="P3125" s="130" t="s">
        <v>346</v>
      </c>
      <c r="Q3125" s="130" t="s">
        <v>346</v>
      </c>
      <c r="R3125" s="199">
        <v>173</v>
      </c>
      <c r="S3125" s="199"/>
      <c r="T3125" s="199"/>
      <c r="U3125" s="199"/>
      <c r="V3125" s="199"/>
      <c r="W3125" s="136"/>
    </row>
    <row r="3126" spans="1:23">
      <c r="A3126" s="9">
        <v>10.83</v>
      </c>
      <c r="B3126" s="10">
        <v>163</v>
      </c>
      <c r="C3126" s="135">
        <v>463104</v>
      </c>
      <c r="D3126" s="11"/>
      <c r="E3126" s="12"/>
      <c r="F3126" s="135"/>
      <c r="G3126" s="135"/>
      <c r="H3126" s="135"/>
      <c r="I3126" s="135"/>
      <c r="J3126" s="15" t="s">
        <v>95</v>
      </c>
      <c r="K3126" s="7" t="s">
        <v>98</v>
      </c>
      <c r="L3126" s="135"/>
      <c r="M3126" s="13" t="s">
        <v>98</v>
      </c>
      <c r="N3126" s="14">
        <v>2.089538500688987E-2</v>
      </c>
      <c r="O3126" s="140">
        <f t="shared" si="139"/>
        <v>20.895385006889871</v>
      </c>
      <c r="P3126" s="130" t="s">
        <v>346</v>
      </c>
      <c r="Q3126" s="130" t="s">
        <v>346</v>
      </c>
      <c r="R3126" s="199">
        <v>57</v>
      </c>
      <c r="S3126" s="199">
        <v>115</v>
      </c>
      <c r="T3126" s="199">
        <v>145</v>
      </c>
      <c r="U3126" s="199"/>
      <c r="V3126" s="199"/>
      <c r="W3126" s="136"/>
    </row>
    <row r="3127" spans="1:23">
      <c r="A3127" s="9">
        <v>10.89</v>
      </c>
      <c r="B3127" s="10">
        <v>58</v>
      </c>
      <c r="C3127" s="135">
        <v>1194041</v>
      </c>
      <c r="D3127" s="11"/>
      <c r="E3127" s="12"/>
      <c r="F3127" s="135"/>
      <c r="G3127" s="135"/>
      <c r="H3127" s="135"/>
      <c r="I3127" s="135"/>
      <c r="J3127" s="15" t="s">
        <v>95</v>
      </c>
      <c r="K3127" s="7" t="s">
        <v>98</v>
      </c>
      <c r="L3127" s="135"/>
      <c r="M3127" s="13" t="s">
        <v>98</v>
      </c>
      <c r="N3127" s="14">
        <v>5.3875471619791206E-2</v>
      </c>
      <c r="O3127" s="140">
        <f t="shared" si="139"/>
        <v>53.875471619791206</v>
      </c>
      <c r="P3127" s="130" t="s">
        <v>346</v>
      </c>
      <c r="Q3127" s="130" t="s">
        <v>346</v>
      </c>
      <c r="R3127" s="199">
        <v>119</v>
      </c>
      <c r="S3127" s="199"/>
      <c r="T3127" s="199"/>
      <c r="U3127" s="199"/>
      <c r="V3127" s="199"/>
      <c r="W3127" s="136"/>
    </row>
    <row r="3128" spans="1:23">
      <c r="A3128" s="9">
        <v>11.24</v>
      </c>
      <c r="B3128" s="10">
        <v>163</v>
      </c>
      <c r="C3128" s="135">
        <v>119771</v>
      </c>
      <c r="D3128" s="11"/>
      <c r="E3128" s="12"/>
      <c r="F3128" s="135"/>
      <c r="G3128" s="135"/>
      <c r="H3128" s="135"/>
      <c r="I3128" s="135"/>
      <c r="J3128" s="15" t="s">
        <v>95</v>
      </c>
      <c r="K3128" s="7" t="s">
        <v>98</v>
      </c>
      <c r="L3128" s="135"/>
      <c r="M3128" s="13" t="s">
        <v>98</v>
      </c>
      <c r="N3128" s="14">
        <v>5.4041017949752251E-3</v>
      </c>
      <c r="O3128" s="140">
        <f t="shared" si="139"/>
        <v>5.404101794975225</v>
      </c>
      <c r="P3128" s="130" t="s">
        <v>346</v>
      </c>
      <c r="Q3128" s="130" t="s">
        <v>346</v>
      </c>
      <c r="R3128" s="199">
        <v>93</v>
      </c>
      <c r="S3128" s="199">
        <v>115</v>
      </c>
      <c r="T3128" s="199">
        <v>145</v>
      </c>
      <c r="U3128" s="199"/>
      <c r="V3128" s="199"/>
      <c r="W3128" s="136"/>
    </row>
    <row r="3129" spans="1:23">
      <c r="A3129" s="9">
        <v>15.06</v>
      </c>
      <c r="B3129" s="10">
        <v>188</v>
      </c>
      <c r="C3129" s="21">
        <v>2216298</v>
      </c>
      <c r="D3129" s="11"/>
      <c r="E3129" s="12"/>
      <c r="F3129" s="135"/>
      <c r="G3129" s="135"/>
      <c r="H3129" s="135"/>
      <c r="I3129" s="135"/>
      <c r="J3129" s="15" t="s">
        <v>89</v>
      </c>
      <c r="K3129" s="7" t="s">
        <v>115</v>
      </c>
      <c r="L3129" s="135"/>
      <c r="M3129" s="13" t="s">
        <v>140</v>
      </c>
      <c r="N3129" s="14">
        <v>0.1</v>
      </c>
      <c r="O3129" s="140">
        <f t="shared" si="139"/>
        <v>100</v>
      </c>
      <c r="P3129" s="130" t="s">
        <v>346</v>
      </c>
      <c r="Q3129" s="130" t="s">
        <v>346</v>
      </c>
      <c r="R3129" s="212">
        <v>160</v>
      </c>
      <c r="S3129" s="212"/>
      <c r="T3129" s="212"/>
      <c r="U3129" s="212"/>
      <c r="V3129" s="212"/>
      <c r="W3129" s="136"/>
    </row>
    <row r="3130" spans="1:23">
      <c r="A3130" s="9">
        <v>15.52</v>
      </c>
      <c r="B3130" s="10">
        <v>194</v>
      </c>
      <c r="C3130" s="135">
        <v>305888</v>
      </c>
      <c r="D3130" s="11"/>
      <c r="E3130" s="12"/>
      <c r="F3130" s="135"/>
      <c r="G3130" s="135"/>
      <c r="H3130" s="135"/>
      <c r="I3130" s="135"/>
      <c r="J3130" s="15" t="s">
        <v>398</v>
      </c>
      <c r="K3130" s="7" t="s">
        <v>407</v>
      </c>
      <c r="L3130" s="135"/>
      <c r="M3130" s="13" t="s">
        <v>403</v>
      </c>
      <c r="N3130" s="14">
        <v>1.3801754096245181E-2</v>
      </c>
      <c r="O3130" s="140">
        <f t="shared" si="139"/>
        <v>13.801754096245181</v>
      </c>
      <c r="P3130" s="135">
        <v>87000</v>
      </c>
      <c r="Q3130" s="135">
        <v>100</v>
      </c>
      <c r="R3130" s="199">
        <v>109</v>
      </c>
      <c r="S3130" s="199">
        <v>136</v>
      </c>
      <c r="T3130" s="199">
        <v>165</v>
      </c>
      <c r="U3130" s="199"/>
      <c r="V3130" s="199"/>
      <c r="W3130" s="136"/>
    </row>
    <row r="3131" spans="1:23">
      <c r="A3131" s="9">
        <v>16.739999999999998</v>
      </c>
      <c r="B3131" s="10">
        <v>186</v>
      </c>
      <c r="C3131" s="135">
        <v>2100028</v>
      </c>
      <c r="D3131" s="11"/>
      <c r="E3131" s="12"/>
      <c r="F3131" s="135"/>
      <c r="G3131" s="135"/>
      <c r="H3131" s="135"/>
      <c r="I3131" s="135"/>
      <c r="J3131" s="15" t="s">
        <v>95</v>
      </c>
      <c r="K3131" s="7" t="s">
        <v>98</v>
      </c>
      <c r="L3131" s="135"/>
      <c r="M3131" s="13" t="s">
        <v>98</v>
      </c>
      <c r="N3131" s="14">
        <v>9.4753864326909118E-2</v>
      </c>
      <c r="O3131" s="140">
        <f t="shared" si="139"/>
        <v>94.753864326909124</v>
      </c>
      <c r="P3131" s="130" t="s">
        <v>346</v>
      </c>
      <c r="Q3131" s="130" t="s">
        <v>346</v>
      </c>
      <c r="R3131" s="199">
        <v>256</v>
      </c>
      <c r="S3131" s="199">
        <v>109</v>
      </c>
      <c r="T3131" s="199">
        <v>221</v>
      </c>
      <c r="U3131" s="199"/>
      <c r="V3131" s="199"/>
      <c r="W3131" s="136"/>
    </row>
    <row r="3132" spans="1:23">
      <c r="A3132" s="9">
        <v>18.09</v>
      </c>
      <c r="B3132" s="10">
        <v>72</v>
      </c>
      <c r="C3132" s="135">
        <v>14824700</v>
      </c>
      <c r="D3132" s="11"/>
      <c r="E3132" s="12"/>
      <c r="F3132" s="135"/>
      <c r="G3132" s="135"/>
      <c r="H3132" s="135"/>
      <c r="I3132" s="135"/>
      <c r="J3132" s="15" t="s">
        <v>390</v>
      </c>
      <c r="K3132" s="7" t="s">
        <v>384</v>
      </c>
      <c r="L3132" s="135"/>
      <c r="M3132" s="13" t="s">
        <v>387</v>
      </c>
      <c r="N3132" s="14">
        <v>0.66889470639778592</v>
      </c>
      <c r="O3132" s="140">
        <f t="shared" si="139"/>
        <v>668.89470639778597</v>
      </c>
      <c r="P3132" s="130" t="s">
        <v>346</v>
      </c>
      <c r="Q3132" s="130" t="s">
        <v>346</v>
      </c>
      <c r="R3132" s="199">
        <v>167</v>
      </c>
      <c r="S3132" s="199">
        <v>239</v>
      </c>
      <c r="T3132" s="199"/>
      <c r="U3132" s="199"/>
      <c r="V3132" s="199"/>
      <c r="W3132" s="136"/>
    </row>
    <row r="3133" spans="1:23">
      <c r="A3133" s="9">
        <v>18.420000000000002</v>
      </c>
      <c r="B3133" s="10">
        <v>58</v>
      </c>
      <c r="C3133" s="135">
        <v>1031441</v>
      </c>
      <c r="D3133" s="11"/>
      <c r="E3133" s="12"/>
      <c r="F3133" s="135"/>
      <c r="G3133" s="135"/>
      <c r="H3133" s="135"/>
      <c r="I3133" s="135"/>
      <c r="J3133" s="15" t="s">
        <v>95</v>
      </c>
      <c r="K3133" s="7" t="s">
        <v>98</v>
      </c>
      <c r="L3133" s="135"/>
      <c r="M3133" s="13" t="s">
        <v>98</v>
      </c>
      <c r="N3133" s="14">
        <v>4.6538913088402377E-2</v>
      </c>
      <c r="O3133" s="140">
        <f t="shared" si="139"/>
        <v>46.538913088402374</v>
      </c>
      <c r="P3133" s="130" t="s">
        <v>346</v>
      </c>
      <c r="Q3133" s="130" t="s">
        <v>346</v>
      </c>
      <c r="R3133" s="199">
        <v>88</v>
      </c>
      <c r="S3133" s="199">
        <v>207</v>
      </c>
      <c r="T3133" s="199"/>
      <c r="U3133" s="199"/>
      <c r="V3133" s="199"/>
      <c r="W3133" s="136"/>
    </row>
    <row r="3134" spans="1:23">
      <c r="A3134" s="9">
        <v>19.59</v>
      </c>
      <c r="B3134" s="10">
        <v>211</v>
      </c>
      <c r="C3134" s="135">
        <v>126328</v>
      </c>
      <c r="D3134" s="11"/>
      <c r="E3134" s="12"/>
      <c r="F3134" s="135"/>
      <c r="G3134" s="135"/>
      <c r="H3134" s="135"/>
      <c r="I3134" s="135"/>
      <c r="J3134" s="15" t="s">
        <v>391</v>
      </c>
      <c r="K3134" s="7" t="s">
        <v>385</v>
      </c>
      <c r="L3134" s="135"/>
      <c r="M3134" s="13" t="s">
        <v>388</v>
      </c>
      <c r="N3134" s="14">
        <v>5.699955511397836E-3</v>
      </c>
      <c r="O3134" s="140">
        <f t="shared" si="139"/>
        <v>5.6999555113978362</v>
      </c>
      <c r="P3134" s="130" t="s">
        <v>346</v>
      </c>
      <c r="Q3134" s="130" t="s">
        <v>346</v>
      </c>
      <c r="R3134" s="199">
        <v>226</v>
      </c>
      <c r="S3134" s="199">
        <v>183</v>
      </c>
      <c r="T3134" s="199">
        <v>167</v>
      </c>
      <c r="U3134" s="199"/>
      <c r="V3134" s="199"/>
      <c r="W3134" s="136"/>
    </row>
    <row r="3135" spans="1:23">
      <c r="A3135" s="9">
        <v>19.79</v>
      </c>
      <c r="B3135" s="10">
        <v>254</v>
      </c>
      <c r="C3135" s="135">
        <v>845214</v>
      </c>
      <c r="D3135" s="11"/>
      <c r="E3135" s="12"/>
      <c r="F3135" s="135"/>
      <c r="G3135" s="135"/>
      <c r="H3135" s="135"/>
      <c r="I3135" s="135"/>
      <c r="J3135" s="15" t="s">
        <v>95</v>
      </c>
      <c r="K3135" s="7" t="s">
        <v>98</v>
      </c>
      <c r="L3135" s="135"/>
      <c r="M3135" s="13" t="s">
        <v>98</v>
      </c>
      <c r="N3135" s="14">
        <v>3.813629755565362E-2</v>
      </c>
      <c r="O3135" s="140">
        <f t="shared" si="139"/>
        <v>38.13629755565362</v>
      </c>
      <c r="P3135" s="130" t="s">
        <v>346</v>
      </c>
      <c r="Q3135" s="130" t="s">
        <v>346</v>
      </c>
      <c r="R3135" s="199">
        <v>238</v>
      </c>
      <c r="S3135" s="199"/>
      <c r="T3135" s="199"/>
      <c r="U3135" s="199"/>
      <c r="V3135" s="199"/>
      <c r="W3135" s="136"/>
    </row>
    <row r="3136" spans="1:23">
      <c r="A3136" s="9">
        <v>23.45</v>
      </c>
      <c r="B3136" s="10">
        <v>243</v>
      </c>
      <c r="C3136" s="21">
        <v>1906005</v>
      </c>
      <c r="D3136" s="11"/>
      <c r="E3136" s="12"/>
      <c r="F3136" s="135"/>
      <c r="G3136" s="135"/>
      <c r="H3136" s="135"/>
      <c r="I3136" s="135"/>
      <c r="J3136" s="15" t="s">
        <v>3393</v>
      </c>
      <c r="K3136" s="7" t="s">
        <v>120</v>
      </c>
      <c r="L3136" s="135"/>
      <c r="M3136" s="13" t="s">
        <v>145</v>
      </c>
      <c r="N3136" s="14">
        <v>0.1</v>
      </c>
      <c r="O3136" s="140">
        <f t="shared" si="139"/>
        <v>100</v>
      </c>
      <c r="P3136" s="130" t="s">
        <v>346</v>
      </c>
      <c r="Q3136" s="130" t="s">
        <v>346</v>
      </c>
      <c r="R3136" s="201">
        <v>173</v>
      </c>
      <c r="S3136" s="201">
        <v>186</v>
      </c>
      <c r="T3136" s="201">
        <v>220</v>
      </c>
      <c r="U3136" s="201">
        <v>292</v>
      </c>
      <c r="V3136" s="201"/>
      <c r="W3136" s="136"/>
    </row>
    <row r="3137" spans="1:23" ht="13.8" thickBot="1">
      <c r="A3137" s="9">
        <v>27.65</v>
      </c>
      <c r="B3137" s="10">
        <v>207</v>
      </c>
      <c r="C3137" s="135">
        <v>1215588</v>
      </c>
      <c r="D3137" s="11"/>
      <c r="E3137" s="12"/>
      <c r="F3137" s="135"/>
      <c r="G3137" s="135"/>
      <c r="H3137" s="135"/>
      <c r="I3137" s="135"/>
      <c r="J3137" s="15" t="s">
        <v>95</v>
      </c>
      <c r="K3137" s="7" t="s">
        <v>98</v>
      </c>
      <c r="L3137" s="135"/>
      <c r="M3137" s="13" t="s">
        <v>98</v>
      </c>
      <c r="N3137" s="14">
        <v>5.4847678425915647E-2</v>
      </c>
      <c r="O3137" s="140">
        <f t="shared" si="139"/>
        <v>54.847678425915646</v>
      </c>
      <c r="P3137" s="130" t="s">
        <v>346</v>
      </c>
      <c r="Q3137" s="130" t="s">
        <v>346</v>
      </c>
      <c r="R3137" s="205">
        <v>73</v>
      </c>
      <c r="S3137" s="205">
        <v>147</v>
      </c>
      <c r="T3137" s="205">
        <v>281</v>
      </c>
      <c r="U3137" s="205"/>
      <c r="V3137" s="205"/>
      <c r="W3137" s="136"/>
    </row>
    <row r="3138" spans="1:23" ht="13.8" thickBot="1">
      <c r="A3138" s="220" t="s">
        <v>411</v>
      </c>
      <c r="B3138" s="220"/>
      <c r="C3138" s="220"/>
      <c r="D3138" s="220"/>
      <c r="E3138" s="220"/>
      <c r="F3138" s="220"/>
      <c r="G3138" s="220"/>
      <c r="H3138" s="220"/>
      <c r="I3138" s="220"/>
      <c r="J3138" s="220"/>
      <c r="K3138" s="220"/>
      <c r="L3138" s="220"/>
      <c r="M3138" s="220"/>
      <c r="N3138" s="220"/>
      <c r="O3138" s="220"/>
      <c r="P3138" s="220"/>
      <c r="Q3138" s="220"/>
      <c r="R3138" s="220"/>
      <c r="S3138" s="220"/>
      <c r="T3138" s="220"/>
      <c r="U3138" s="220"/>
      <c r="V3138" s="220"/>
      <c r="W3138" s="220"/>
    </row>
    <row r="3139" spans="1:23">
      <c r="A3139" s="9">
        <v>7.69</v>
      </c>
      <c r="B3139" s="10">
        <v>59</v>
      </c>
      <c r="C3139" s="135">
        <v>176866</v>
      </c>
      <c r="D3139" s="11"/>
      <c r="E3139" s="12"/>
      <c r="F3139" s="135"/>
      <c r="G3139" s="135"/>
      <c r="H3139" s="135"/>
      <c r="I3139" s="135"/>
      <c r="J3139" s="15" t="s">
        <v>95</v>
      </c>
      <c r="K3139" s="7" t="s">
        <v>98</v>
      </c>
      <c r="L3139" s="135"/>
      <c r="M3139" s="13" t="s">
        <v>98</v>
      </c>
      <c r="N3139" s="14">
        <v>5.7411145746197852E-3</v>
      </c>
      <c r="O3139" s="140">
        <f t="shared" si="139"/>
        <v>5.7411145746197851</v>
      </c>
      <c r="P3139" s="130" t="s">
        <v>346</v>
      </c>
      <c r="Q3139" s="130" t="s">
        <v>346</v>
      </c>
      <c r="R3139" s="211">
        <v>106</v>
      </c>
      <c r="S3139" s="211"/>
      <c r="T3139" s="211"/>
      <c r="U3139" s="211"/>
      <c r="V3139" s="16"/>
      <c r="W3139" s="136"/>
    </row>
    <row r="3140" spans="1:23">
      <c r="A3140" s="9">
        <v>7.73</v>
      </c>
      <c r="B3140" s="10">
        <v>68</v>
      </c>
      <c r="C3140" s="135">
        <v>220705</v>
      </c>
      <c r="D3140" s="11"/>
      <c r="E3140" s="12"/>
      <c r="F3140" s="135"/>
      <c r="G3140" s="135"/>
      <c r="H3140" s="135"/>
      <c r="I3140" s="135"/>
      <c r="J3140" s="15" t="s">
        <v>394</v>
      </c>
      <c r="K3140" s="7" t="s">
        <v>404</v>
      </c>
      <c r="L3140" s="135"/>
      <c r="M3140" s="13" t="s">
        <v>399</v>
      </c>
      <c r="N3140" s="14">
        <v>7.1641394739037443E-3</v>
      </c>
      <c r="O3140" s="140">
        <f t="shared" si="139"/>
        <v>7.1641394739037443</v>
      </c>
      <c r="P3140" s="130" t="s">
        <v>346</v>
      </c>
      <c r="Q3140" s="130" t="s">
        <v>346</v>
      </c>
      <c r="R3140" s="199">
        <v>93</v>
      </c>
      <c r="S3140" s="199">
        <v>136</v>
      </c>
      <c r="T3140" s="199">
        <v>119</v>
      </c>
      <c r="U3140" s="199"/>
      <c r="V3140" s="16"/>
      <c r="W3140" s="136"/>
    </row>
    <row r="3141" spans="1:23">
      <c r="A3141" s="5">
        <v>7.88</v>
      </c>
      <c r="B3141" s="10">
        <v>108</v>
      </c>
      <c r="C3141" s="135">
        <v>116334</v>
      </c>
      <c r="D3141" s="11"/>
      <c r="E3141" s="12"/>
      <c r="F3141" s="135"/>
      <c r="G3141" s="135"/>
      <c r="H3141" s="135"/>
      <c r="I3141" s="135"/>
      <c r="J3141" s="15" t="s">
        <v>95</v>
      </c>
      <c r="K3141" s="7" t="s">
        <v>98</v>
      </c>
      <c r="L3141" s="135"/>
      <c r="M3141" s="13" t="s">
        <v>98</v>
      </c>
      <c r="N3141" s="14">
        <v>3.7762307222632845E-3</v>
      </c>
      <c r="O3141" s="140">
        <f t="shared" si="139"/>
        <v>3.7762307222632847</v>
      </c>
      <c r="P3141" s="130" t="s">
        <v>346</v>
      </c>
      <c r="Q3141" s="130" t="s">
        <v>346</v>
      </c>
      <c r="R3141" s="199">
        <v>85</v>
      </c>
      <c r="S3141" s="199">
        <v>191</v>
      </c>
      <c r="T3141" s="199"/>
      <c r="U3141" s="199"/>
      <c r="V3141" s="16"/>
      <c r="W3141" s="136"/>
    </row>
    <row r="3142" spans="1:23">
      <c r="A3142" s="9">
        <v>9.36</v>
      </c>
      <c r="B3142" s="10">
        <v>103</v>
      </c>
      <c r="C3142" s="21">
        <v>21463</v>
      </c>
      <c r="D3142" s="11"/>
      <c r="E3142" s="12"/>
      <c r="F3142" s="135"/>
      <c r="G3142" s="135"/>
      <c r="H3142" s="135"/>
      <c r="I3142" s="135"/>
      <c r="J3142" s="15" t="s">
        <v>85</v>
      </c>
      <c r="K3142" s="7" t="s">
        <v>111</v>
      </c>
      <c r="L3142" s="135"/>
      <c r="M3142" s="13" t="s">
        <v>136</v>
      </c>
      <c r="N3142" s="14">
        <v>6.966943455218327E-4</v>
      </c>
      <c r="O3142" s="140">
        <f>N3142*10000</f>
        <v>6.9669434552183267</v>
      </c>
      <c r="P3142" s="135">
        <v>5903</v>
      </c>
      <c r="Q3142" s="130" t="s">
        <v>346</v>
      </c>
      <c r="R3142" s="199">
        <v>145</v>
      </c>
      <c r="S3142" s="199">
        <v>116</v>
      </c>
      <c r="T3142" s="199"/>
      <c r="U3142" s="199"/>
      <c r="V3142" s="16"/>
      <c r="W3142" s="136"/>
    </row>
    <row r="3143" spans="1:23">
      <c r="A3143" s="9">
        <v>10.49</v>
      </c>
      <c r="B3143" s="10">
        <v>147</v>
      </c>
      <c r="C3143" s="21">
        <v>48817</v>
      </c>
      <c r="D3143" s="11"/>
      <c r="E3143" s="12"/>
      <c r="F3143" s="135"/>
      <c r="G3143" s="135"/>
      <c r="H3143" s="135"/>
      <c r="I3143" s="135"/>
      <c r="J3143" s="15" t="s">
        <v>87</v>
      </c>
      <c r="K3143" s="7" t="s">
        <v>113</v>
      </c>
      <c r="L3143" s="135"/>
      <c r="M3143" s="13" t="s">
        <v>138</v>
      </c>
      <c r="N3143" s="14">
        <v>1.5846120237310397E-3</v>
      </c>
      <c r="O3143" s="140">
        <f t="shared" ref="O3143:O3202" si="140">N3143*1000</f>
        <v>1.5846120237310397</v>
      </c>
      <c r="P3143" s="130" t="s">
        <v>346</v>
      </c>
      <c r="Q3143" s="130" t="s">
        <v>346</v>
      </c>
      <c r="R3143" s="199">
        <v>91</v>
      </c>
      <c r="S3143" s="199">
        <v>119</v>
      </c>
      <c r="T3143" s="199">
        <v>162</v>
      </c>
      <c r="U3143" s="199"/>
      <c r="V3143" s="16"/>
      <c r="W3143" s="136"/>
    </row>
    <row r="3144" spans="1:23">
      <c r="A3144" s="9">
        <v>11</v>
      </c>
      <c r="B3144" s="10">
        <v>191</v>
      </c>
      <c r="C3144" s="21">
        <v>131637</v>
      </c>
      <c r="D3144" s="11"/>
      <c r="E3144" s="12"/>
      <c r="F3144" s="135"/>
      <c r="G3144" s="135"/>
      <c r="H3144" s="135"/>
      <c r="I3144" s="135"/>
      <c r="J3144" s="15" t="s">
        <v>155</v>
      </c>
      <c r="K3144" s="7" t="s">
        <v>166</v>
      </c>
      <c r="L3144" s="135"/>
      <c r="M3144" s="13" t="s">
        <v>178</v>
      </c>
      <c r="N3144" s="14">
        <v>4.2729699278506025E-3</v>
      </c>
      <c r="O3144" s="140">
        <f t="shared" si="140"/>
        <v>4.2729699278506024</v>
      </c>
      <c r="P3144" s="130" t="s">
        <v>346</v>
      </c>
      <c r="Q3144" s="130" t="s">
        <v>346</v>
      </c>
      <c r="R3144" s="199">
        <v>57</v>
      </c>
      <c r="S3144" s="199">
        <v>206</v>
      </c>
      <c r="T3144" s="199"/>
      <c r="U3144" s="199"/>
      <c r="V3144" s="16"/>
      <c r="W3144" s="136"/>
    </row>
    <row r="3145" spans="1:23">
      <c r="A3145" s="9">
        <v>11.91</v>
      </c>
      <c r="B3145" s="10">
        <v>149</v>
      </c>
      <c r="C3145" s="21">
        <v>98548</v>
      </c>
      <c r="D3145" s="11"/>
      <c r="E3145" s="12"/>
      <c r="F3145" s="135"/>
      <c r="G3145" s="135"/>
      <c r="H3145" s="135"/>
      <c r="I3145" s="135"/>
      <c r="J3145" s="15" t="s">
        <v>88</v>
      </c>
      <c r="K3145" s="7" t="s">
        <v>114</v>
      </c>
      <c r="L3145" s="135"/>
      <c r="M3145" s="13" t="s">
        <v>139</v>
      </c>
      <c r="N3145" s="14">
        <v>3.1988927159523626E-3</v>
      </c>
      <c r="O3145" s="140">
        <f t="shared" si="140"/>
        <v>3.1988927159523626</v>
      </c>
      <c r="P3145" s="135">
        <v>6240</v>
      </c>
      <c r="Q3145" s="135">
        <v>6240</v>
      </c>
      <c r="R3145" s="201">
        <v>56</v>
      </c>
      <c r="S3145" s="201">
        <v>76</v>
      </c>
      <c r="T3145" s="201">
        <v>104</v>
      </c>
      <c r="U3145" s="201">
        <v>222</v>
      </c>
      <c r="V3145" s="16"/>
      <c r="W3145" s="136"/>
    </row>
    <row r="3146" spans="1:23">
      <c r="A3146" s="9">
        <v>12.75</v>
      </c>
      <c r="B3146" s="10">
        <v>105</v>
      </c>
      <c r="C3146" s="135">
        <v>218611</v>
      </c>
      <c r="D3146" s="11"/>
      <c r="E3146" s="12"/>
      <c r="F3146" s="135"/>
      <c r="G3146" s="135"/>
      <c r="H3146" s="135"/>
      <c r="I3146" s="135"/>
      <c r="J3146" s="15" t="s">
        <v>290</v>
      </c>
      <c r="K3146" s="7" t="s">
        <v>302</v>
      </c>
      <c r="L3146" s="135"/>
      <c r="M3146" s="13" t="s">
        <v>316</v>
      </c>
      <c r="N3146" s="14">
        <v>7.0961677104260049E-3</v>
      </c>
      <c r="O3146" s="140">
        <f t="shared" si="140"/>
        <v>7.0961677104260046</v>
      </c>
      <c r="P3146" s="135">
        <v>7600</v>
      </c>
      <c r="Q3146" s="135">
        <v>7600</v>
      </c>
      <c r="R3146" s="199">
        <v>77</v>
      </c>
      <c r="S3146" s="199">
        <v>182</v>
      </c>
      <c r="T3146" s="199"/>
      <c r="U3146" s="199"/>
      <c r="V3146" s="16"/>
      <c r="W3146" s="136"/>
    </row>
    <row r="3147" spans="1:23">
      <c r="A3147" s="5">
        <v>13.12</v>
      </c>
      <c r="B3147" s="10">
        <v>58</v>
      </c>
      <c r="C3147" s="135">
        <v>1150393</v>
      </c>
      <c r="D3147" s="11"/>
      <c r="E3147" s="12"/>
      <c r="F3147" s="135"/>
      <c r="G3147" s="135"/>
      <c r="H3147" s="135"/>
      <c r="I3147" s="135"/>
      <c r="J3147" s="15" t="s">
        <v>95</v>
      </c>
      <c r="K3147" s="7" t="s">
        <v>98</v>
      </c>
      <c r="L3147" s="135"/>
      <c r="M3147" s="13" t="s">
        <v>98</v>
      </c>
      <c r="N3147" s="14">
        <v>3.7342044366020483E-2</v>
      </c>
      <c r="O3147" s="140">
        <f t="shared" si="140"/>
        <v>37.342044366020481</v>
      </c>
      <c r="P3147" s="130" t="s">
        <v>346</v>
      </c>
      <c r="Q3147" s="130" t="s">
        <v>346</v>
      </c>
      <c r="R3147" s="199">
        <v>191</v>
      </c>
      <c r="S3147" s="199"/>
      <c r="T3147" s="199"/>
      <c r="U3147" s="199"/>
      <c r="V3147" s="16"/>
      <c r="W3147" s="136"/>
    </row>
    <row r="3148" spans="1:23">
      <c r="A3148" s="9">
        <v>15.06</v>
      </c>
      <c r="B3148" s="10">
        <v>188</v>
      </c>
      <c r="C3148" s="21">
        <v>3080691</v>
      </c>
      <c r="D3148" s="11"/>
      <c r="E3148" s="12"/>
      <c r="F3148" s="135"/>
      <c r="G3148" s="135"/>
      <c r="H3148" s="135"/>
      <c r="I3148" s="135"/>
      <c r="J3148" s="15" t="s">
        <v>89</v>
      </c>
      <c r="K3148" s="7" t="s">
        <v>115</v>
      </c>
      <c r="L3148" s="135"/>
      <c r="M3148" s="13" t="s">
        <v>140</v>
      </c>
      <c r="N3148" s="14">
        <v>0.1</v>
      </c>
      <c r="O3148" s="140">
        <f t="shared" si="140"/>
        <v>100</v>
      </c>
      <c r="P3148" s="130" t="s">
        <v>346</v>
      </c>
      <c r="Q3148" s="130" t="s">
        <v>346</v>
      </c>
      <c r="R3148" s="212">
        <v>160</v>
      </c>
      <c r="S3148" s="212"/>
      <c r="T3148" s="212"/>
      <c r="U3148" s="212"/>
      <c r="V3148" s="16"/>
      <c r="W3148" s="136"/>
    </row>
    <row r="3149" spans="1:23">
      <c r="A3149" s="9">
        <v>15.52</v>
      </c>
      <c r="B3149" s="10">
        <v>194</v>
      </c>
      <c r="C3149" s="135">
        <v>402432</v>
      </c>
      <c r="D3149" s="11"/>
      <c r="E3149" s="12"/>
      <c r="F3149" s="135"/>
      <c r="G3149" s="135"/>
      <c r="H3149" s="135"/>
      <c r="I3149" s="135"/>
      <c r="J3149" s="15" t="s">
        <v>398</v>
      </c>
      <c r="K3149" s="7" t="s">
        <v>407</v>
      </c>
      <c r="L3149" s="135"/>
      <c r="M3149" s="13" t="s">
        <v>403</v>
      </c>
      <c r="N3149" s="14">
        <v>1.3063043323721855E-2</v>
      </c>
      <c r="O3149" s="140">
        <f t="shared" si="140"/>
        <v>13.063043323721855</v>
      </c>
      <c r="P3149" s="135">
        <v>87000</v>
      </c>
      <c r="Q3149" s="135">
        <v>100</v>
      </c>
      <c r="R3149" s="199">
        <v>109</v>
      </c>
      <c r="S3149" s="199">
        <v>136</v>
      </c>
      <c r="T3149" s="199">
        <v>165</v>
      </c>
      <c r="U3149" s="199"/>
      <c r="V3149" s="16"/>
      <c r="W3149" s="136"/>
    </row>
    <row r="3150" spans="1:23">
      <c r="A3150" s="9">
        <v>16.73</v>
      </c>
      <c r="B3150" s="10">
        <v>186</v>
      </c>
      <c r="C3150" s="135">
        <v>2010465</v>
      </c>
      <c r="D3150" s="11"/>
      <c r="E3150" s="12"/>
      <c r="F3150" s="135"/>
      <c r="G3150" s="135"/>
      <c r="H3150" s="135"/>
      <c r="I3150" s="135"/>
      <c r="J3150" s="15" t="s">
        <v>95</v>
      </c>
      <c r="K3150" s="7" t="s">
        <v>98</v>
      </c>
      <c r="L3150" s="135"/>
      <c r="M3150" s="13" t="s">
        <v>98</v>
      </c>
      <c r="N3150" s="14">
        <v>6.5260196494877284E-2</v>
      </c>
      <c r="O3150" s="140">
        <f t="shared" si="140"/>
        <v>65.260196494877277</v>
      </c>
      <c r="P3150" s="130" t="s">
        <v>346</v>
      </c>
      <c r="Q3150" s="130" t="s">
        <v>346</v>
      </c>
      <c r="R3150" s="199">
        <v>256</v>
      </c>
      <c r="S3150" s="199">
        <v>109</v>
      </c>
      <c r="T3150" s="199">
        <v>221</v>
      </c>
      <c r="U3150" s="199"/>
      <c r="V3150" s="16"/>
      <c r="W3150" s="136"/>
    </row>
    <row r="3151" spans="1:23" ht="13.8" thickBot="1">
      <c r="A3151" s="9">
        <v>23.45</v>
      </c>
      <c r="B3151" s="10">
        <v>243</v>
      </c>
      <c r="C3151" s="21">
        <v>672274</v>
      </c>
      <c r="D3151" s="11"/>
      <c r="E3151" s="12"/>
      <c r="F3151" s="135"/>
      <c r="G3151" s="135"/>
      <c r="H3151" s="135"/>
      <c r="I3151" s="135"/>
      <c r="J3151" s="15" t="s">
        <v>3393</v>
      </c>
      <c r="K3151" s="7" t="s">
        <v>120</v>
      </c>
      <c r="L3151" s="135"/>
      <c r="M3151" s="13" t="s">
        <v>145</v>
      </c>
      <c r="N3151" s="14">
        <v>0.1</v>
      </c>
      <c r="O3151" s="140">
        <f t="shared" si="140"/>
        <v>100</v>
      </c>
      <c r="P3151" s="130" t="s">
        <v>346</v>
      </c>
      <c r="Q3151" s="130" t="s">
        <v>346</v>
      </c>
      <c r="R3151" s="206">
        <v>173</v>
      </c>
      <c r="S3151" s="206">
        <v>186</v>
      </c>
      <c r="T3151" s="206">
        <v>220</v>
      </c>
      <c r="U3151" s="206">
        <v>292</v>
      </c>
      <c r="V3151" s="16"/>
      <c r="W3151" s="136"/>
    </row>
    <row r="3152" spans="1:23">
      <c r="A3152" s="220" t="s">
        <v>412</v>
      </c>
      <c r="B3152" s="220"/>
      <c r="C3152" s="220"/>
      <c r="D3152" s="220"/>
      <c r="E3152" s="220"/>
      <c r="F3152" s="220"/>
      <c r="G3152" s="220"/>
      <c r="H3152" s="220"/>
      <c r="I3152" s="220"/>
      <c r="J3152" s="220"/>
      <c r="K3152" s="220"/>
      <c r="L3152" s="220"/>
      <c r="M3152" s="220"/>
      <c r="N3152" s="220"/>
      <c r="O3152" s="220"/>
      <c r="P3152" s="220"/>
      <c r="Q3152" s="220"/>
      <c r="R3152" s="220"/>
      <c r="S3152" s="220"/>
      <c r="T3152" s="220"/>
      <c r="U3152" s="220"/>
      <c r="V3152" s="220"/>
      <c r="W3152" s="220"/>
    </row>
    <row r="3153" spans="1:23">
      <c r="A3153" s="9">
        <v>6.54</v>
      </c>
      <c r="B3153" s="10">
        <v>151</v>
      </c>
      <c r="C3153" s="135">
        <v>292790</v>
      </c>
      <c r="D3153" s="11"/>
      <c r="E3153" s="12"/>
      <c r="F3153" s="135"/>
      <c r="G3153" s="135"/>
      <c r="H3153" s="135"/>
      <c r="I3153" s="135"/>
      <c r="J3153" s="15" t="s">
        <v>95</v>
      </c>
      <c r="K3153" s="7" t="s">
        <v>98</v>
      </c>
      <c r="L3153" s="135"/>
      <c r="M3153" s="13" t="s">
        <v>98</v>
      </c>
      <c r="N3153" s="14">
        <v>1.0649585041186713E-2</v>
      </c>
      <c r="O3153" s="140">
        <f t="shared" si="140"/>
        <v>10.649585041186713</v>
      </c>
      <c r="P3153" s="130" t="s">
        <v>346</v>
      </c>
      <c r="Q3153" s="130" t="s">
        <v>346</v>
      </c>
      <c r="R3153" s="199">
        <v>133</v>
      </c>
      <c r="S3153" s="199">
        <v>79</v>
      </c>
      <c r="T3153" s="199"/>
      <c r="U3153" s="199"/>
      <c r="V3153" s="199"/>
      <c r="W3153" s="136"/>
    </row>
    <row r="3154" spans="1:23">
      <c r="A3154" s="9">
        <v>7.06</v>
      </c>
      <c r="B3154" s="10">
        <v>207</v>
      </c>
      <c r="C3154" s="135">
        <v>269535</v>
      </c>
      <c r="D3154" s="11"/>
      <c r="E3154" s="12"/>
      <c r="F3154" s="135"/>
      <c r="G3154" s="135"/>
      <c r="H3154" s="135"/>
      <c r="I3154" s="135"/>
      <c r="J3154" s="15" t="s">
        <v>95</v>
      </c>
      <c r="K3154" s="7" t="s">
        <v>98</v>
      </c>
      <c r="L3154" s="135"/>
      <c r="M3154" s="13" t="s">
        <v>98</v>
      </c>
      <c r="N3154" s="14">
        <v>9.8037361387897839E-3</v>
      </c>
      <c r="O3154" s="140">
        <f t="shared" si="140"/>
        <v>9.8037361387897839</v>
      </c>
      <c r="P3154" s="130" t="s">
        <v>346</v>
      </c>
      <c r="Q3154" s="130" t="s">
        <v>346</v>
      </c>
      <c r="R3154" s="199">
        <v>68</v>
      </c>
      <c r="S3154" s="199">
        <v>223</v>
      </c>
      <c r="T3154" s="199"/>
      <c r="U3154" s="199"/>
      <c r="V3154" s="199"/>
      <c r="W3154" s="136"/>
    </row>
    <row r="3155" spans="1:23">
      <c r="A3155" s="9">
        <v>7.27</v>
      </c>
      <c r="B3155" s="10">
        <v>94</v>
      </c>
      <c r="C3155" s="21">
        <v>7394935</v>
      </c>
      <c r="D3155" s="11"/>
      <c r="E3155" s="12"/>
      <c r="F3155" s="135"/>
      <c r="G3155" s="135"/>
      <c r="H3155" s="135"/>
      <c r="I3155" s="135"/>
      <c r="J3155" s="15" t="s">
        <v>74</v>
      </c>
      <c r="K3155" s="7" t="s">
        <v>100</v>
      </c>
      <c r="L3155" s="135"/>
      <c r="M3155" s="13" t="s">
        <v>125</v>
      </c>
      <c r="N3155" s="14">
        <v>0.2689743131819668</v>
      </c>
      <c r="O3155" s="140">
        <f t="shared" si="140"/>
        <v>268.97431318196681</v>
      </c>
      <c r="P3155" s="130" t="s">
        <v>346</v>
      </c>
      <c r="Q3155" s="130" t="s">
        <v>346</v>
      </c>
      <c r="R3155" s="199">
        <v>66</v>
      </c>
      <c r="S3155" s="199"/>
      <c r="T3155" s="199"/>
      <c r="U3155" s="199"/>
      <c r="V3155" s="199"/>
      <c r="W3155" s="136"/>
    </row>
    <row r="3156" spans="1:23">
      <c r="A3156" s="9">
        <v>7.39</v>
      </c>
      <c r="B3156" s="10">
        <v>93</v>
      </c>
      <c r="C3156" s="135">
        <v>929942</v>
      </c>
      <c r="D3156" s="11"/>
      <c r="E3156" s="12"/>
      <c r="F3156" s="135"/>
      <c r="G3156" s="135"/>
      <c r="H3156" s="135"/>
      <c r="I3156" s="135"/>
      <c r="J3156" s="15" t="s">
        <v>324</v>
      </c>
      <c r="K3156" s="7" t="s">
        <v>338</v>
      </c>
      <c r="L3156" s="135"/>
      <c r="M3156" s="13" t="s">
        <v>331</v>
      </c>
      <c r="N3156" s="14">
        <v>3.3824571919707828E-2</v>
      </c>
      <c r="O3156" s="140">
        <f t="shared" si="140"/>
        <v>33.824571919707829</v>
      </c>
      <c r="P3156" s="135">
        <v>150</v>
      </c>
      <c r="Q3156" s="130" t="s">
        <v>346</v>
      </c>
      <c r="R3156" s="199">
        <v>66</v>
      </c>
      <c r="S3156" s="199">
        <v>123</v>
      </c>
      <c r="T3156" s="199"/>
      <c r="U3156" s="199"/>
      <c r="V3156" s="199"/>
      <c r="W3156" s="136"/>
    </row>
    <row r="3157" spans="1:23">
      <c r="A3157" s="9">
        <v>7.55</v>
      </c>
      <c r="B3157" s="10">
        <v>117</v>
      </c>
      <c r="C3157" s="21">
        <v>31578</v>
      </c>
      <c r="D3157" s="11"/>
      <c r="E3157" s="12"/>
      <c r="F3157" s="135"/>
      <c r="G3157" s="135"/>
      <c r="H3157" s="135"/>
      <c r="I3157" s="135"/>
      <c r="J3157" s="15" t="s">
        <v>219</v>
      </c>
      <c r="K3157" s="7" t="s">
        <v>210</v>
      </c>
      <c r="L3157" s="135"/>
      <c r="M3157" s="13" t="s">
        <v>242</v>
      </c>
      <c r="N3157" s="14">
        <v>1.1485795157983333E-3</v>
      </c>
      <c r="O3157" s="140">
        <f t="shared" si="140"/>
        <v>1.1485795157983334</v>
      </c>
      <c r="P3157" s="130" t="s">
        <v>346</v>
      </c>
      <c r="Q3157" s="130" t="s">
        <v>346</v>
      </c>
      <c r="R3157" s="199">
        <v>91</v>
      </c>
      <c r="S3157" s="199">
        <v>105</v>
      </c>
      <c r="T3157" s="199"/>
      <c r="U3157" s="199"/>
      <c r="V3157" s="199"/>
      <c r="W3157" s="136"/>
    </row>
    <row r="3158" spans="1:23">
      <c r="A3158" s="9">
        <v>7.66</v>
      </c>
      <c r="B3158" s="10">
        <v>59</v>
      </c>
      <c r="C3158" s="135">
        <v>306076</v>
      </c>
      <c r="D3158" s="11"/>
      <c r="E3158" s="12"/>
      <c r="F3158" s="135"/>
      <c r="G3158" s="135"/>
      <c r="H3158" s="135"/>
      <c r="I3158" s="135"/>
      <c r="J3158" s="15" t="s">
        <v>95</v>
      </c>
      <c r="K3158" s="7" t="s">
        <v>98</v>
      </c>
      <c r="L3158" s="135"/>
      <c r="M3158" s="13" t="s">
        <v>98</v>
      </c>
      <c r="N3158" s="14">
        <v>1.1132833741132773E-2</v>
      </c>
      <c r="O3158" s="140">
        <f t="shared" si="140"/>
        <v>11.132833741132773</v>
      </c>
      <c r="P3158" s="130" t="s">
        <v>346</v>
      </c>
      <c r="Q3158" s="130" t="s">
        <v>346</v>
      </c>
      <c r="R3158" s="199">
        <v>103</v>
      </c>
      <c r="S3158" s="199">
        <v>87</v>
      </c>
      <c r="T3158" s="199">
        <v>122</v>
      </c>
      <c r="U3158" s="199"/>
      <c r="V3158" s="199"/>
      <c r="W3158" s="136"/>
    </row>
    <row r="3159" spans="1:23">
      <c r="A3159" s="5">
        <v>7.84</v>
      </c>
      <c r="B3159" s="10">
        <v>55</v>
      </c>
      <c r="C3159" s="135">
        <v>638730</v>
      </c>
      <c r="D3159" s="11"/>
      <c r="E3159" s="12"/>
      <c r="F3159" s="135"/>
      <c r="G3159" s="135"/>
      <c r="H3159" s="135"/>
      <c r="I3159" s="135"/>
      <c r="J3159" s="15" t="s">
        <v>95</v>
      </c>
      <c r="K3159" s="7" t="s">
        <v>98</v>
      </c>
      <c r="L3159" s="135"/>
      <c r="M3159" s="13" t="s">
        <v>98</v>
      </c>
      <c r="N3159" s="14">
        <v>2.3232383118812764E-2</v>
      </c>
      <c r="O3159" s="140">
        <f t="shared" si="140"/>
        <v>23.232383118812763</v>
      </c>
      <c r="P3159" s="130" t="s">
        <v>346</v>
      </c>
      <c r="Q3159" s="130" t="s">
        <v>346</v>
      </c>
      <c r="R3159" s="199">
        <v>69</v>
      </c>
      <c r="S3159" s="199">
        <v>83</v>
      </c>
      <c r="T3159" s="199">
        <v>112</v>
      </c>
      <c r="U3159" s="199"/>
      <c r="V3159" s="199"/>
      <c r="W3159" s="136"/>
    </row>
    <row r="3160" spans="1:23">
      <c r="A3160" s="9">
        <v>8.1</v>
      </c>
      <c r="B3160" s="10">
        <v>120</v>
      </c>
      <c r="C3160" s="135">
        <v>749865</v>
      </c>
      <c r="D3160" s="11"/>
      <c r="E3160" s="12"/>
      <c r="F3160" s="135"/>
      <c r="G3160" s="135"/>
      <c r="H3160" s="135"/>
      <c r="I3160" s="135"/>
      <c r="J3160" s="15" t="s">
        <v>413</v>
      </c>
      <c r="K3160" s="7" t="s">
        <v>425</v>
      </c>
      <c r="L3160" s="135"/>
      <c r="M3160" s="13" t="s">
        <v>419</v>
      </c>
      <c r="N3160" s="14">
        <v>2.7274671562927268E-2</v>
      </c>
      <c r="O3160" s="140">
        <f t="shared" si="140"/>
        <v>27.274671562927267</v>
      </c>
      <c r="P3160" s="130" t="s">
        <v>346</v>
      </c>
      <c r="Q3160" s="130" t="s">
        <v>346</v>
      </c>
      <c r="R3160" s="199">
        <v>51</v>
      </c>
      <c r="S3160" s="199">
        <v>77</v>
      </c>
      <c r="T3160" s="199">
        <v>104</v>
      </c>
      <c r="U3160" s="199"/>
      <c r="V3160" s="199"/>
      <c r="W3160" s="136"/>
    </row>
    <row r="3161" spans="1:23">
      <c r="A3161" s="9">
        <v>8.1199999999999992</v>
      </c>
      <c r="B3161" s="10">
        <v>137</v>
      </c>
      <c r="C3161" s="21">
        <v>96347</v>
      </c>
      <c r="D3161" s="11"/>
      <c r="E3161" s="12"/>
      <c r="F3161" s="135"/>
      <c r="G3161" s="135"/>
      <c r="H3161" s="135"/>
      <c r="I3161" s="135"/>
      <c r="J3161" s="15" t="s">
        <v>79</v>
      </c>
      <c r="K3161" s="7" t="s">
        <v>105</v>
      </c>
      <c r="L3161" s="135"/>
      <c r="M3161" s="13" t="s">
        <v>130</v>
      </c>
      <c r="N3161" s="14">
        <v>3.5044078348414097E-3</v>
      </c>
      <c r="O3161" s="140">
        <f t="shared" si="140"/>
        <v>3.5044078348414098</v>
      </c>
      <c r="P3161" s="130" t="s">
        <v>346</v>
      </c>
      <c r="Q3161" s="130" t="s">
        <v>346</v>
      </c>
      <c r="R3161" s="201">
        <v>78</v>
      </c>
      <c r="S3161" s="201">
        <v>115</v>
      </c>
      <c r="T3161" s="201">
        <v>155</v>
      </c>
      <c r="U3161" s="201"/>
      <c r="V3161" s="201"/>
      <c r="W3161" s="136"/>
    </row>
    <row r="3162" spans="1:23">
      <c r="A3162" s="9">
        <v>8.17</v>
      </c>
      <c r="B3162" s="10">
        <v>99</v>
      </c>
      <c r="C3162" s="135">
        <v>90356</v>
      </c>
      <c r="D3162" s="11"/>
      <c r="E3162" s="12"/>
      <c r="F3162" s="135"/>
      <c r="G3162" s="135"/>
      <c r="H3162" s="135"/>
      <c r="I3162" s="135"/>
      <c r="J3162" s="15" t="s">
        <v>95</v>
      </c>
      <c r="K3162" s="7" t="s">
        <v>98</v>
      </c>
      <c r="L3162" s="135"/>
      <c r="M3162" s="13" t="s">
        <v>98</v>
      </c>
      <c r="N3162" s="14">
        <v>3.286498534722725E-3</v>
      </c>
      <c r="O3162" s="140">
        <f t="shared" si="140"/>
        <v>3.2864985347227251</v>
      </c>
      <c r="P3162" s="130" t="s">
        <v>346</v>
      </c>
      <c r="Q3162" s="130" t="s">
        <v>346</v>
      </c>
      <c r="R3162" s="199">
        <v>56</v>
      </c>
      <c r="S3162" s="199">
        <v>151</v>
      </c>
      <c r="T3162" s="199">
        <v>166</v>
      </c>
      <c r="U3162" s="199"/>
      <c r="V3162" s="199"/>
      <c r="W3162" s="136"/>
    </row>
    <row r="3163" spans="1:23">
      <c r="A3163" s="9">
        <v>8.5500000000000007</v>
      </c>
      <c r="B3163" s="10">
        <v>110</v>
      </c>
      <c r="C3163" s="135">
        <v>787850</v>
      </c>
      <c r="D3163" s="11"/>
      <c r="E3163" s="12"/>
      <c r="F3163" s="135"/>
      <c r="G3163" s="135"/>
      <c r="H3163" s="135"/>
      <c r="I3163" s="135"/>
      <c r="J3163" s="15" t="s">
        <v>95</v>
      </c>
      <c r="K3163" s="7" t="s">
        <v>98</v>
      </c>
      <c r="L3163" s="135"/>
      <c r="M3163" s="13" t="s">
        <v>98</v>
      </c>
      <c r="N3163" s="14">
        <v>2.8656291453597979E-2</v>
      </c>
      <c r="O3163" s="140">
        <f t="shared" si="140"/>
        <v>28.65629145359798</v>
      </c>
      <c r="P3163" s="130" t="s">
        <v>346</v>
      </c>
      <c r="Q3163" s="130" t="s">
        <v>346</v>
      </c>
      <c r="R3163" s="199">
        <v>56</v>
      </c>
      <c r="S3163" s="199">
        <v>70</v>
      </c>
      <c r="T3163" s="199"/>
      <c r="U3163" s="199"/>
      <c r="V3163" s="199"/>
      <c r="W3163" s="136"/>
    </row>
    <row r="3164" spans="1:23">
      <c r="A3164" s="9">
        <v>8.84</v>
      </c>
      <c r="B3164" s="10">
        <v>94</v>
      </c>
      <c r="C3164" s="21">
        <v>44557</v>
      </c>
      <c r="D3164" s="11"/>
      <c r="E3164" s="12"/>
      <c r="F3164" s="135"/>
      <c r="G3164" s="135"/>
      <c r="H3164" s="135"/>
      <c r="I3164" s="135"/>
      <c r="J3164" s="15" t="s">
        <v>366</v>
      </c>
      <c r="K3164" s="7" t="s">
        <v>378</v>
      </c>
      <c r="L3164" s="135"/>
      <c r="M3164" s="13" t="s">
        <v>373</v>
      </c>
      <c r="N3164" s="14">
        <v>1.6206617735583743E-3</v>
      </c>
      <c r="O3164" s="140">
        <f t="shared" si="140"/>
        <v>1.6206617735583744</v>
      </c>
      <c r="P3164" s="130" t="s">
        <v>346</v>
      </c>
      <c r="Q3164" s="130" t="s">
        <v>346</v>
      </c>
      <c r="R3164" s="199">
        <v>77</v>
      </c>
      <c r="S3164" s="199">
        <v>138</v>
      </c>
      <c r="T3164" s="199"/>
      <c r="U3164" s="199"/>
      <c r="V3164" s="199"/>
      <c r="W3164" s="136"/>
    </row>
    <row r="3165" spans="1:23">
      <c r="A3165" s="5">
        <v>8.85</v>
      </c>
      <c r="B3165" s="10">
        <v>134</v>
      </c>
      <c r="C3165" s="135">
        <v>1410042</v>
      </c>
      <c r="D3165" s="11"/>
      <c r="E3165" s="12"/>
      <c r="F3165" s="135"/>
      <c r="G3165" s="135"/>
      <c r="H3165" s="135"/>
      <c r="I3165" s="135"/>
      <c r="J3165" s="15" t="s">
        <v>414</v>
      </c>
      <c r="K3165" s="7" t="s">
        <v>426</v>
      </c>
      <c r="L3165" s="135"/>
      <c r="M3165" s="13" t="s">
        <v>420</v>
      </c>
      <c r="N3165" s="14">
        <v>5.1287141605399759E-2</v>
      </c>
      <c r="O3165" s="140">
        <f t="shared" si="140"/>
        <v>51.287141605399761</v>
      </c>
      <c r="P3165" s="130" t="s">
        <v>346</v>
      </c>
      <c r="Q3165" s="130" t="s">
        <v>346</v>
      </c>
      <c r="R3165" s="199">
        <v>59</v>
      </c>
      <c r="S3165" s="199">
        <v>77</v>
      </c>
      <c r="T3165" s="199">
        <v>106</v>
      </c>
      <c r="U3165" s="199">
        <v>149</v>
      </c>
      <c r="V3165" s="199"/>
      <c r="W3165" s="136"/>
    </row>
    <row r="3166" spans="1:23">
      <c r="A3166" s="9">
        <v>9.08</v>
      </c>
      <c r="B3166" s="10">
        <v>135</v>
      </c>
      <c r="C3166" s="21">
        <v>171512</v>
      </c>
      <c r="D3166" s="11"/>
      <c r="E3166" s="12"/>
      <c r="F3166" s="135"/>
      <c r="G3166" s="135"/>
      <c r="H3166" s="135"/>
      <c r="I3166" s="135"/>
      <c r="J3166" s="15" t="s">
        <v>367</v>
      </c>
      <c r="K3166" s="7" t="s">
        <v>379</v>
      </c>
      <c r="L3166" s="135"/>
      <c r="M3166" s="13" t="s">
        <v>374</v>
      </c>
      <c r="N3166" s="14">
        <v>6.2383675316234006E-3</v>
      </c>
      <c r="O3166" s="140">
        <f t="shared" si="140"/>
        <v>6.2383675316234006</v>
      </c>
      <c r="P3166" s="135">
        <v>24700</v>
      </c>
      <c r="Q3166" s="135">
        <v>24700</v>
      </c>
      <c r="R3166" s="199">
        <v>108</v>
      </c>
      <c r="S3166" s="199">
        <v>69</v>
      </c>
      <c r="T3166" s="199">
        <v>91</v>
      </c>
      <c r="U3166" s="199"/>
      <c r="V3166" s="199"/>
      <c r="W3166" s="136"/>
    </row>
    <row r="3167" spans="1:23">
      <c r="A3167" s="9">
        <v>9.2899999999999991</v>
      </c>
      <c r="B3167" s="10">
        <v>134</v>
      </c>
      <c r="C3167" s="135">
        <v>3251894</v>
      </c>
      <c r="D3167" s="11"/>
      <c r="E3167" s="12"/>
      <c r="F3167" s="135"/>
      <c r="G3167" s="135"/>
      <c r="H3167" s="135"/>
      <c r="I3167" s="135"/>
      <c r="J3167" s="15" t="s">
        <v>287</v>
      </c>
      <c r="K3167" s="7" t="s">
        <v>299</v>
      </c>
      <c r="L3167" s="135"/>
      <c r="M3167" s="13" t="s">
        <v>313</v>
      </c>
      <c r="N3167" s="14">
        <v>0.11828041155068419</v>
      </c>
      <c r="O3167" s="140">
        <f t="shared" si="140"/>
        <v>118.28041155068419</v>
      </c>
      <c r="P3167" s="130" t="s">
        <v>346</v>
      </c>
      <c r="Q3167" s="130" t="s">
        <v>346</v>
      </c>
      <c r="R3167" s="199">
        <v>119</v>
      </c>
      <c r="S3167" s="199">
        <v>91</v>
      </c>
      <c r="T3167" s="199">
        <v>65</v>
      </c>
      <c r="U3167" s="199"/>
      <c r="V3167" s="199"/>
      <c r="W3167" s="136"/>
    </row>
    <row r="3168" spans="1:23">
      <c r="A3168" s="9">
        <v>9.57</v>
      </c>
      <c r="B3168" s="10">
        <v>60</v>
      </c>
      <c r="C3168" s="22">
        <v>259660</v>
      </c>
      <c r="D3168" s="11"/>
      <c r="E3168" s="12"/>
      <c r="F3168" s="135"/>
      <c r="G3168" s="135"/>
      <c r="H3168" s="135"/>
      <c r="I3168" s="135"/>
      <c r="J3168" s="15" t="s">
        <v>86</v>
      </c>
      <c r="K3168" s="7" t="s">
        <v>112</v>
      </c>
      <c r="L3168" s="135"/>
      <c r="M3168" s="13" t="s">
        <v>137</v>
      </c>
      <c r="N3168" s="14">
        <v>9.4445549772688344E-3</v>
      </c>
      <c r="O3168" s="140">
        <f t="shared" si="140"/>
        <v>9.4445549772688349</v>
      </c>
      <c r="P3168" s="130" t="s">
        <v>346</v>
      </c>
      <c r="Q3168" s="130" t="s">
        <v>346</v>
      </c>
      <c r="R3168" s="199">
        <v>73</v>
      </c>
      <c r="S3168" s="199">
        <v>129</v>
      </c>
      <c r="T3168" s="199">
        <v>172</v>
      </c>
      <c r="U3168" s="199"/>
      <c r="V3168" s="199"/>
      <c r="W3168" s="136"/>
    </row>
    <row r="3169" spans="1:23">
      <c r="A3169" s="9">
        <v>9.6199999999999992</v>
      </c>
      <c r="B3169" s="10">
        <v>104</v>
      </c>
      <c r="C3169" s="22">
        <v>586961</v>
      </c>
      <c r="D3169" s="11"/>
      <c r="E3169" s="12"/>
      <c r="F3169" s="135"/>
      <c r="G3169" s="135"/>
      <c r="H3169" s="135"/>
      <c r="I3169" s="135"/>
      <c r="J3169" s="15" t="s">
        <v>153</v>
      </c>
      <c r="K3169" s="7" t="s">
        <v>164</v>
      </c>
      <c r="L3169" s="135"/>
      <c r="M3169" s="13" t="s">
        <v>176</v>
      </c>
      <c r="N3169" s="14">
        <v>2.1349400885822586E-2</v>
      </c>
      <c r="O3169" s="140">
        <f t="shared" si="140"/>
        <v>21.349400885822586</v>
      </c>
      <c r="P3169" s="130" t="s">
        <v>346</v>
      </c>
      <c r="Q3169" s="130" t="s">
        <v>346</v>
      </c>
      <c r="R3169" s="199">
        <v>76</v>
      </c>
      <c r="S3169" s="199">
        <v>148</v>
      </c>
      <c r="T3169" s="199"/>
      <c r="U3169" s="199"/>
      <c r="V3169" s="199"/>
      <c r="W3169" s="136"/>
    </row>
    <row r="3170" spans="1:23">
      <c r="A3170" s="5">
        <v>10.36</v>
      </c>
      <c r="B3170" s="10">
        <v>121</v>
      </c>
      <c r="C3170" s="135">
        <v>4846610</v>
      </c>
      <c r="D3170" s="11"/>
      <c r="E3170" s="12"/>
      <c r="F3170" s="135"/>
      <c r="G3170" s="135"/>
      <c r="H3170" s="135"/>
      <c r="I3170" s="135"/>
      <c r="J3170" s="15" t="s">
        <v>415</v>
      </c>
      <c r="K3170" s="7" t="s">
        <v>427</v>
      </c>
      <c r="L3170" s="135"/>
      <c r="M3170" s="13" t="s">
        <v>421</v>
      </c>
      <c r="N3170" s="14">
        <v>0.17628465916344799</v>
      </c>
      <c r="O3170" s="140">
        <f t="shared" si="140"/>
        <v>176.284659163448</v>
      </c>
      <c r="P3170" s="130" t="s">
        <v>346</v>
      </c>
      <c r="Q3170" s="130" t="s">
        <v>346</v>
      </c>
      <c r="R3170" s="199">
        <v>65</v>
      </c>
      <c r="S3170" s="199">
        <v>93</v>
      </c>
      <c r="T3170" s="199">
        <v>136</v>
      </c>
      <c r="U3170" s="199"/>
      <c r="V3170" s="199"/>
      <c r="W3170" s="136"/>
    </row>
    <row r="3171" spans="1:23">
      <c r="A3171" s="9">
        <v>10.49</v>
      </c>
      <c r="B3171" s="10">
        <v>147</v>
      </c>
      <c r="C3171" s="21">
        <v>71629</v>
      </c>
      <c r="D3171" s="11"/>
      <c r="E3171" s="12"/>
      <c r="F3171" s="135"/>
      <c r="G3171" s="135"/>
      <c r="H3171" s="135"/>
      <c r="I3171" s="135"/>
      <c r="J3171" s="15" t="s">
        <v>87</v>
      </c>
      <c r="K3171" s="7" t="s">
        <v>113</v>
      </c>
      <c r="L3171" s="135"/>
      <c r="M3171" s="13" t="s">
        <v>138</v>
      </c>
      <c r="N3171" s="14">
        <v>2.6053455613756042E-3</v>
      </c>
      <c r="O3171" s="140">
        <f t="shared" si="140"/>
        <v>2.605345561375604</v>
      </c>
      <c r="P3171" s="130" t="s">
        <v>346</v>
      </c>
      <c r="Q3171" s="130" t="s">
        <v>346</v>
      </c>
      <c r="R3171" s="199">
        <v>91</v>
      </c>
      <c r="S3171" s="199">
        <v>119</v>
      </c>
      <c r="T3171" s="199">
        <v>162</v>
      </c>
      <c r="U3171" s="199"/>
      <c r="V3171" s="199"/>
      <c r="W3171" s="136"/>
    </row>
    <row r="3172" spans="1:23">
      <c r="A3172" s="9">
        <v>10.66</v>
      </c>
      <c r="B3172" s="10">
        <v>158</v>
      </c>
      <c r="C3172" s="135">
        <v>49328</v>
      </c>
      <c r="D3172" s="11"/>
      <c r="E3172" s="12"/>
      <c r="F3172" s="135"/>
      <c r="G3172" s="135"/>
      <c r="H3172" s="135"/>
      <c r="I3172" s="135"/>
      <c r="J3172" s="15" t="s">
        <v>397</v>
      </c>
      <c r="K3172" s="7" t="s">
        <v>406</v>
      </c>
      <c r="L3172" s="135"/>
      <c r="M3172" s="13" t="s">
        <v>402</v>
      </c>
      <c r="N3172" s="14">
        <v>1.7941962871397871E-3</v>
      </c>
      <c r="O3172" s="140">
        <f t="shared" si="140"/>
        <v>1.794196287139787</v>
      </c>
      <c r="P3172" s="130" t="s">
        <v>346</v>
      </c>
      <c r="Q3172" s="130" t="s">
        <v>346</v>
      </c>
      <c r="R3172" s="199">
        <v>173</v>
      </c>
      <c r="S3172" s="199"/>
      <c r="T3172" s="199"/>
      <c r="U3172" s="199"/>
      <c r="V3172" s="199"/>
      <c r="W3172" s="136"/>
    </row>
    <row r="3173" spans="1:23">
      <c r="A3173" s="9">
        <v>11</v>
      </c>
      <c r="B3173" s="10">
        <v>191</v>
      </c>
      <c r="C3173" s="21">
        <v>556191</v>
      </c>
      <c r="D3173" s="11"/>
      <c r="E3173" s="12"/>
      <c r="F3173" s="135"/>
      <c r="G3173" s="135"/>
      <c r="H3173" s="135"/>
      <c r="I3173" s="135"/>
      <c r="J3173" s="15" t="s">
        <v>155</v>
      </c>
      <c r="K3173" s="7" t="s">
        <v>166</v>
      </c>
      <c r="L3173" s="135"/>
      <c r="M3173" s="13" t="s">
        <v>178</v>
      </c>
      <c r="N3173" s="14">
        <v>2.0230210572911231E-2</v>
      </c>
      <c r="O3173" s="140">
        <f t="shared" si="140"/>
        <v>20.230210572911229</v>
      </c>
      <c r="P3173" s="130" t="s">
        <v>346</v>
      </c>
      <c r="Q3173" s="130" t="s">
        <v>346</v>
      </c>
      <c r="R3173" s="199">
        <v>57</v>
      </c>
      <c r="S3173" s="199">
        <v>206</v>
      </c>
      <c r="T3173" s="199"/>
      <c r="U3173" s="199"/>
      <c r="V3173" s="199"/>
      <c r="W3173" s="136"/>
    </row>
    <row r="3174" spans="1:23">
      <c r="A3174" s="9">
        <v>11.33</v>
      </c>
      <c r="B3174" s="10">
        <v>73</v>
      </c>
      <c r="C3174" s="135">
        <v>4186828</v>
      </c>
      <c r="D3174" s="11"/>
      <c r="E3174" s="12"/>
      <c r="F3174" s="135"/>
      <c r="G3174" s="135"/>
      <c r="H3174" s="135"/>
      <c r="I3174" s="135"/>
      <c r="J3174" s="15" t="s">
        <v>416</v>
      </c>
      <c r="K3174" s="7" t="s">
        <v>428</v>
      </c>
      <c r="L3174" s="135"/>
      <c r="M3174" s="13" t="s">
        <v>422</v>
      </c>
      <c r="N3174" s="14">
        <v>0.15228655636743635</v>
      </c>
      <c r="O3174" s="140">
        <f t="shared" si="140"/>
        <v>152.28655636743636</v>
      </c>
      <c r="P3174" s="130" t="s">
        <v>346</v>
      </c>
      <c r="Q3174" s="130" t="s">
        <v>346</v>
      </c>
      <c r="R3174" s="199">
        <v>129</v>
      </c>
      <c r="S3174" s="199">
        <v>157</v>
      </c>
      <c r="T3174" s="199">
        <v>183</v>
      </c>
      <c r="U3174" s="199">
        <v>200</v>
      </c>
      <c r="V3174" s="199"/>
      <c r="W3174" s="136"/>
    </row>
    <row r="3175" spans="1:23">
      <c r="A3175" s="9">
        <v>11.91</v>
      </c>
      <c r="B3175" s="10">
        <v>149</v>
      </c>
      <c r="C3175" s="21">
        <v>298046</v>
      </c>
      <c r="D3175" s="11"/>
      <c r="E3175" s="12"/>
      <c r="F3175" s="135"/>
      <c r="G3175" s="135"/>
      <c r="H3175" s="135"/>
      <c r="I3175" s="135"/>
      <c r="J3175" s="15" t="s">
        <v>88</v>
      </c>
      <c r="K3175" s="7" t="s">
        <v>114</v>
      </c>
      <c r="L3175" s="135"/>
      <c r="M3175" s="13" t="s">
        <v>139</v>
      </c>
      <c r="N3175" s="14">
        <v>1.0840760351055485E-2</v>
      </c>
      <c r="O3175" s="140">
        <f t="shared" si="140"/>
        <v>10.840760351055485</v>
      </c>
      <c r="P3175" s="135">
        <v>6240</v>
      </c>
      <c r="Q3175" s="135">
        <v>6240</v>
      </c>
      <c r="R3175" s="201">
        <v>56</v>
      </c>
      <c r="S3175" s="201">
        <v>76</v>
      </c>
      <c r="T3175" s="201">
        <v>104</v>
      </c>
      <c r="U3175" s="201">
        <v>222</v>
      </c>
      <c r="V3175" s="201"/>
      <c r="W3175" s="136"/>
    </row>
    <row r="3176" spans="1:23">
      <c r="A3176" s="9">
        <v>12.75</v>
      </c>
      <c r="B3176" s="10">
        <v>105</v>
      </c>
      <c r="C3176" s="135">
        <v>358702</v>
      </c>
      <c r="D3176" s="11"/>
      <c r="E3176" s="12"/>
      <c r="F3176" s="135"/>
      <c r="G3176" s="135"/>
      <c r="H3176" s="135"/>
      <c r="I3176" s="135"/>
      <c r="J3176" s="15" t="s">
        <v>290</v>
      </c>
      <c r="K3176" s="7" t="s">
        <v>302</v>
      </c>
      <c r="L3176" s="135"/>
      <c r="M3176" s="13" t="s">
        <v>316</v>
      </c>
      <c r="N3176" s="14">
        <v>1.3046987443026592E-2</v>
      </c>
      <c r="O3176" s="140">
        <f t="shared" si="140"/>
        <v>13.046987443026593</v>
      </c>
      <c r="P3176" s="135">
        <v>7600</v>
      </c>
      <c r="Q3176" s="135">
        <v>7600</v>
      </c>
      <c r="R3176" s="199">
        <v>77</v>
      </c>
      <c r="S3176" s="199">
        <v>182</v>
      </c>
      <c r="T3176" s="199"/>
      <c r="U3176" s="199"/>
      <c r="V3176" s="199"/>
      <c r="W3176" s="136"/>
    </row>
    <row r="3177" spans="1:23">
      <c r="A3177" s="9">
        <v>13.18</v>
      </c>
      <c r="B3177" s="10">
        <v>151</v>
      </c>
      <c r="C3177" s="22">
        <v>1396461</v>
      </c>
      <c r="D3177" s="11"/>
      <c r="E3177" s="12"/>
      <c r="F3177" s="135"/>
      <c r="G3177" s="135"/>
      <c r="H3177" s="135"/>
      <c r="I3177" s="135"/>
      <c r="J3177" s="15" t="s">
        <v>417</v>
      </c>
      <c r="K3177" s="7" t="s">
        <v>429</v>
      </c>
      <c r="L3177" s="135"/>
      <c r="M3177" s="13" t="s">
        <v>423</v>
      </c>
      <c r="N3177" s="14">
        <v>5.0793162936577888E-2</v>
      </c>
      <c r="O3177" s="140">
        <f t="shared" si="140"/>
        <v>50.793162936577886</v>
      </c>
      <c r="P3177" s="130" t="s">
        <v>346</v>
      </c>
      <c r="Q3177" s="135">
        <v>646.73</v>
      </c>
      <c r="R3177" s="199">
        <v>96</v>
      </c>
      <c r="S3177" s="199">
        <v>123</v>
      </c>
      <c r="T3177" s="199">
        <v>69</v>
      </c>
      <c r="U3177" s="199"/>
      <c r="V3177" s="199"/>
      <c r="W3177" s="136"/>
    </row>
    <row r="3178" spans="1:23">
      <c r="A3178" s="9">
        <v>13.72</v>
      </c>
      <c r="B3178" s="10">
        <v>73</v>
      </c>
      <c r="C3178" s="22">
        <v>824217</v>
      </c>
      <c r="D3178" s="11"/>
      <c r="E3178" s="12"/>
      <c r="F3178" s="135"/>
      <c r="G3178" s="135"/>
      <c r="H3178" s="135"/>
      <c r="I3178" s="135"/>
      <c r="J3178" s="15" t="s">
        <v>95</v>
      </c>
      <c r="K3178" s="7" t="s">
        <v>98</v>
      </c>
      <c r="L3178" s="135"/>
      <c r="M3178" s="13" t="s">
        <v>98</v>
      </c>
      <c r="N3178" s="14">
        <v>2.9979060192943024E-2</v>
      </c>
      <c r="O3178" s="140">
        <f t="shared" si="140"/>
        <v>29.979060192943024</v>
      </c>
      <c r="P3178" s="130" t="s">
        <v>346</v>
      </c>
      <c r="Q3178" s="130" t="s">
        <v>346</v>
      </c>
      <c r="R3178" s="201">
        <v>91</v>
      </c>
      <c r="S3178" s="201">
        <v>207</v>
      </c>
      <c r="T3178" s="201">
        <v>355</v>
      </c>
      <c r="U3178" s="201">
        <v>429</v>
      </c>
      <c r="V3178" s="201"/>
      <c r="W3178" s="136"/>
    </row>
    <row r="3179" spans="1:23">
      <c r="A3179" s="9">
        <v>15.06</v>
      </c>
      <c r="B3179" s="10">
        <v>188</v>
      </c>
      <c r="C3179" s="21">
        <v>2749309</v>
      </c>
      <c r="D3179" s="11"/>
      <c r="E3179" s="12"/>
      <c r="F3179" s="135"/>
      <c r="G3179" s="135"/>
      <c r="H3179" s="135"/>
      <c r="I3179" s="135"/>
      <c r="J3179" s="15" t="s">
        <v>89</v>
      </c>
      <c r="K3179" s="7" t="s">
        <v>115</v>
      </c>
      <c r="L3179" s="135"/>
      <c r="M3179" s="13" t="s">
        <v>140</v>
      </c>
      <c r="N3179" s="14">
        <v>0.1</v>
      </c>
      <c r="O3179" s="140">
        <f t="shared" si="140"/>
        <v>100</v>
      </c>
      <c r="P3179" s="130" t="s">
        <v>346</v>
      </c>
      <c r="Q3179" s="130" t="s">
        <v>346</v>
      </c>
      <c r="R3179" s="212">
        <v>160</v>
      </c>
      <c r="S3179" s="212"/>
      <c r="T3179" s="212"/>
      <c r="U3179" s="212"/>
      <c r="V3179" s="212"/>
      <c r="W3179" s="136"/>
    </row>
    <row r="3180" spans="1:23">
      <c r="A3180" s="9">
        <v>15.12</v>
      </c>
      <c r="B3180" s="10">
        <v>134</v>
      </c>
      <c r="C3180" s="135">
        <v>982526</v>
      </c>
      <c r="D3180" s="11"/>
      <c r="E3180" s="12"/>
      <c r="F3180" s="135"/>
      <c r="G3180" s="135"/>
      <c r="H3180" s="135"/>
      <c r="I3180" s="135"/>
      <c r="J3180" s="15" t="s">
        <v>95</v>
      </c>
      <c r="K3180" s="7" t="s">
        <v>98</v>
      </c>
      <c r="L3180" s="135"/>
      <c r="M3180" s="13" t="s">
        <v>98</v>
      </c>
      <c r="N3180" s="14">
        <v>3.573719796501594E-2</v>
      </c>
      <c r="O3180" s="140">
        <f t="shared" si="140"/>
        <v>35.737197965015937</v>
      </c>
      <c r="P3180" s="130" t="s">
        <v>346</v>
      </c>
      <c r="Q3180" s="130" t="s">
        <v>346</v>
      </c>
      <c r="R3180" s="199">
        <v>91</v>
      </c>
      <c r="S3180" s="199">
        <v>119</v>
      </c>
      <c r="T3180" s="199">
        <v>178</v>
      </c>
      <c r="U3180" s="199">
        <v>208</v>
      </c>
      <c r="V3180" s="199"/>
      <c r="W3180" s="136"/>
    </row>
    <row r="3181" spans="1:23">
      <c r="A3181" s="9">
        <v>15.52</v>
      </c>
      <c r="B3181" s="10">
        <v>194</v>
      </c>
      <c r="C3181" s="135">
        <v>242433</v>
      </c>
      <c r="D3181" s="11"/>
      <c r="E3181" s="12"/>
      <c r="F3181" s="135"/>
      <c r="G3181" s="135"/>
      <c r="H3181" s="135"/>
      <c r="I3181" s="135"/>
      <c r="J3181" s="15" t="s">
        <v>398</v>
      </c>
      <c r="K3181" s="7" t="s">
        <v>407</v>
      </c>
      <c r="L3181" s="135"/>
      <c r="M3181" s="13" t="s">
        <v>403</v>
      </c>
      <c r="N3181" s="14">
        <v>8.8179611676970481E-3</v>
      </c>
      <c r="O3181" s="140">
        <f t="shared" si="140"/>
        <v>8.8179611676970477</v>
      </c>
      <c r="P3181" s="135">
        <v>87000</v>
      </c>
      <c r="Q3181" s="135">
        <v>100</v>
      </c>
      <c r="R3181" s="199">
        <v>109</v>
      </c>
      <c r="S3181" s="199">
        <v>136</v>
      </c>
      <c r="T3181" s="199">
        <v>165</v>
      </c>
      <c r="U3181" s="199"/>
      <c r="V3181" s="199"/>
      <c r="W3181" s="136"/>
    </row>
    <row r="3182" spans="1:23">
      <c r="A3182" s="9">
        <v>16.64</v>
      </c>
      <c r="B3182" s="10">
        <v>243</v>
      </c>
      <c r="C3182" s="21">
        <v>107926</v>
      </c>
      <c r="D3182" s="11"/>
      <c r="E3182" s="12"/>
      <c r="F3182" s="135"/>
      <c r="G3182" s="135"/>
      <c r="H3182" s="135"/>
      <c r="I3182" s="135"/>
      <c r="J3182" s="15" t="s">
        <v>95</v>
      </c>
      <c r="K3182" s="7" t="s">
        <v>98</v>
      </c>
      <c r="L3182" s="135"/>
      <c r="M3182" s="13" t="s">
        <v>98</v>
      </c>
      <c r="N3182" s="14">
        <v>3.9255682064111381E-3</v>
      </c>
      <c r="O3182" s="140">
        <f t="shared" si="140"/>
        <v>3.9255682064111381</v>
      </c>
      <c r="P3182" s="130" t="s">
        <v>346</v>
      </c>
      <c r="Q3182" s="130" t="s">
        <v>346</v>
      </c>
      <c r="R3182" s="199">
        <v>173</v>
      </c>
      <c r="S3182" s="199">
        <v>258</v>
      </c>
      <c r="T3182" s="199"/>
      <c r="U3182" s="199"/>
      <c r="V3182" s="199"/>
      <c r="W3182" s="136"/>
    </row>
    <row r="3183" spans="1:23">
      <c r="A3183" s="9">
        <v>16.66</v>
      </c>
      <c r="B3183" s="10">
        <v>55</v>
      </c>
      <c r="C3183" s="22">
        <v>540818</v>
      </c>
      <c r="D3183" s="11"/>
      <c r="E3183" s="12"/>
      <c r="F3183" s="135"/>
      <c r="G3183" s="135"/>
      <c r="H3183" s="135"/>
      <c r="I3183" s="135"/>
      <c r="J3183" s="15" t="s">
        <v>95</v>
      </c>
      <c r="K3183" s="7" t="s">
        <v>98</v>
      </c>
      <c r="L3183" s="135"/>
      <c r="M3183" s="13" t="s">
        <v>98</v>
      </c>
      <c r="N3183" s="14">
        <v>1.9671051889765756E-2</v>
      </c>
      <c r="O3183" s="140">
        <f t="shared" si="140"/>
        <v>19.671051889765756</v>
      </c>
      <c r="P3183" s="130" t="s">
        <v>346</v>
      </c>
      <c r="Q3183" s="130" t="s">
        <v>346</v>
      </c>
      <c r="R3183" s="201">
        <v>70</v>
      </c>
      <c r="S3183" s="201">
        <v>97</v>
      </c>
      <c r="T3183" s="201">
        <v>129</v>
      </c>
      <c r="U3183" s="201">
        <v>256</v>
      </c>
      <c r="V3183" s="201"/>
      <c r="W3183" s="136"/>
    </row>
    <row r="3184" spans="1:23">
      <c r="A3184" s="9">
        <v>16.73</v>
      </c>
      <c r="B3184" s="10">
        <v>186</v>
      </c>
      <c r="C3184" s="135">
        <v>1127029</v>
      </c>
      <c r="D3184" s="11"/>
      <c r="E3184" s="12"/>
      <c r="F3184" s="135"/>
      <c r="G3184" s="135"/>
      <c r="H3184" s="135"/>
      <c r="I3184" s="135"/>
      <c r="J3184" s="15" t="s">
        <v>95</v>
      </c>
      <c r="K3184" s="7" t="s">
        <v>98</v>
      </c>
      <c r="L3184" s="135"/>
      <c r="M3184" s="13" t="s">
        <v>98</v>
      </c>
      <c r="N3184" s="14">
        <v>4.0993173193700674E-2</v>
      </c>
      <c r="O3184" s="140">
        <f t="shared" si="140"/>
        <v>40.993173193700677</v>
      </c>
      <c r="P3184" s="130" t="s">
        <v>346</v>
      </c>
      <c r="Q3184" s="130" t="s">
        <v>346</v>
      </c>
      <c r="R3184" s="199">
        <v>256</v>
      </c>
      <c r="S3184" s="199">
        <v>109</v>
      </c>
      <c r="T3184" s="199">
        <v>221</v>
      </c>
      <c r="U3184" s="199"/>
      <c r="V3184" s="199"/>
      <c r="W3184" s="136"/>
    </row>
    <row r="3185" spans="1:23">
      <c r="A3185" s="5">
        <v>17.7</v>
      </c>
      <c r="B3185" s="10">
        <v>145</v>
      </c>
      <c r="C3185" s="135">
        <v>508784</v>
      </c>
      <c r="D3185" s="11"/>
      <c r="E3185" s="12"/>
      <c r="F3185" s="135"/>
      <c r="G3185" s="135"/>
      <c r="H3185" s="135"/>
      <c r="I3185" s="135"/>
      <c r="J3185" s="15" t="s">
        <v>95</v>
      </c>
      <c r="K3185" s="7" t="s">
        <v>98</v>
      </c>
      <c r="L3185" s="135"/>
      <c r="M3185" s="13" t="s">
        <v>98</v>
      </c>
      <c r="N3185" s="14">
        <v>1.850588638817972E-2</v>
      </c>
      <c r="O3185" s="140">
        <f t="shared" si="140"/>
        <v>18.505886388179722</v>
      </c>
      <c r="P3185" s="130" t="s">
        <v>346</v>
      </c>
      <c r="Q3185" s="130" t="s">
        <v>346</v>
      </c>
      <c r="R3185" s="199">
        <v>95</v>
      </c>
      <c r="S3185" s="199">
        <v>173</v>
      </c>
      <c r="T3185" s="199">
        <v>232</v>
      </c>
      <c r="U3185" s="199"/>
      <c r="V3185" s="199"/>
      <c r="W3185" s="136"/>
    </row>
    <row r="3186" spans="1:23">
      <c r="A3186" s="9">
        <v>19.61</v>
      </c>
      <c r="B3186" s="10">
        <v>211</v>
      </c>
      <c r="C3186" s="135">
        <v>54531</v>
      </c>
      <c r="D3186" s="11"/>
      <c r="E3186" s="12"/>
      <c r="F3186" s="135"/>
      <c r="G3186" s="135"/>
      <c r="H3186" s="135"/>
      <c r="I3186" s="135"/>
      <c r="J3186" s="15" t="s">
        <v>391</v>
      </c>
      <c r="K3186" s="7" t="s">
        <v>385</v>
      </c>
      <c r="L3186" s="135"/>
      <c r="M3186" s="13" t="s">
        <v>388</v>
      </c>
      <c r="N3186" s="14">
        <v>1.9834438398884957E-3</v>
      </c>
      <c r="O3186" s="140">
        <f t="shared" si="140"/>
        <v>1.9834438398884957</v>
      </c>
      <c r="P3186" s="130" t="s">
        <v>346</v>
      </c>
      <c r="Q3186" s="130" t="s">
        <v>346</v>
      </c>
      <c r="R3186" s="199">
        <v>226</v>
      </c>
      <c r="S3186" s="199">
        <v>183</v>
      </c>
      <c r="T3186" s="199">
        <v>167</v>
      </c>
      <c r="U3186" s="199"/>
      <c r="V3186" s="199"/>
      <c r="W3186" s="136"/>
    </row>
    <row r="3187" spans="1:23">
      <c r="A3187" s="9">
        <v>19.62</v>
      </c>
      <c r="B3187" s="10">
        <v>227</v>
      </c>
      <c r="C3187" s="135">
        <v>1275593</v>
      </c>
      <c r="D3187" s="11"/>
      <c r="E3187" s="12"/>
      <c r="F3187" s="135"/>
      <c r="G3187" s="135"/>
      <c r="H3187" s="135"/>
      <c r="I3187" s="135"/>
      <c r="J3187" s="15" t="s">
        <v>95</v>
      </c>
      <c r="K3187" s="7" t="s">
        <v>98</v>
      </c>
      <c r="L3187" s="135"/>
      <c r="M3187" s="13" t="s">
        <v>98</v>
      </c>
      <c r="N3187" s="14">
        <v>4.6396858265113167E-2</v>
      </c>
      <c r="O3187" s="140">
        <f t="shared" si="140"/>
        <v>46.396858265113167</v>
      </c>
      <c r="P3187" s="130" t="s">
        <v>346</v>
      </c>
      <c r="Q3187" s="130" t="s">
        <v>346</v>
      </c>
      <c r="R3187" s="199">
        <v>242</v>
      </c>
      <c r="S3187" s="199"/>
      <c r="T3187" s="199"/>
      <c r="U3187" s="199"/>
      <c r="V3187" s="199"/>
      <c r="W3187" s="136"/>
    </row>
    <row r="3188" spans="1:23">
      <c r="A3188" s="9">
        <v>20.399999999999999</v>
      </c>
      <c r="B3188" s="10">
        <v>202</v>
      </c>
      <c r="C3188" s="135">
        <v>369901</v>
      </c>
      <c r="D3188" s="11"/>
      <c r="E3188" s="12"/>
      <c r="F3188" s="135"/>
      <c r="G3188" s="135"/>
      <c r="H3188" s="135"/>
      <c r="I3188" s="135"/>
      <c r="J3188" s="15" t="s">
        <v>95</v>
      </c>
      <c r="K3188" s="7" t="s">
        <v>98</v>
      </c>
      <c r="L3188" s="135"/>
      <c r="M3188" s="13" t="s">
        <v>98</v>
      </c>
      <c r="N3188" s="14">
        <v>1.3454326159773239E-2</v>
      </c>
      <c r="O3188" s="140">
        <f t="shared" si="140"/>
        <v>13.454326159773238</v>
      </c>
      <c r="P3188" s="130" t="s">
        <v>346</v>
      </c>
      <c r="Q3188" s="130" t="s">
        <v>346</v>
      </c>
      <c r="R3188" s="199">
        <v>219</v>
      </c>
      <c r="S3188" s="199">
        <v>97</v>
      </c>
      <c r="T3188" s="199"/>
      <c r="U3188" s="199"/>
      <c r="V3188" s="199"/>
      <c r="W3188" s="136"/>
    </row>
    <row r="3189" spans="1:23">
      <c r="A3189" s="9">
        <v>21.85</v>
      </c>
      <c r="B3189" s="10">
        <v>159</v>
      </c>
      <c r="C3189" s="190">
        <v>570068</v>
      </c>
      <c r="D3189" s="11"/>
      <c r="E3189" s="12"/>
      <c r="F3189" s="135"/>
      <c r="G3189" s="135"/>
      <c r="H3189" s="135"/>
      <c r="I3189" s="135"/>
      <c r="J3189" s="15" t="s">
        <v>418</v>
      </c>
      <c r="K3189" s="7" t="s">
        <v>430</v>
      </c>
      <c r="L3189" s="135"/>
      <c r="M3189" s="13" t="s">
        <v>424</v>
      </c>
      <c r="N3189" s="14">
        <v>2.073495558338477E-2</v>
      </c>
      <c r="O3189" s="140">
        <f t="shared" si="140"/>
        <v>20.734955583384771</v>
      </c>
      <c r="P3189" s="130" t="s">
        <v>346</v>
      </c>
      <c r="Q3189" s="135">
        <v>5505.8</v>
      </c>
      <c r="R3189" s="199">
        <v>77</v>
      </c>
      <c r="S3189" s="199">
        <v>112</v>
      </c>
      <c r="T3189" s="199">
        <v>286</v>
      </c>
      <c r="U3189" s="199"/>
      <c r="V3189" s="199"/>
      <c r="W3189" s="136"/>
    </row>
    <row r="3190" spans="1:23">
      <c r="A3190" s="5">
        <v>22.35</v>
      </c>
      <c r="B3190" s="10">
        <v>207</v>
      </c>
      <c r="C3190" s="135">
        <v>842696</v>
      </c>
      <c r="D3190" s="11"/>
      <c r="E3190" s="12"/>
      <c r="F3190" s="135"/>
      <c r="G3190" s="135"/>
      <c r="H3190" s="135"/>
      <c r="I3190" s="135"/>
      <c r="J3190" s="15" t="s">
        <v>95</v>
      </c>
      <c r="K3190" s="7" t="s">
        <v>98</v>
      </c>
      <c r="L3190" s="135"/>
      <c r="M3190" s="13" t="s">
        <v>98</v>
      </c>
      <c r="N3190" s="14">
        <v>3.0651192717879295E-2</v>
      </c>
      <c r="O3190" s="140">
        <f t="shared" si="140"/>
        <v>30.651192717879294</v>
      </c>
      <c r="P3190" s="130" t="s">
        <v>346</v>
      </c>
      <c r="Q3190" s="130" t="s">
        <v>346</v>
      </c>
      <c r="R3190" s="199">
        <v>73</v>
      </c>
      <c r="S3190" s="199">
        <v>147</v>
      </c>
      <c r="T3190" s="199">
        <v>191</v>
      </c>
      <c r="U3190" s="199">
        <v>281</v>
      </c>
      <c r="V3190" s="199"/>
      <c r="W3190" s="136"/>
    </row>
    <row r="3191" spans="1:23">
      <c r="A3191" s="5">
        <v>22.93</v>
      </c>
      <c r="B3191" s="10">
        <v>253</v>
      </c>
      <c r="C3191" s="135">
        <v>187009</v>
      </c>
      <c r="D3191" s="11"/>
      <c r="E3191" s="12"/>
      <c r="F3191" s="135"/>
      <c r="G3191" s="135"/>
      <c r="H3191" s="135"/>
      <c r="I3191" s="135"/>
      <c r="J3191" s="15" t="s">
        <v>95</v>
      </c>
      <c r="K3191" s="7" t="s">
        <v>98</v>
      </c>
      <c r="L3191" s="135"/>
      <c r="M3191" s="13" t="s">
        <v>98</v>
      </c>
      <c r="N3191" s="14">
        <v>6.8020364389743031E-3</v>
      </c>
      <c r="O3191" s="140">
        <f t="shared" si="140"/>
        <v>6.8020364389743033</v>
      </c>
      <c r="P3191" s="130" t="s">
        <v>346</v>
      </c>
      <c r="Q3191" s="130" t="s">
        <v>346</v>
      </c>
      <c r="R3191" s="199">
        <v>81</v>
      </c>
      <c r="S3191" s="199">
        <v>134</v>
      </c>
      <c r="T3191" s="199">
        <v>268</v>
      </c>
      <c r="U3191" s="199"/>
      <c r="V3191" s="199"/>
      <c r="W3191" s="136"/>
    </row>
    <row r="3192" spans="1:23">
      <c r="A3192" s="5">
        <v>23.28</v>
      </c>
      <c r="B3192" s="10">
        <v>132</v>
      </c>
      <c r="C3192" s="135">
        <v>69856</v>
      </c>
      <c r="D3192" s="11"/>
      <c r="E3192" s="12"/>
      <c r="F3192" s="135"/>
      <c r="G3192" s="135"/>
      <c r="H3192" s="135"/>
      <c r="I3192" s="135"/>
      <c r="J3192" s="15" t="s">
        <v>95</v>
      </c>
      <c r="K3192" s="7" t="s">
        <v>98</v>
      </c>
      <c r="L3192" s="135"/>
      <c r="M3192" s="13" t="s">
        <v>98</v>
      </c>
      <c r="N3192" s="14">
        <v>2.5408566297931592E-3</v>
      </c>
      <c r="O3192" s="140">
        <f t="shared" si="140"/>
        <v>2.5408566297931592</v>
      </c>
      <c r="P3192" s="130" t="s">
        <v>346</v>
      </c>
      <c r="Q3192" s="130" t="s">
        <v>346</v>
      </c>
      <c r="R3192" s="199">
        <v>251</v>
      </c>
      <c r="S3192" s="199"/>
      <c r="T3192" s="199"/>
      <c r="U3192" s="199"/>
      <c r="V3192" s="199"/>
      <c r="W3192" s="136"/>
    </row>
    <row r="3193" spans="1:23">
      <c r="A3193" s="9">
        <v>23.45</v>
      </c>
      <c r="B3193" s="10">
        <v>243</v>
      </c>
      <c r="C3193" s="21">
        <v>515907</v>
      </c>
      <c r="D3193" s="11"/>
      <c r="E3193" s="12"/>
      <c r="F3193" s="135"/>
      <c r="G3193" s="135"/>
      <c r="H3193" s="135"/>
      <c r="I3193" s="135"/>
      <c r="J3193" s="15" t="s">
        <v>3393</v>
      </c>
      <c r="K3193" s="7" t="s">
        <v>120</v>
      </c>
      <c r="L3193" s="135"/>
      <c r="M3193" s="13" t="s">
        <v>145</v>
      </c>
      <c r="N3193" s="14">
        <v>0.1</v>
      </c>
      <c r="O3193" s="140">
        <f t="shared" si="140"/>
        <v>100</v>
      </c>
      <c r="P3193" s="130" t="s">
        <v>346</v>
      </c>
      <c r="Q3193" s="130" t="s">
        <v>346</v>
      </c>
      <c r="R3193" s="201">
        <v>173</v>
      </c>
      <c r="S3193" s="201">
        <v>186</v>
      </c>
      <c r="T3193" s="201">
        <v>220</v>
      </c>
      <c r="U3193" s="201">
        <v>292</v>
      </c>
      <c r="V3193" s="201"/>
      <c r="W3193" s="136"/>
    </row>
    <row r="3194" spans="1:23">
      <c r="A3194" s="9">
        <v>24.36</v>
      </c>
      <c r="B3194" s="10">
        <v>207</v>
      </c>
      <c r="C3194" s="135">
        <v>1084350</v>
      </c>
      <c r="D3194" s="11"/>
      <c r="E3194" s="12"/>
      <c r="F3194" s="135"/>
      <c r="G3194" s="135"/>
      <c r="H3194" s="135"/>
      <c r="I3194" s="135"/>
      <c r="J3194" s="15" t="s">
        <v>95</v>
      </c>
      <c r="K3194" s="7" t="s">
        <v>98</v>
      </c>
      <c r="L3194" s="135"/>
      <c r="M3194" s="13" t="s">
        <v>98</v>
      </c>
      <c r="N3194" s="14">
        <v>3.9440819493189019E-2</v>
      </c>
      <c r="O3194" s="140">
        <f t="shared" si="140"/>
        <v>39.440819493189018</v>
      </c>
      <c r="P3194" s="130" t="s">
        <v>346</v>
      </c>
      <c r="Q3194" s="130" t="s">
        <v>346</v>
      </c>
      <c r="R3194" s="199">
        <v>73</v>
      </c>
      <c r="S3194" s="199">
        <v>147</v>
      </c>
      <c r="T3194" s="199">
        <v>191</v>
      </c>
      <c r="U3194" s="199">
        <v>281</v>
      </c>
      <c r="V3194" s="199">
        <v>355</v>
      </c>
      <c r="W3194" s="136"/>
    </row>
    <row r="3195" spans="1:23">
      <c r="A3195" s="9">
        <v>25.62</v>
      </c>
      <c r="B3195" s="10">
        <v>207</v>
      </c>
      <c r="C3195" s="135">
        <v>2081285</v>
      </c>
      <c r="D3195" s="11"/>
      <c r="E3195" s="12"/>
      <c r="F3195" s="135"/>
      <c r="G3195" s="135"/>
      <c r="H3195" s="135"/>
      <c r="I3195" s="135"/>
      <c r="J3195" s="15" t="s">
        <v>95</v>
      </c>
      <c r="K3195" s="7" t="s">
        <v>98</v>
      </c>
      <c r="L3195" s="135"/>
      <c r="M3195" s="13" t="s">
        <v>98</v>
      </c>
      <c r="N3195" s="14">
        <v>7.570211278543082E-2</v>
      </c>
      <c r="O3195" s="140">
        <f t="shared" si="140"/>
        <v>75.702112785430813</v>
      </c>
      <c r="P3195" s="130" t="s">
        <v>346</v>
      </c>
      <c r="Q3195" s="130" t="s">
        <v>346</v>
      </c>
      <c r="R3195" s="199">
        <v>73</v>
      </c>
      <c r="S3195" s="199">
        <v>147</v>
      </c>
      <c r="T3195" s="199">
        <v>191</v>
      </c>
      <c r="U3195" s="199">
        <v>281</v>
      </c>
      <c r="V3195" s="234">
        <v>429</v>
      </c>
      <c r="W3195" s="136"/>
    </row>
    <row r="3196" spans="1:23">
      <c r="A3196" s="9">
        <v>28.02</v>
      </c>
      <c r="B3196" s="10">
        <v>287</v>
      </c>
      <c r="C3196" s="135">
        <v>9339068</v>
      </c>
      <c r="D3196" s="11"/>
      <c r="E3196" s="12"/>
      <c r="F3196" s="135"/>
      <c r="G3196" s="135"/>
      <c r="H3196" s="135"/>
      <c r="I3196" s="135"/>
      <c r="J3196" s="15" t="s">
        <v>95</v>
      </c>
      <c r="K3196" s="7" t="s">
        <v>98</v>
      </c>
      <c r="L3196" s="135"/>
      <c r="M3196" s="13" t="s">
        <v>98</v>
      </c>
      <c r="N3196" s="14">
        <v>0.33968782701398792</v>
      </c>
      <c r="O3196" s="140">
        <f t="shared" si="140"/>
        <v>339.68782701398794</v>
      </c>
      <c r="P3196" s="130" t="s">
        <v>346</v>
      </c>
      <c r="Q3196" s="130" t="s">
        <v>346</v>
      </c>
      <c r="R3196" s="199">
        <v>94</v>
      </c>
      <c r="S3196" s="199">
        <v>119</v>
      </c>
      <c r="T3196" s="199">
        <v>135</v>
      </c>
      <c r="U3196" s="199">
        <v>213</v>
      </c>
      <c r="V3196" s="199">
        <v>302</v>
      </c>
      <c r="W3196" s="136"/>
    </row>
    <row r="3197" spans="1:23">
      <c r="A3197" s="220" t="s">
        <v>431</v>
      </c>
      <c r="B3197" s="220"/>
      <c r="C3197" s="220"/>
      <c r="D3197" s="220"/>
      <c r="E3197" s="220"/>
      <c r="F3197" s="220"/>
      <c r="G3197" s="220"/>
      <c r="H3197" s="220"/>
      <c r="I3197" s="220"/>
      <c r="J3197" s="220"/>
      <c r="K3197" s="220"/>
      <c r="L3197" s="220"/>
      <c r="M3197" s="220"/>
      <c r="N3197" s="220"/>
      <c r="O3197" s="220"/>
      <c r="P3197" s="220"/>
      <c r="Q3197" s="220"/>
      <c r="R3197" s="220"/>
      <c r="S3197" s="220"/>
      <c r="T3197" s="220"/>
      <c r="U3197" s="220"/>
      <c r="V3197" s="220"/>
      <c r="W3197" s="220"/>
    </row>
    <row r="3198" spans="1:23">
      <c r="A3198" s="9">
        <v>7.29</v>
      </c>
      <c r="B3198" s="10">
        <v>94</v>
      </c>
      <c r="C3198" s="19">
        <v>774302</v>
      </c>
      <c r="D3198" s="11"/>
      <c r="E3198" s="12"/>
      <c r="F3198" s="135"/>
      <c r="G3198" s="135"/>
      <c r="H3198" s="135"/>
      <c r="I3198" s="135"/>
      <c r="J3198" s="15" t="s">
        <v>74</v>
      </c>
      <c r="K3198" s="7" t="s">
        <v>100</v>
      </c>
      <c r="L3198" s="135"/>
      <c r="M3198" s="13" t="s">
        <v>125</v>
      </c>
      <c r="N3198" s="14">
        <v>2.0580281095666564E-2</v>
      </c>
      <c r="O3198" s="140">
        <f t="shared" si="140"/>
        <v>20.580281095666564</v>
      </c>
      <c r="P3198" s="130" t="s">
        <v>346</v>
      </c>
      <c r="Q3198" s="130" t="s">
        <v>346</v>
      </c>
      <c r="R3198" s="199">
        <v>66</v>
      </c>
      <c r="S3198" s="199"/>
      <c r="T3198" s="199"/>
      <c r="U3198" s="199"/>
      <c r="V3198" s="16"/>
      <c r="W3198" s="136"/>
    </row>
    <row r="3199" spans="1:23">
      <c r="A3199" s="5">
        <v>8.3800000000000008</v>
      </c>
      <c r="B3199" s="10">
        <v>68</v>
      </c>
      <c r="C3199" s="19">
        <v>224420</v>
      </c>
      <c r="D3199" s="11"/>
      <c r="E3199" s="12"/>
      <c r="F3199" s="135"/>
      <c r="G3199" s="135"/>
      <c r="H3199" s="135"/>
      <c r="I3199" s="135"/>
      <c r="J3199" s="15" t="s">
        <v>150</v>
      </c>
      <c r="K3199" s="7" t="s">
        <v>161</v>
      </c>
      <c r="L3199" s="135"/>
      <c r="M3199" s="13" t="s">
        <v>173</v>
      </c>
      <c r="N3199" s="14">
        <v>5.9648905510892268E-3</v>
      </c>
      <c r="O3199" s="140">
        <f t="shared" si="140"/>
        <v>5.9648905510892272</v>
      </c>
      <c r="P3199" s="135">
        <v>245915</v>
      </c>
      <c r="Q3199" s="130" t="s">
        <v>346</v>
      </c>
      <c r="R3199" s="199">
        <v>96</v>
      </c>
      <c r="S3199" s="199">
        <v>152</v>
      </c>
      <c r="T3199" s="199"/>
      <c r="U3199" s="199"/>
      <c r="V3199" s="16"/>
      <c r="W3199" s="136"/>
    </row>
    <row r="3200" spans="1:23">
      <c r="A3200" s="9">
        <v>9.7899999999999991</v>
      </c>
      <c r="B3200" s="10">
        <v>174</v>
      </c>
      <c r="C3200" s="19">
        <v>618716</v>
      </c>
      <c r="D3200" s="11"/>
      <c r="E3200" s="12"/>
      <c r="F3200" s="135"/>
      <c r="G3200" s="135"/>
      <c r="H3200" s="135"/>
      <c r="I3200" s="135"/>
      <c r="J3200" s="15" t="s">
        <v>434</v>
      </c>
      <c r="K3200" s="7" t="s">
        <v>433</v>
      </c>
      <c r="L3200" s="135"/>
      <c r="M3200" s="13" t="s">
        <v>432</v>
      </c>
      <c r="N3200" s="14">
        <v>1.644493905270351E-2</v>
      </c>
      <c r="O3200" s="140">
        <f t="shared" si="140"/>
        <v>16.444939052703511</v>
      </c>
      <c r="P3200" s="130" t="s">
        <v>346</v>
      </c>
      <c r="Q3200" s="130" t="s">
        <v>346</v>
      </c>
      <c r="R3200" s="199">
        <v>145</v>
      </c>
      <c r="S3200" s="199">
        <v>91</v>
      </c>
      <c r="T3200" s="199">
        <v>118</v>
      </c>
      <c r="U3200" s="199"/>
      <c r="V3200" s="16"/>
      <c r="W3200" s="136"/>
    </row>
    <row r="3201" spans="1:23">
      <c r="A3201" s="9">
        <v>11</v>
      </c>
      <c r="B3201" s="10">
        <v>191</v>
      </c>
      <c r="C3201" s="19">
        <v>163697</v>
      </c>
      <c r="D3201" s="11"/>
      <c r="E3201" s="12"/>
      <c r="F3201" s="135"/>
      <c r="G3201" s="135"/>
      <c r="H3201" s="135"/>
      <c r="I3201" s="135"/>
      <c r="J3201" s="15" t="s">
        <v>155</v>
      </c>
      <c r="K3201" s="7" t="s">
        <v>166</v>
      </c>
      <c r="L3201" s="135"/>
      <c r="M3201" s="13" t="s">
        <v>178</v>
      </c>
      <c r="N3201" s="14">
        <v>4.3509254457786877E-3</v>
      </c>
      <c r="O3201" s="140">
        <f t="shared" si="140"/>
        <v>4.3509254457786879</v>
      </c>
      <c r="P3201" s="130" t="s">
        <v>346</v>
      </c>
      <c r="Q3201" s="130" t="s">
        <v>346</v>
      </c>
      <c r="R3201" s="199">
        <v>57</v>
      </c>
      <c r="S3201" s="199">
        <v>206</v>
      </c>
      <c r="T3201" s="199"/>
      <c r="U3201" s="199"/>
      <c r="V3201" s="16"/>
      <c r="W3201" s="136"/>
    </row>
    <row r="3202" spans="1:23">
      <c r="A3202" s="9">
        <v>12.75</v>
      </c>
      <c r="B3202" s="10">
        <v>105</v>
      </c>
      <c r="C3202" s="19">
        <v>251312</v>
      </c>
      <c r="D3202" s="11"/>
      <c r="E3202" s="12"/>
      <c r="F3202" s="135"/>
      <c r="G3202" s="135"/>
      <c r="H3202" s="135"/>
      <c r="I3202" s="135"/>
      <c r="J3202" s="15" t="s">
        <v>290</v>
      </c>
      <c r="K3202" s="7" t="s">
        <v>302</v>
      </c>
      <c r="L3202" s="135"/>
      <c r="M3202" s="13" t="s">
        <v>316</v>
      </c>
      <c r="N3202" s="14">
        <v>6.6796567782520981E-3</v>
      </c>
      <c r="O3202" s="140">
        <f t="shared" si="140"/>
        <v>6.6796567782520979</v>
      </c>
      <c r="P3202" s="135">
        <v>7600</v>
      </c>
      <c r="Q3202" s="135">
        <v>7600</v>
      </c>
      <c r="R3202" s="199">
        <v>77</v>
      </c>
      <c r="S3202" s="199">
        <v>182</v>
      </c>
      <c r="T3202" s="199"/>
      <c r="U3202" s="199"/>
      <c r="V3202" s="16"/>
      <c r="W3202" s="136"/>
    </row>
    <row r="3203" spans="1:23">
      <c r="A3203" s="9">
        <v>15.06</v>
      </c>
      <c r="B3203" s="10">
        <v>188</v>
      </c>
      <c r="C3203" s="19">
        <v>3762349</v>
      </c>
      <c r="D3203" s="11"/>
      <c r="E3203" s="12"/>
      <c r="F3203" s="135"/>
      <c r="G3203" s="135"/>
      <c r="H3203" s="135"/>
      <c r="I3203" s="135"/>
      <c r="J3203" s="15" t="s">
        <v>89</v>
      </c>
      <c r="K3203" s="7" t="s">
        <v>115</v>
      </c>
      <c r="L3203" s="135"/>
      <c r="M3203" s="13" t="s">
        <v>140</v>
      </c>
      <c r="N3203" s="14">
        <v>0.1</v>
      </c>
      <c r="O3203" s="140">
        <f t="shared" ref="O3203:O3250" si="141">N3203*1000</f>
        <v>100</v>
      </c>
      <c r="P3203" s="130" t="s">
        <v>346</v>
      </c>
      <c r="Q3203" s="130" t="s">
        <v>346</v>
      </c>
      <c r="R3203" s="212">
        <v>160</v>
      </c>
      <c r="S3203" s="212"/>
      <c r="T3203" s="212"/>
      <c r="U3203" s="212"/>
      <c r="V3203" s="16"/>
      <c r="W3203" s="136"/>
    </row>
    <row r="3204" spans="1:23">
      <c r="A3204" s="9">
        <v>15.52</v>
      </c>
      <c r="B3204" s="10">
        <v>194</v>
      </c>
      <c r="C3204" s="19">
        <v>522452</v>
      </c>
      <c r="D3204" s="11"/>
      <c r="E3204" s="12"/>
      <c r="F3204" s="135"/>
      <c r="G3204" s="135"/>
      <c r="H3204" s="135"/>
      <c r="I3204" s="135"/>
      <c r="J3204" s="15" t="s">
        <v>398</v>
      </c>
      <c r="K3204" s="7" t="s">
        <v>407</v>
      </c>
      <c r="L3204" s="135"/>
      <c r="M3204" s="13" t="s">
        <v>403</v>
      </c>
      <c r="N3204" s="14">
        <v>1.3886324740208844E-2</v>
      </c>
      <c r="O3204" s="140">
        <f t="shared" si="141"/>
        <v>13.886324740208844</v>
      </c>
      <c r="P3204" s="135">
        <v>87000</v>
      </c>
      <c r="Q3204" s="135">
        <v>100</v>
      </c>
      <c r="R3204" s="199">
        <v>109</v>
      </c>
      <c r="S3204" s="199">
        <v>136</v>
      </c>
      <c r="T3204" s="199">
        <v>165</v>
      </c>
      <c r="U3204" s="199"/>
      <c r="V3204" s="16"/>
      <c r="W3204" s="136"/>
    </row>
    <row r="3205" spans="1:23">
      <c r="A3205" s="9">
        <v>16.64</v>
      </c>
      <c r="B3205" s="10">
        <v>243</v>
      </c>
      <c r="C3205" s="19">
        <v>109325</v>
      </c>
      <c r="D3205" s="11"/>
      <c r="E3205" s="12"/>
      <c r="F3205" s="135"/>
      <c r="G3205" s="135"/>
      <c r="H3205" s="135"/>
      <c r="I3205" s="135"/>
      <c r="J3205" s="15" t="s">
        <v>95</v>
      </c>
      <c r="K3205" s="7" t="s">
        <v>98</v>
      </c>
      <c r="L3205" s="135"/>
      <c r="M3205" s="13" t="s">
        <v>98</v>
      </c>
      <c r="N3205" s="14">
        <v>2.9057644572579523E-3</v>
      </c>
      <c r="O3205" s="140">
        <f t="shared" si="141"/>
        <v>2.9057644572579524</v>
      </c>
      <c r="P3205" s="130" t="s">
        <v>346</v>
      </c>
      <c r="Q3205" s="130" t="s">
        <v>346</v>
      </c>
      <c r="R3205" s="199">
        <v>173</v>
      </c>
      <c r="S3205" s="199">
        <v>258</v>
      </c>
      <c r="T3205" s="199"/>
      <c r="U3205" s="199"/>
      <c r="V3205" s="16"/>
      <c r="W3205" s="136"/>
    </row>
    <row r="3206" spans="1:23">
      <c r="A3206" s="9">
        <v>16.73</v>
      </c>
      <c r="B3206" s="10">
        <v>186</v>
      </c>
      <c r="C3206" s="19">
        <v>2122748</v>
      </c>
      <c r="D3206" s="11"/>
      <c r="E3206" s="12"/>
      <c r="F3206" s="135"/>
      <c r="G3206" s="135"/>
      <c r="H3206" s="135"/>
      <c r="I3206" s="135"/>
      <c r="J3206" s="15" t="s">
        <v>95</v>
      </c>
      <c r="K3206" s="7" t="s">
        <v>98</v>
      </c>
      <c r="L3206" s="135"/>
      <c r="M3206" s="13" t="s">
        <v>98</v>
      </c>
      <c r="N3206" s="14">
        <v>5.6420815825432458E-2</v>
      </c>
      <c r="O3206" s="140">
        <f t="shared" si="141"/>
        <v>56.420815825432456</v>
      </c>
      <c r="P3206" s="130" t="s">
        <v>346</v>
      </c>
      <c r="Q3206" s="130" t="s">
        <v>346</v>
      </c>
      <c r="R3206" s="199">
        <v>256</v>
      </c>
      <c r="S3206" s="199">
        <v>109</v>
      </c>
      <c r="T3206" s="199">
        <v>221</v>
      </c>
      <c r="U3206" s="199"/>
      <c r="V3206" s="16"/>
      <c r="W3206" s="136"/>
    </row>
    <row r="3207" spans="1:23">
      <c r="A3207" s="9">
        <v>23.45</v>
      </c>
      <c r="B3207" s="10">
        <v>243</v>
      </c>
      <c r="C3207" s="19">
        <v>1004742</v>
      </c>
      <c r="D3207" s="11"/>
      <c r="E3207" s="12"/>
      <c r="F3207" s="135"/>
      <c r="G3207" s="135"/>
      <c r="H3207" s="135"/>
      <c r="I3207" s="135"/>
      <c r="J3207" s="15" t="s">
        <v>3393</v>
      </c>
      <c r="K3207" s="7" t="s">
        <v>120</v>
      </c>
      <c r="L3207" s="135"/>
      <c r="M3207" s="13" t="s">
        <v>145</v>
      </c>
      <c r="N3207" s="14">
        <v>0.1</v>
      </c>
      <c r="O3207" s="140">
        <f t="shared" si="141"/>
        <v>100</v>
      </c>
      <c r="P3207" s="130" t="s">
        <v>346</v>
      </c>
      <c r="Q3207" s="130" t="s">
        <v>346</v>
      </c>
      <c r="R3207" s="201">
        <v>173</v>
      </c>
      <c r="S3207" s="201">
        <v>186</v>
      </c>
      <c r="T3207" s="201">
        <v>220</v>
      </c>
      <c r="U3207" s="201">
        <v>292</v>
      </c>
      <c r="V3207" s="16"/>
      <c r="W3207" s="136"/>
    </row>
    <row r="3208" spans="1:23">
      <c r="A3208" s="220" t="s">
        <v>855</v>
      </c>
      <c r="B3208" s="220"/>
      <c r="C3208" s="220"/>
      <c r="D3208" s="220"/>
      <c r="E3208" s="220"/>
      <c r="F3208" s="220"/>
      <c r="G3208" s="220"/>
      <c r="H3208" s="220"/>
      <c r="I3208" s="220"/>
      <c r="J3208" s="220"/>
      <c r="K3208" s="220"/>
      <c r="L3208" s="220"/>
      <c r="M3208" s="220"/>
      <c r="N3208" s="220"/>
      <c r="O3208" s="220"/>
      <c r="P3208" s="220"/>
      <c r="Q3208" s="220"/>
      <c r="R3208" s="220"/>
      <c r="S3208" s="220"/>
      <c r="T3208" s="220"/>
      <c r="U3208" s="220"/>
      <c r="V3208" s="220"/>
      <c r="W3208" s="220"/>
    </row>
    <row r="3209" spans="1:23" ht="13.8">
      <c r="A3209" s="5">
        <v>5.75</v>
      </c>
      <c r="B3209" s="10">
        <v>86</v>
      </c>
      <c r="C3209" s="11">
        <v>1579044</v>
      </c>
      <c r="D3209" s="135"/>
      <c r="E3209" s="135"/>
      <c r="F3209" s="135"/>
      <c r="G3209" s="135"/>
      <c r="H3209" s="135"/>
      <c r="I3209" s="135"/>
      <c r="J3209" s="138" t="s">
        <v>283</v>
      </c>
      <c r="K3209" s="135" t="s">
        <v>297</v>
      </c>
      <c r="L3209" s="135"/>
      <c r="M3209" s="20" t="s">
        <v>858</v>
      </c>
      <c r="N3209" s="14">
        <v>5.178803116509656E-2</v>
      </c>
      <c r="O3209" s="140">
        <f t="shared" si="141"/>
        <v>51.788031165096562</v>
      </c>
      <c r="P3209" s="130" t="s">
        <v>346</v>
      </c>
      <c r="Q3209" s="130" t="s">
        <v>346</v>
      </c>
      <c r="R3209" s="185">
        <v>58</v>
      </c>
      <c r="S3209" s="185">
        <v>101</v>
      </c>
      <c r="T3209" s="186"/>
      <c r="U3209" s="186"/>
      <c r="V3209" s="186"/>
      <c r="W3209" s="136"/>
    </row>
    <row r="3210" spans="1:23" ht="13.8">
      <c r="A3210" s="162">
        <v>6.15</v>
      </c>
      <c r="B3210" s="153">
        <v>91</v>
      </c>
      <c r="C3210" s="153">
        <v>530477</v>
      </c>
      <c r="D3210" s="27"/>
      <c r="E3210" s="27"/>
      <c r="F3210" s="27"/>
      <c r="G3210" s="27"/>
      <c r="H3210" s="27"/>
      <c r="I3210" s="27"/>
      <c r="J3210" s="154" t="s">
        <v>215</v>
      </c>
      <c r="K3210" s="27" t="s">
        <v>229</v>
      </c>
      <c r="L3210" s="27"/>
      <c r="M3210" s="155" t="s">
        <v>238</v>
      </c>
      <c r="N3210" s="140">
        <v>1.7398096195145245E-2</v>
      </c>
      <c r="O3210" s="140">
        <f t="shared" si="141"/>
        <v>17.398096195145246</v>
      </c>
      <c r="P3210" s="27">
        <v>4300</v>
      </c>
      <c r="Q3210" s="156" t="s">
        <v>346</v>
      </c>
      <c r="R3210" s="185">
        <v>65</v>
      </c>
      <c r="S3210" s="185"/>
      <c r="T3210" s="186"/>
      <c r="U3210" s="186"/>
      <c r="V3210" s="186"/>
      <c r="W3210" s="157"/>
    </row>
    <row r="3211" spans="1:23" ht="13.8">
      <c r="A3211" s="162">
        <v>6</v>
      </c>
      <c r="B3211" s="153">
        <v>86</v>
      </c>
      <c r="C3211" s="153">
        <v>1978331</v>
      </c>
      <c r="D3211" s="27"/>
      <c r="E3211" s="27"/>
      <c r="F3211" s="27"/>
      <c r="G3211" s="27"/>
      <c r="H3211" s="27"/>
      <c r="I3211" s="27"/>
      <c r="J3211" s="154" t="s">
        <v>853</v>
      </c>
      <c r="K3211" s="27" t="s">
        <v>856</v>
      </c>
      <c r="L3211" s="27"/>
      <c r="M3211" s="155" t="s">
        <v>98</v>
      </c>
      <c r="N3211" s="140">
        <v>6.4883478536935421E-2</v>
      </c>
      <c r="O3211" s="140">
        <f t="shared" si="141"/>
        <v>64.883478536935428</v>
      </c>
      <c r="P3211" s="156" t="s">
        <v>346</v>
      </c>
      <c r="Q3211" s="156" t="s">
        <v>346</v>
      </c>
      <c r="R3211" s="185">
        <v>68</v>
      </c>
      <c r="S3211" s="185"/>
      <c r="T3211" s="186"/>
      <c r="U3211" s="186"/>
      <c r="V3211" s="186"/>
      <c r="W3211" s="157"/>
    </row>
    <row r="3212" spans="1:23" ht="13.8">
      <c r="A3212" s="162">
        <v>6.76</v>
      </c>
      <c r="B3212" s="153">
        <v>91</v>
      </c>
      <c r="C3212" s="153">
        <v>131903</v>
      </c>
      <c r="D3212" s="27"/>
      <c r="E3212" s="27"/>
      <c r="F3212" s="27"/>
      <c r="G3212" s="27"/>
      <c r="H3212" s="27"/>
      <c r="I3212" s="27"/>
      <c r="J3212" s="154" t="s">
        <v>536</v>
      </c>
      <c r="K3212" s="27" t="s">
        <v>562</v>
      </c>
      <c r="L3212" s="27"/>
      <c r="M3212" s="155" t="s">
        <v>98</v>
      </c>
      <c r="N3212" s="140">
        <v>4.3260331407926136E-3</v>
      </c>
      <c r="O3212" s="140">
        <f t="shared" si="141"/>
        <v>4.3260331407926138</v>
      </c>
      <c r="P3212" s="156" t="s">
        <v>346</v>
      </c>
      <c r="Q3212" s="156" t="s">
        <v>346</v>
      </c>
      <c r="R3212" s="185">
        <v>106</v>
      </c>
      <c r="S3212" s="185"/>
      <c r="T3212" s="186"/>
      <c r="U3212" s="186"/>
      <c r="V3212" s="186"/>
      <c r="W3212" s="157"/>
    </row>
    <row r="3213" spans="1:23" ht="13.8">
      <c r="A3213" s="162">
        <v>6.8</v>
      </c>
      <c r="B3213" s="153">
        <v>55</v>
      </c>
      <c r="C3213" s="153">
        <v>202887</v>
      </c>
      <c r="D3213" s="27"/>
      <c r="E3213" s="27"/>
      <c r="F3213" s="27"/>
      <c r="G3213" s="27"/>
      <c r="H3213" s="27"/>
      <c r="I3213" s="27"/>
      <c r="J3213" s="154" t="s">
        <v>467</v>
      </c>
      <c r="K3213" s="27" t="s">
        <v>230</v>
      </c>
      <c r="L3213" s="27"/>
      <c r="M3213" s="155" t="s">
        <v>98</v>
      </c>
      <c r="N3213" s="140">
        <v>6.6541010123802417E-3</v>
      </c>
      <c r="O3213" s="140">
        <f t="shared" si="141"/>
        <v>6.6541010123802415</v>
      </c>
      <c r="P3213" s="156" t="s">
        <v>346</v>
      </c>
      <c r="Q3213" s="156" t="s">
        <v>346</v>
      </c>
      <c r="R3213" s="185">
        <v>69</v>
      </c>
      <c r="S3213" s="185">
        <v>84</v>
      </c>
      <c r="T3213" s="186">
        <v>126</v>
      </c>
      <c r="U3213" s="186"/>
      <c r="V3213" s="186"/>
      <c r="W3213" s="157"/>
    </row>
    <row r="3214" spans="1:23" ht="13.8">
      <c r="A3214" s="162">
        <v>6.84</v>
      </c>
      <c r="B3214" s="153">
        <v>104</v>
      </c>
      <c r="C3214" s="153">
        <v>406186</v>
      </c>
      <c r="D3214" s="27"/>
      <c r="E3214" s="27"/>
      <c r="F3214" s="27"/>
      <c r="G3214" s="27"/>
      <c r="H3214" s="27"/>
      <c r="I3214" s="27"/>
      <c r="J3214" s="154" t="s">
        <v>537</v>
      </c>
      <c r="K3214" s="27" t="s">
        <v>563</v>
      </c>
      <c r="L3214" s="27"/>
      <c r="M3214" s="155" t="s">
        <v>577</v>
      </c>
      <c r="N3214" s="140">
        <v>1.3321714421400489E-2</v>
      </c>
      <c r="O3214" s="140">
        <f t="shared" si="141"/>
        <v>13.32171442140049</v>
      </c>
      <c r="P3214" s="27">
        <v>1.2</v>
      </c>
      <c r="Q3214" s="156" t="s">
        <v>346</v>
      </c>
      <c r="R3214" s="185">
        <v>78</v>
      </c>
      <c r="S3214" s="185">
        <v>51</v>
      </c>
      <c r="T3214" s="186"/>
      <c r="U3214" s="186"/>
      <c r="V3214" s="186"/>
      <c r="W3214" s="157"/>
    </row>
    <row r="3215" spans="1:23" ht="13.8">
      <c r="A3215" s="162">
        <v>7.13</v>
      </c>
      <c r="B3215" s="153">
        <v>60</v>
      </c>
      <c r="C3215" s="153">
        <v>175576</v>
      </c>
      <c r="D3215" s="27"/>
      <c r="E3215" s="27"/>
      <c r="F3215" s="27"/>
      <c r="G3215" s="27"/>
      <c r="H3215" s="27"/>
      <c r="I3215" s="27"/>
      <c r="J3215" s="154" t="s">
        <v>73</v>
      </c>
      <c r="K3215" s="27" t="s">
        <v>99</v>
      </c>
      <c r="L3215" s="27"/>
      <c r="M3215" s="155" t="s">
        <v>124</v>
      </c>
      <c r="N3215" s="140">
        <v>5.7583799817123487E-3</v>
      </c>
      <c r="O3215" s="140">
        <f t="shared" si="141"/>
        <v>5.7583799817123484</v>
      </c>
      <c r="P3215" s="156" t="s">
        <v>346</v>
      </c>
      <c r="Q3215" s="156" t="s">
        <v>346</v>
      </c>
      <c r="R3215" s="185">
        <v>73</v>
      </c>
      <c r="S3215" s="185"/>
      <c r="T3215" s="186"/>
      <c r="U3215" s="186"/>
      <c r="V3215" s="186"/>
      <c r="W3215" s="157"/>
    </row>
    <row r="3216" spans="1:23" ht="13.8">
      <c r="A3216" s="162">
        <v>7.39</v>
      </c>
      <c r="B3216" s="153">
        <v>93</v>
      </c>
      <c r="C3216" s="153">
        <v>82635</v>
      </c>
      <c r="D3216" s="27"/>
      <c r="E3216" s="27"/>
      <c r="F3216" s="27"/>
      <c r="G3216" s="27"/>
      <c r="H3216" s="27"/>
      <c r="I3216" s="27"/>
      <c r="J3216" s="154" t="s">
        <v>324</v>
      </c>
      <c r="K3216" s="27" t="s">
        <v>338</v>
      </c>
      <c r="L3216" s="27"/>
      <c r="M3216" s="155" t="s">
        <v>331</v>
      </c>
      <c r="N3216" s="140">
        <v>2.710186641618444E-3</v>
      </c>
      <c r="O3216" s="140">
        <f t="shared" si="141"/>
        <v>2.7101866416184439</v>
      </c>
      <c r="P3216" s="27">
        <v>150</v>
      </c>
      <c r="Q3216" s="156" t="s">
        <v>346</v>
      </c>
      <c r="R3216" s="185">
        <v>66</v>
      </c>
      <c r="S3216" s="185"/>
      <c r="T3216" s="186"/>
      <c r="U3216" s="186"/>
      <c r="V3216" s="186"/>
      <c r="W3216" s="157"/>
    </row>
    <row r="3217" spans="1:23" ht="13.8">
      <c r="A3217" s="162">
        <v>7.48</v>
      </c>
      <c r="B3217" s="153">
        <v>59</v>
      </c>
      <c r="C3217" s="153">
        <v>103987</v>
      </c>
      <c r="D3217" s="27"/>
      <c r="E3217" s="27"/>
      <c r="F3217" s="27"/>
      <c r="G3217" s="27"/>
      <c r="H3217" s="27"/>
      <c r="I3217" s="27"/>
      <c r="J3217" s="154" t="s">
        <v>779</v>
      </c>
      <c r="K3217" s="27" t="s">
        <v>830</v>
      </c>
      <c r="L3217" s="27"/>
      <c r="M3217" s="155" t="s">
        <v>98</v>
      </c>
      <c r="N3217" s="140">
        <v>3.4104698771946166E-3</v>
      </c>
      <c r="O3217" s="140">
        <f t="shared" si="141"/>
        <v>3.4104698771946165</v>
      </c>
      <c r="P3217" s="156" t="s">
        <v>346</v>
      </c>
      <c r="Q3217" s="156" t="s">
        <v>346</v>
      </c>
      <c r="R3217" s="185">
        <v>73</v>
      </c>
      <c r="S3217" s="185">
        <v>101</v>
      </c>
      <c r="T3217" s="186"/>
      <c r="U3217" s="186"/>
      <c r="V3217" s="186"/>
      <c r="W3217" s="157"/>
    </row>
    <row r="3218" spans="1:23" ht="13.8">
      <c r="A3218" s="162">
        <v>7.55</v>
      </c>
      <c r="B3218" s="153">
        <v>59</v>
      </c>
      <c r="C3218" s="153">
        <v>85861</v>
      </c>
      <c r="D3218" s="27"/>
      <c r="E3218" s="27"/>
      <c r="F3218" s="27"/>
      <c r="G3218" s="27"/>
      <c r="H3218" s="27"/>
      <c r="I3218" s="27"/>
      <c r="J3218" s="154" t="s">
        <v>95</v>
      </c>
      <c r="K3218" s="27" t="s">
        <v>98</v>
      </c>
      <c r="L3218" s="27"/>
      <c r="M3218" s="155" t="s">
        <v>98</v>
      </c>
      <c r="N3218" s="140">
        <v>2.8159900191928509E-3</v>
      </c>
      <c r="O3218" s="140">
        <f t="shared" si="141"/>
        <v>2.8159900191928506</v>
      </c>
      <c r="P3218" s="156" t="s">
        <v>346</v>
      </c>
      <c r="Q3218" s="156" t="s">
        <v>346</v>
      </c>
      <c r="R3218" s="185">
        <v>73</v>
      </c>
      <c r="S3218" s="185">
        <v>103</v>
      </c>
      <c r="T3218" s="186">
        <v>114</v>
      </c>
      <c r="U3218" s="186"/>
      <c r="V3218" s="186"/>
      <c r="W3218" s="157"/>
    </row>
    <row r="3219" spans="1:23" ht="13.8">
      <c r="A3219" s="162">
        <v>7.66</v>
      </c>
      <c r="B3219" s="153">
        <v>59</v>
      </c>
      <c r="C3219" s="153">
        <v>242564</v>
      </c>
      <c r="D3219" s="27"/>
      <c r="E3219" s="27"/>
      <c r="F3219" s="27"/>
      <c r="G3219" s="27"/>
      <c r="H3219" s="27"/>
      <c r="I3219" s="27"/>
      <c r="J3219" s="154" t="s">
        <v>95</v>
      </c>
      <c r="K3219" s="27" t="s">
        <v>98</v>
      </c>
      <c r="L3219" s="27"/>
      <c r="M3219" s="155" t="s">
        <v>98</v>
      </c>
      <c r="N3219" s="140">
        <v>7.9553907247236193E-3</v>
      </c>
      <c r="O3219" s="140">
        <f t="shared" si="141"/>
        <v>7.9553907247236193</v>
      </c>
      <c r="P3219" s="156" t="s">
        <v>346</v>
      </c>
      <c r="Q3219" s="156" t="s">
        <v>346</v>
      </c>
      <c r="R3219" s="185">
        <v>103</v>
      </c>
      <c r="S3219" s="185"/>
      <c r="T3219" s="186"/>
      <c r="U3219" s="186"/>
      <c r="V3219" s="186"/>
      <c r="W3219" s="157"/>
    </row>
    <row r="3220" spans="1:23" ht="13.8">
      <c r="A3220" s="162">
        <v>7.72</v>
      </c>
      <c r="B3220" s="153">
        <v>60</v>
      </c>
      <c r="C3220" s="153">
        <v>163869</v>
      </c>
      <c r="D3220" s="27"/>
      <c r="E3220" s="27"/>
      <c r="F3220" s="27"/>
      <c r="G3220" s="27"/>
      <c r="H3220" s="27"/>
      <c r="I3220" s="27"/>
      <c r="J3220" s="154" t="s">
        <v>76</v>
      </c>
      <c r="K3220" s="27" t="s">
        <v>102</v>
      </c>
      <c r="L3220" s="27"/>
      <c r="M3220" s="155" t="s">
        <v>127</v>
      </c>
      <c r="N3220" s="140">
        <v>5.3744245752450279E-3</v>
      </c>
      <c r="O3220" s="140">
        <f t="shared" si="141"/>
        <v>5.3744245752450279</v>
      </c>
      <c r="P3220" s="156" t="s">
        <v>346</v>
      </c>
      <c r="Q3220" s="27">
        <v>12215</v>
      </c>
      <c r="R3220" s="185">
        <v>73</v>
      </c>
      <c r="S3220" s="185"/>
      <c r="T3220" s="186"/>
      <c r="U3220" s="186"/>
      <c r="V3220" s="186"/>
      <c r="W3220" s="157"/>
    </row>
    <row r="3221" spans="1:23" ht="13.8">
      <c r="A3221" s="162">
        <v>8.0500000000000007</v>
      </c>
      <c r="B3221" s="153">
        <v>73</v>
      </c>
      <c r="C3221" s="153">
        <v>202566</v>
      </c>
      <c r="D3221" s="27"/>
      <c r="E3221" s="27"/>
      <c r="F3221" s="27"/>
      <c r="G3221" s="27"/>
      <c r="H3221" s="27"/>
      <c r="I3221" s="27"/>
      <c r="J3221" s="154" t="s">
        <v>78</v>
      </c>
      <c r="K3221" s="27" t="s">
        <v>104</v>
      </c>
      <c r="L3221" s="27"/>
      <c r="M3221" s="155" t="s">
        <v>129</v>
      </c>
      <c r="N3221" s="140">
        <v>6.6435731499495587E-3</v>
      </c>
      <c r="O3221" s="140">
        <f t="shared" si="141"/>
        <v>6.6435731499495585</v>
      </c>
      <c r="P3221" s="156" t="s">
        <v>346</v>
      </c>
      <c r="Q3221" s="156" t="s">
        <v>346</v>
      </c>
      <c r="R3221" s="185">
        <v>355</v>
      </c>
      <c r="S3221" s="185">
        <v>267</v>
      </c>
      <c r="T3221" s="186"/>
      <c r="U3221" s="186"/>
      <c r="V3221" s="186"/>
      <c r="W3221" s="157"/>
    </row>
    <row r="3222" spans="1:23" ht="13.8">
      <c r="A3222" s="162">
        <v>8.3000000000000007</v>
      </c>
      <c r="B3222" s="153">
        <v>60</v>
      </c>
      <c r="C3222" s="153">
        <v>94680</v>
      </c>
      <c r="D3222" s="27"/>
      <c r="E3222" s="27"/>
      <c r="F3222" s="27"/>
      <c r="G3222" s="27"/>
      <c r="H3222" s="27"/>
      <c r="I3222" s="27"/>
      <c r="J3222" s="154" t="s">
        <v>524</v>
      </c>
      <c r="K3222" s="27" t="s">
        <v>106</v>
      </c>
      <c r="L3222" s="27"/>
      <c r="M3222" s="155" t="s">
        <v>131</v>
      </c>
      <c r="N3222" s="140">
        <v>3.1052274608632455E-3</v>
      </c>
      <c r="O3222" s="140">
        <f t="shared" si="141"/>
        <v>3.1052274608632455</v>
      </c>
      <c r="P3222" s="156" t="s">
        <v>346</v>
      </c>
      <c r="Q3222" s="156" t="s">
        <v>346</v>
      </c>
      <c r="R3222" s="185">
        <v>73</v>
      </c>
      <c r="S3222" s="185">
        <v>115</v>
      </c>
      <c r="T3222" s="186">
        <v>144</v>
      </c>
      <c r="U3222" s="186"/>
      <c r="V3222" s="186"/>
      <c r="W3222" s="157"/>
    </row>
    <row r="3223" spans="1:23" ht="13.8">
      <c r="A3223" s="162">
        <v>8.34</v>
      </c>
      <c r="B3223" s="153">
        <v>105</v>
      </c>
      <c r="C3223" s="153">
        <v>54203</v>
      </c>
      <c r="D3223" s="27"/>
      <c r="E3223" s="27"/>
      <c r="F3223" s="27"/>
      <c r="G3223" s="27"/>
      <c r="H3223" s="27"/>
      <c r="I3223" s="27"/>
      <c r="J3223" s="154" t="s">
        <v>544</v>
      </c>
      <c r="K3223" s="27" t="s">
        <v>298</v>
      </c>
      <c r="L3223" s="27"/>
      <c r="M3223" s="155" t="s">
        <v>311</v>
      </c>
      <c r="N3223" s="140">
        <v>1.777700085141218E-3</v>
      </c>
      <c r="O3223" s="140">
        <f t="shared" si="141"/>
        <v>1.7777000851412179</v>
      </c>
      <c r="P3223" s="156" t="s">
        <v>346</v>
      </c>
      <c r="Q3223" s="156" t="s">
        <v>346</v>
      </c>
      <c r="R3223" s="185">
        <v>77</v>
      </c>
      <c r="S3223" s="185">
        <v>122</v>
      </c>
      <c r="T3223" s="186"/>
      <c r="U3223" s="186"/>
      <c r="V3223" s="186"/>
      <c r="W3223" s="157"/>
    </row>
    <row r="3224" spans="1:23" ht="13.8">
      <c r="A3224" s="162">
        <v>8.39</v>
      </c>
      <c r="B3224" s="153">
        <v>68</v>
      </c>
      <c r="C3224" s="153">
        <v>144162</v>
      </c>
      <c r="D3224" s="27"/>
      <c r="E3224" s="27"/>
      <c r="F3224" s="27"/>
      <c r="G3224" s="27"/>
      <c r="H3224" s="27"/>
      <c r="I3224" s="27"/>
      <c r="J3224" s="154" t="s">
        <v>630</v>
      </c>
      <c r="K3224" s="27" t="s">
        <v>161</v>
      </c>
      <c r="L3224" s="27"/>
      <c r="M3224" s="155" t="s">
        <v>657</v>
      </c>
      <c r="N3224" s="140">
        <v>4.7280925349912038E-3</v>
      </c>
      <c r="O3224" s="140">
        <f t="shared" si="141"/>
        <v>4.7280925349912035</v>
      </c>
      <c r="P3224" s="156" t="s">
        <v>346</v>
      </c>
      <c r="Q3224" s="156" t="s">
        <v>346</v>
      </c>
      <c r="R3224" s="185">
        <v>96</v>
      </c>
      <c r="S3224" s="185">
        <v>152</v>
      </c>
      <c r="T3224" s="186"/>
      <c r="U3224" s="186"/>
      <c r="V3224" s="186"/>
      <c r="W3224" s="157"/>
    </row>
    <row r="3225" spans="1:23" ht="13.8">
      <c r="A3225" s="162">
        <v>8.57</v>
      </c>
      <c r="B3225" s="153">
        <v>121</v>
      </c>
      <c r="C3225" s="153">
        <v>119313</v>
      </c>
      <c r="D3225" s="27"/>
      <c r="E3225" s="27"/>
      <c r="F3225" s="27"/>
      <c r="G3225" s="27"/>
      <c r="H3225" s="27"/>
      <c r="I3225" s="27"/>
      <c r="J3225" s="154" t="s">
        <v>668</v>
      </c>
      <c r="K3225" s="27" t="s">
        <v>453</v>
      </c>
      <c r="L3225" s="27"/>
      <c r="M3225" s="155" t="s">
        <v>98</v>
      </c>
      <c r="N3225" s="140">
        <v>3.9131179133711069E-3</v>
      </c>
      <c r="O3225" s="140">
        <f t="shared" si="141"/>
        <v>3.9131179133711069</v>
      </c>
      <c r="P3225" s="156" t="s">
        <v>346</v>
      </c>
      <c r="Q3225" s="156" t="s">
        <v>346</v>
      </c>
      <c r="R3225" s="185">
        <v>136</v>
      </c>
      <c r="S3225" s="185">
        <v>77</v>
      </c>
      <c r="T3225" s="186"/>
      <c r="U3225" s="186"/>
      <c r="V3225" s="186"/>
      <c r="W3225" s="157"/>
    </row>
    <row r="3226" spans="1:23" ht="13.8">
      <c r="A3226" s="162">
        <v>8.58</v>
      </c>
      <c r="B3226" s="153">
        <v>130</v>
      </c>
      <c r="C3226" s="153">
        <v>47398</v>
      </c>
      <c r="D3226" s="27"/>
      <c r="E3226" s="27"/>
      <c r="F3226" s="27"/>
      <c r="G3226" s="27"/>
      <c r="H3226" s="27"/>
      <c r="I3226" s="27"/>
      <c r="J3226" s="154" t="s">
        <v>471</v>
      </c>
      <c r="K3226" s="27" t="s">
        <v>649</v>
      </c>
      <c r="L3226" s="27"/>
      <c r="M3226" s="155" t="s">
        <v>98</v>
      </c>
      <c r="N3226" s="140">
        <v>1.554515961026575E-3</v>
      </c>
      <c r="O3226" s="140">
        <f t="shared" si="141"/>
        <v>1.5545159610265749</v>
      </c>
      <c r="P3226" s="156" t="s">
        <v>346</v>
      </c>
      <c r="Q3226" s="156" t="s">
        <v>346</v>
      </c>
      <c r="R3226" s="185">
        <v>129</v>
      </c>
      <c r="S3226" s="185">
        <v>115</v>
      </c>
      <c r="T3226" s="186">
        <v>77</v>
      </c>
      <c r="U3226" s="186"/>
      <c r="V3226" s="186"/>
      <c r="W3226" s="157"/>
    </row>
    <row r="3227" spans="1:23" ht="13.8">
      <c r="A3227" s="162">
        <v>8.7899999999999991</v>
      </c>
      <c r="B3227" s="153">
        <v>69</v>
      </c>
      <c r="C3227" s="153">
        <v>97582</v>
      </c>
      <c r="D3227" s="27"/>
      <c r="E3227" s="27"/>
      <c r="F3227" s="27"/>
      <c r="G3227" s="27"/>
      <c r="H3227" s="27"/>
      <c r="I3227" s="27"/>
      <c r="J3227" s="154" t="s">
        <v>95</v>
      </c>
      <c r="K3227" s="27" t="s">
        <v>98</v>
      </c>
      <c r="L3227" s="27"/>
      <c r="M3227" s="155" t="s">
        <v>98</v>
      </c>
      <c r="N3227" s="140">
        <v>3.200404584769299E-3</v>
      </c>
      <c r="O3227" s="140">
        <f t="shared" si="141"/>
        <v>3.200404584769299</v>
      </c>
      <c r="P3227" s="156" t="s">
        <v>346</v>
      </c>
      <c r="Q3227" s="156" t="s">
        <v>346</v>
      </c>
      <c r="R3227" s="185">
        <v>97</v>
      </c>
      <c r="S3227" s="185">
        <v>115</v>
      </c>
      <c r="T3227" s="186">
        <v>154</v>
      </c>
      <c r="U3227" s="186"/>
      <c r="V3227" s="186"/>
      <c r="W3227" s="157"/>
    </row>
    <row r="3228" spans="1:23" ht="13.8">
      <c r="A3228" s="162">
        <v>8.83</v>
      </c>
      <c r="B3228" s="153">
        <v>128</v>
      </c>
      <c r="C3228" s="153">
        <v>188687</v>
      </c>
      <c r="D3228" s="27"/>
      <c r="E3228" s="27"/>
      <c r="F3228" s="27"/>
      <c r="G3228" s="27"/>
      <c r="H3228" s="27"/>
      <c r="I3228" s="27"/>
      <c r="J3228" s="154" t="s">
        <v>622</v>
      </c>
      <c r="K3228" s="27" t="s">
        <v>377</v>
      </c>
      <c r="L3228" s="27"/>
      <c r="M3228" s="155" t="s">
        <v>625</v>
      </c>
      <c r="N3228" s="140">
        <v>6.1883824874092016E-3</v>
      </c>
      <c r="O3228" s="140">
        <f t="shared" si="141"/>
        <v>6.1883824874092017</v>
      </c>
      <c r="P3228" s="156" t="s">
        <v>346</v>
      </c>
      <c r="Q3228" s="156" t="s">
        <v>346</v>
      </c>
      <c r="R3228" s="185">
        <v>103</v>
      </c>
      <c r="S3228" s="185"/>
      <c r="T3228" s="186"/>
      <c r="U3228" s="186"/>
      <c r="V3228" s="186"/>
      <c r="W3228" s="157"/>
    </row>
    <row r="3229" spans="1:23" ht="13.8">
      <c r="A3229" s="162">
        <v>8.85</v>
      </c>
      <c r="B3229" s="153">
        <v>59</v>
      </c>
      <c r="C3229" s="153">
        <v>63206</v>
      </c>
      <c r="D3229" s="27"/>
      <c r="E3229" s="27"/>
      <c r="F3229" s="27"/>
      <c r="G3229" s="27"/>
      <c r="H3229" s="27"/>
      <c r="I3229" s="27"/>
      <c r="J3229" s="154" t="s">
        <v>95</v>
      </c>
      <c r="K3229" s="27" t="s">
        <v>98</v>
      </c>
      <c r="L3229" s="27"/>
      <c r="M3229" s="155" t="s">
        <v>98</v>
      </c>
      <c r="N3229" s="140">
        <v>2.072972189388702E-3</v>
      </c>
      <c r="O3229" s="140">
        <f t="shared" si="141"/>
        <v>2.0729721893887021</v>
      </c>
      <c r="P3229" s="156" t="s">
        <v>346</v>
      </c>
      <c r="Q3229" s="156" t="s">
        <v>346</v>
      </c>
      <c r="R3229" s="185">
        <v>103</v>
      </c>
      <c r="S3229" s="185"/>
      <c r="T3229" s="186"/>
      <c r="U3229" s="186"/>
      <c r="V3229" s="186"/>
      <c r="W3229" s="157"/>
    </row>
    <row r="3230" spans="1:23" ht="13.8">
      <c r="A3230" s="162">
        <v>8.85</v>
      </c>
      <c r="B3230" s="153">
        <v>94</v>
      </c>
      <c r="C3230" s="153">
        <v>43842</v>
      </c>
      <c r="D3230" s="27"/>
      <c r="E3230" s="27"/>
      <c r="F3230" s="27"/>
      <c r="G3230" s="27"/>
      <c r="H3230" s="27"/>
      <c r="I3230" s="27"/>
      <c r="J3230" s="154" t="s">
        <v>366</v>
      </c>
      <c r="K3230" s="27" t="s">
        <v>378</v>
      </c>
      <c r="L3230" s="27"/>
      <c r="M3230" s="155" t="s">
        <v>373</v>
      </c>
      <c r="N3230" s="140">
        <v>1.4378895473084749E-3</v>
      </c>
      <c r="O3230" s="140">
        <f t="shared" si="141"/>
        <v>1.437889547308475</v>
      </c>
      <c r="P3230" s="156" t="s">
        <v>346</v>
      </c>
      <c r="Q3230" s="156" t="s">
        <v>346</v>
      </c>
      <c r="R3230" s="185">
        <v>77</v>
      </c>
      <c r="S3230" s="185">
        <v>138</v>
      </c>
      <c r="T3230" s="186"/>
      <c r="U3230" s="186"/>
      <c r="V3230" s="186"/>
      <c r="W3230" s="157"/>
    </row>
    <row r="3231" spans="1:23" ht="13.8">
      <c r="A3231" s="162">
        <v>9.01</v>
      </c>
      <c r="B3231" s="153">
        <v>94</v>
      </c>
      <c r="C3231" s="153">
        <v>45111</v>
      </c>
      <c r="D3231" s="27"/>
      <c r="E3231" s="27"/>
      <c r="F3231" s="27"/>
      <c r="G3231" s="27"/>
      <c r="H3231" s="27"/>
      <c r="I3231" s="27"/>
      <c r="J3231" s="154" t="s">
        <v>679</v>
      </c>
      <c r="K3231" s="27" t="s">
        <v>161</v>
      </c>
      <c r="L3231" s="27"/>
      <c r="M3231" s="155" t="s">
        <v>98</v>
      </c>
      <c r="N3231" s="140">
        <v>1.4795090408428588E-3</v>
      </c>
      <c r="O3231" s="140">
        <f t="shared" si="141"/>
        <v>1.4795090408428588</v>
      </c>
      <c r="P3231" s="156" t="s">
        <v>346</v>
      </c>
      <c r="Q3231" s="156" t="s">
        <v>346</v>
      </c>
      <c r="R3231" s="185">
        <v>77</v>
      </c>
      <c r="S3231" s="185">
        <v>152</v>
      </c>
      <c r="T3231" s="186">
        <v>108</v>
      </c>
      <c r="U3231" s="186"/>
      <c r="V3231" s="186"/>
      <c r="W3231" s="157"/>
    </row>
    <row r="3232" spans="1:23" ht="13.8">
      <c r="A3232" s="162">
        <v>9.06</v>
      </c>
      <c r="B3232" s="153">
        <v>73</v>
      </c>
      <c r="C3232" s="153">
        <v>77148</v>
      </c>
      <c r="D3232" s="27"/>
      <c r="E3232" s="27"/>
      <c r="F3232" s="27"/>
      <c r="G3232" s="27"/>
      <c r="H3232" s="27"/>
      <c r="I3232" s="27"/>
      <c r="J3232" s="154" t="s">
        <v>83</v>
      </c>
      <c r="K3232" s="27" t="s">
        <v>109</v>
      </c>
      <c r="L3232" s="27"/>
      <c r="M3232" s="155" t="s">
        <v>134</v>
      </c>
      <c r="N3232" s="140">
        <v>2.5302290679201276E-3</v>
      </c>
      <c r="O3232" s="140">
        <f t="shared" si="141"/>
        <v>2.5302290679201276</v>
      </c>
      <c r="P3232" s="27">
        <v>22.984999999999999</v>
      </c>
      <c r="Q3232" s="27">
        <v>22.984999999999999</v>
      </c>
      <c r="R3232" s="185">
        <v>341</v>
      </c>
      <c r="S3232" s="185">
        <v>429</v>
      </c>
      <c r="T3232" s="186">
        <v>325</v>
      </c>
      <c r="U3232" s="186"/>
      <c r="V3232" s="186"/>
      <c r="W3232" s="157"/>
    </row>
    <row r="3233" spans="1:23" ht="13.8">
      <c r="A3233" s="162">
        <v>9.1</v>
      </c>
      <c r="B3233" s="153">
        <v>135</v>
      </c>
      <c r="C3233" s="153">
        <v>148192</v>
      </c>
      <c r="D3233" s="27"/>
      <c r="E3233" s="27"/>
      <c r="F3233" s="27"/>
      <c r="G3233" s="27"/>
      <c r="H3233" s="27"/>
      <c r="I3233" s="27"/>
      <c r="J3233" s="154" t="s">
        <v>367</v>
      </c>
      <c r="K3233" s="27" t="s">
        <v>379</v>
      </c>
      <c r="L3233" s="27"/>
      <c r="M3233" s="155" t="s">
        <v>374</v>
      </c>
      <c r="N3233" s="140">
        <v>4.8602647642611539E-3</v>
      </c>
      <c r="O3233" s="140">
        <f t="shared" si="141"/>
        <v>4.8602647642611538</v>
      </c>
      <c r="P3233" s="27">
        <v>24700</v>
      </c>
      <c r="Q3233" s="27">
        <v>24700</v>
      </c>
      <c r="R3233" s="185">
        <v>108</v>
      </c>
      <c r="S3233" s="185">
        <v>69</v>
      </c>
      <c r="T3233" s="186"/>
      <c r="U3233" s="186"/>
      <c r="V3233" s="186"/>
      <c r="W3233" s="157"/>
    </row>
    <row r="3234" spans="1:23" ht="13.8">
      <c r="A3234" s="162">
        <v>9.18</v>
      </c>
      <c r="B3234" s="153">
        <v>129</v>
      </c>
      <c r="C3234" s="153">
        <v>80119</v>
      </c>
      <c r="D3234" s="27"/>
      <c r="E3234" s="27"/>
      <c r="F3234" s="27"/>
      <c r="G3234" s="27"/>
      <c r="H3234" s="27"/>
      <c r="I3234" s="27"/>
      <c r="J3234" s="154" t="s">
        <v>680</v>
      </c>
      <c r="K3234" s="27" t="s">
        <v>688</v>
      </c>
      <c r="L3234" s="27"/>
      <c r="M3234" s="155" t="s">
        <v>693</v>
      </c>
      <c r="N3234" s="140">
        <v>2.6276691902925894E-3</v>
      </c>
      <c r="O3234" s="140">
        <f t="shared" si="141"/>
        <v>2.6276691902925893</v>
      </c>
      <c r="P3234" s="27">
        <v>7500</v>
      </c>
      <c r="Q3234" s="27">
        <v>7500</v>
      </c>
      <c r="R3234" s="185">
        <v>102</v>
      </c>
      <c r="S3234" s="185"/>
      <c r="T3234" s="186"/>
      <c r="U3234" s="186"/>
      <c r="V3234" s="186"/>
      <c r="W3234" s="157"/>
    </row>
    <row r="3235" spans="1:23" ht="13.8">
      <c r="A3235" s="162">
        <v>9.19</v>
      </c>
      <c r="B3235" s="153">
        <v>55</v>
      </c>
      <c r="C3235" s="153">
        <v>68385</v>
      </c>
      <c r="D3235" s="27"/>
      <c r="E3235" s="27"/>
      <c r="F3235" s="27"/>
      <c r="G3235" s="27"/>
      <c r="H3235" s="27"/>
      <c r="I3235" s="27"/>
      <c r="J3235" s="154" t="s">
        <v>473</v>
      </c>
      <c r="K3235" s="27" t="s">
        <v>483</v>
      </c>
      <c r="L3235" s="27"/>
      <c r="M3235" s="155" t="s">
        <v>98</v>
      </c>
      <c r="N3235" s="140">
        <v>2.2428282626862383E-3</v>
      </c>
      <c r="O3235" s="140">
        <f t="shared" si="141"/>
        <v>2.2428282626862384</v>
      </c>
      <c r="P3235" s="156" t="s">
        <v>346</v>
      </c>
      <c r="Q3235" s="156" t="s">
        <v>346</v>
      </c>
      <c r="R3235" s="185">
        <v>69</v>
      </c>
      <c r="S3235" s="185">
        <v>83</v>
      </c>
      <c r="T3235" s="186">
        <v>182</v>
      </c>
      <c r="U3235" s="186"/>
      <c r="V3235" s="186"/>
      <c r="W3235" s="157"/>
    </row>
    <row r="3236" spans="1:23" ht="13.8">
      <c r="A3236" s="162">
        <v>9.25</v>
      </c>
      <c r="B3236" s="153">
        <v>69</v>
      </c>
      <c r="C3236" s="153">
        <v>1146909</v>
      </c>
      <c r="D3236" s="27"/>
      <c r="E3236" s="27"/>
      <c r="F3236" s="27"/>
      <c r="G3236" s="27"/>
      <c r="H3236" s="27"/>
      <c r="I3236" s="27"/>
      <c r="J3236" s="154" t="s">
        <v>95</v>
      </c>
      <c r="K3236" s="27" t="s">
        <v>98</v>
      </c>
      <c r="L3236" s="27"/>
      <c r="M3236" s="155" t="s">
        <v>98</v>
      </c>
      <c r="N3236" s="140">
        <v>3.7615265334930335E-2</v>
      </c>
      <c r="O3236" s="140">
        <f t="shared" si="141"/>
        <v>37.615265334930335</v>
      </c>
      <c r="P3236" s="156" t="s">
        <v>346</v>
      </c>
      <c r="Q3236" s="156" t="s">
        <v>346</v>
      </c>
      <c r="R3236" s="185">
        <v>87</v>
      </c>
      <c r="S3236" s="185">
        <v>103</v>
      </c>
      <c r="T3236" s="186"/>
      <c r="U3236" s="186"/>
      <c r="V3236" s="186"/>
      <c r="W3236" s="157"/>
    </row>
    <row r="3237" spans="1:23" ht="13.8">
      <c r="A3237" s="162">
        <v>9.2899999999999991</v>
      </c>
      <c r="B3237" s="153">
        <v>58</v>
      </c>
      <c r="C3237" s="153">
        <v>536290</v>
      </c>
      <c r="D3237" s="27"/>
      <c r="E3237" s="27"/>
      <c r="F3237" s="27"/>
      <c r="G3237" s="27"/>
      <c r="H3237" s="27"/>
      <c r="I3237" s="27"/>
      <c r="J3237" s="154" t="s">
        <v>669</v>
      </c>
      <c r="K3237" s="27" t="s">
        <v>162</v>
      </c>
      <c r="L3237" s="27"/>
      <c r="M3237" s="155" t="s">
        <v>674</v>
      </c>
      <c r="N3237" s="140">
        <v>1.7588745616670363E-2</v>
      </c>
      <c r="O3237" s="140">
        <f t="shared" si="141"/>
        <v>17.588745616670362</v>
      </c>
      <c r="P3237" s="156" t="s">
        <v>346</v>
      </c>
      <c r="Q3237" s="156" t="s">
        <v>346</v>
      </c>
      <c r="R3237" s="185">
        <v>185</v>
      </c>
      <c r="S3237" s="185">
        <v>156</v>
      </c>
      <c r="T3237" s="186"/>
      <c r="U3237" s="186"/>
      <c r="V3237" s="186"/>
      <c r="W3237" s="157"/>
    </row>
    <row r="3238" spans="1:23" ht="13.8">
      <c r="A3238" s="162">
        <v>9.36</v>
      </c>
      <c r="B3238" s="153">
        <v>103</v>
      </c>
      <c r="C3238" s="153">
        <v>186674</v>
      </c>
      <c r="D3238" s="27"/>
      <c r="E3238" s="27"/>
      <c r="F3238" s="27"/>
      <c r="G3238" s="27"/>
      <c r="H3238" s="27"/>
      <c r="I3238" s="27"/>
      <c r="J3238" s="154" t="s">
        <v>631</v>
      </c>
      <c r="K3238" s="27" t="s">
        <v>650</v>
      </c>
      <c r="L3238" s="27"/>
      <c r="M3238" s="155" t="s">
        <v>658</v>
      </c>
      <c r="N3238" s="140">
        <v>6.1223619669326726E-3</v>
      </c>
      <c r="O3238" s="140">
        <f t="shared" si="141"/>
        <v>6.1223619669326723</v>
      </c>
      <c r="P3238" s="156" t="s">
        <v>346</v>
      </c>
      <c r="Q3238" s="156" t="s">
        <v>346</v>
      </c>
      <c r="R3238" s="185">
        <v>145</v>
      </c>
      <c r="S3238" s="185">
        <v>86</v>
      </c>
      <c r="T3238" s="186">
        <v>116</v>
      </c>
      <c r="U3238" s="186"/>
      <c r="V3238" s="186"/>
      <c r="W3238" s="157"/>
    </row>
    <row r="3239" spans="1:23" ht="13.8">
      <c r="A3239" s="162">
        <v>9.5299999999999994</v>
      </c>
      <c r="B3239" s="153">
        <v>73</v>
      </c>
      <c r="C3239" s="153">
        <v>73264</v>
      </c>
      <c r="D3239" s="27"/>
      <c r="E3239" s="27"/>
      <c r="F3239" s="27"/>
      <c r="G3239" s="27"/>
      <c r="H3239" s="27"/>
      <c r="I3239" s="27"/>
      <c r="J3239" s="154" t="s">
        <v>497</v>
      </c>
      <c r="K3239" s="27" t="s">
        <v>190</v>
      </c>
      <c r="L3239" s="27"/>
      <c r="M3239" s="155" t="s">
        <v>197</v>
      </c>
      <c r="N3239" s="140">
        <v>2.4028452122167813E-3</v>
      </c>
      <c r="O3239" s="140">
        <f t="shared" si="141"/>
        <v>2.4028452122167812</v>
      </c>
      <c r="P3239" s="156" t="s">
        <v>346</v>
      </c>
      <c r="Q3239" s="27">
        <v>0.50760000000000005</v>
      </c>
      <c r="R3239" s="185">
        <v>221</v>
      </c>
      <c r="S3239" s="185">
        <v>147</v>
      </c>
      <c r="T3239" s="186">
        <v>281</v>
      </c>
      <c r="U3239" s="186"/>
      <c r="V3239" s="186"/>
      <c r="W3239" s="157"/>
    </row>
    <row r="3240" spans="1:23" ht="13.8">
      <c r="A3240" s="162">
        <v>9.5299999999999994</v>
      </c>
      <c r="B3240" s="153">
        <v>120</v>
      </c>
      <c r="C3240" s="153">
        <v>76748</v>
      </c>
      <c r="D3240" s="27"/>
      <c r="E3240" s="27"/>
      <c r="F3240" s="27"/>
      <c r="G3240" s="27"/>
      <c r="H3240" s="27"/>
      <c r="I3240" s="27"/>
      <c r="J3240" s="154" t="s">
        <v>632</v>
      </c>
      <c r="K3240" s="27" t="s">
        <v>651</v>
      </c>
      <c r="L3240" s="27"/>
      <c r="M3240" s="155" t="s">
        <v>98</v>
      </c>
      <c r="N3240" s="140">
        <v>2.5171102362308022E-3</v>
      </c>
      <c r="O3240" s="140">
        <f t="shared" si="141"/>
        <v>2.5171102362308022</v>
      </c>
      <c r="P3240" s="156" t="s">
        <v>346</v>
      </c>
      <c r="Q3240" s="156" t="s">
        <v>346</v>
      </c>
      <c r="R3240" s="185">
        <v>135</v>
      </c>
      <c r="S3240" s="185">
        <v>92</v>
      </c>
      <c r="T3240" s="186"/>
      <c r="U3240" s="186"/>
      <c r="V3240" s="186"/>
      <c r="W3240" s="157"/>
    </row>
    <row r="3241" spans="1:23" ht="13.8">
      <c r="A3241" s="162">
        <v>9.58</v>
      </c>
      <c r="B3241" s="153">
        <v>60</v>
      </c>
      <c r="C3241" s="153">
        <v>80665</v>
      </c>
      <c r="D3241" s="27"/>
      <c r="E3241" s="27"/>
      <c r="F3241" s="27"/>
      <c r="G3241" s="27"/>
      <c r="H3241" s="27"/>
      <c r="I3241" s="27"/>
      <c r="J3241" s="154" t="s">
        <v>548</v>
      </c>
      <c r="K3241" s="27" t="s">
        <v>112</v>
      </c>
      <c r="L3241" s="27"/>
      <c r="M3241" s="155" t="s">
        <v>137</v>
      </c>
      <c r="N3241" s="140">
        <v>2.6455763955485182E-3</v>
      </c>
      <c r="O3241" s="140">
        <f t="shared" si="141"/>
        <v>2.6455763955485181</v>
      </c>
      <c r="P3241" s="156" t="s">
        <v>346</v>
      </c>
      <c r="Q3241" s="156" t="s">
        <v>346</v>
      </c>
      <c r="R3241" s="185">
        <v>115</v>
      </c>
      <c r="S3241" s="185"/>
      <c r="T3241" s="186"/>
      <c r="U3241" s="186"/>
      <c r="V3241" s="186"/>
      <c r="W3241" s="157"/>
    </row>
    <row r="3242" spans="1:23" ht="13.8">
      <c r="A3242" s="162">
        <v>9.92</v>
      </c>
      <c r="B3242" s="153">
        <v>55</v>
      </c>
      <c r="C3242" s="153">
        <v>200995</v>
      </c>
      <c r="D3242" s="27"/>
      <c r="E3242" s="27"/>
      <c r="F3242" s="27"/>
      <c r="G3242" s="27"/>
      <c r="H3242" s="27"/>
      <c r="I3242" s="27"/>
      <c r="J3242" s="154" t="s">
        <v>474</v>
      </c>
      <c r="K3242" s="27" t="s">
        <v>194</v>
      </c>
      <c r="L3242" s="27"/>
      <c r="M3242" s="155" t="s">
        <v>98</v>
      </c>
      <c r="N3242" s="140">
        <v>6.5920489384897335E-3</v>
      </c>
      <c r="O3242" s="140">
        <f t="shared" si="141"/>
        <v>6.5920489384897332</v>
      </c>
      <c r="P3242" s="156" t="s">
        <v>346</v>
      </c>
      <c r="Q3242" s="156" t="s">
        <v>346</v>
      </c>
      <c r="R3242" s="185">
        <v>69</v>
      </c>
      <c r="S3242" s="185">
        <v>97</v>
      </c>
      <c r="T3242" s="186">
        <v>196</v>
      </c>
      <c r="U3242" s="186"/>
      <c r="V3242" s="186"/>
      <c r="W3242" s="157"/>
    </row>
    <row r="3243" spans="1:23" ht="13.8">
      <c r="A3243" s="162">
        <v>10.199999999999999</v>
      </c>
      <c r="B3243" s="153">
        <v>152</v>
      </c>
      <c r="C3243" s="153">
        <v>32604</v>
      </c>
      <c r="D3243" s="27"/>
      <c r="E3243" s="27"/>
      <c r="F3243" s="27"/>
      <c r="G3243" s="27"/>
      <c r="H3243" s="27"/>
      <c r="I3243" s="27"/>
      <c r="J3243" s="154" t="s">
        <v>633</v>
      </c>
      <c r="K3243" s="27" t="s">
        <v>165</v>
      </c>
      <c r="L3243" s="27"/>
      <c r="M3243" s="155" t="s">
        <v>659</v>
      </c>
      <c r="N3243" s="140">
        <v>1.069315970996887E-3</v>
      </c>
      <c r="O3243" s="140">
        <f t="shared" si="141"/>
        <v>1.0693159709968869</v>
      </c>
      <c r="P3243" s="156" t="s">
        <v>346</v>
      </c>
      <c r="Q3243" s="156" t="s">
        <v>346</v>
      </c>
      <c r="R3243" s="185">
        <v>151</v>
      </c>
      <c r="S3243" s="185">
        <v>81</v>
      </c>
      <c r="T3243" s="186">
        <v>109</v>
      </c>
      <c r="U3243" s="186"/>
      <c r="V3243" s="186"/>
      <c r="W3243" s="157"/>
    </row>
    <row r="3244" spans="1:23" ht="13.8">
      <c r="A3244" s="162">
        <v>10.32</v>
      </c>
      <c r="B3244" s="153">
        <v>73</v>
      </c>
      <c r="C3244" s="153">
        <v>127287</v>
      </c>
      <c r="D3244" s="27"/>
      <c r="E3244" s="27"/>
      <c r="F3244" s="27"/>
      <c r="G3244" s="27"/>
      <c r="H3244" s="27"/>
      <c r="I3244" s="27"/>
      <c r="J3244" s="154" t="s">
        <v>184</v>
      </c>
      <c r="K3244" s="27" t="s">
        <v>192</v>
      </c>
      <c r="L3244" s="27"/>
      <c r="M3244" s="155" t="s">
        <v>199</v>
      </c>
      <c r="N3244" s="140">
        <v>4.1746418230978024E-3</v>
      </c>
      <c r="O3244" s="140">
        <f t="shared" si="141"/>
        <v>4.1746418230978026</v>
      </c>
      <c r="P3244" s="156" t="s">
        <v>346</v>
      </c>
      <c r="Q3244" s="27">
        <v>2.6755</v>
      </c>
      <c r="R3244" s="185">
        <v>281</v>
      </c>
      <c r="S3244" s="185">
        <v>147</v>
      </c>
      <c r="T3244" s="186">
        <v>503</v>
      </c>
      <c r="U3244" s="186"/>
      <c r="V3244" s="186"/>
      <c r="W3244" s="157"/>
    </row>
    <row r="3245" spans="1:23" ht="13.8">
      <c r="A3245" s="162">
        <v>10.32</v>
      </c>
      <c r="B3245" s="153">
        <v>160</v>
      </c>
      <c r="C3245" s="27">
        <v>147767</v>
      </c>
      <c r="D3245" s="27"/>
      <c r="E3245" s="27"/>
      <c r="F3245" s="27"/>
      <c r="G3245" s="27"/>
      <c r="H3245" s="27"/>
      <c r="I3245" s="27"/>
      <c r="J3245" s="154" t="s">
        <v>95</v>
      </c>
      <c r="K3245" s="27" t="s">
        <v>98</v>
      </c>
      <c r="L3245" s="27"/>
      <c r="M3245" s="155" t="s">
        <v>98</v>
      </c>
      <c r="N3245" s="140">
        <v>4.8463260055912468E-3</v>
      </c>
      <c r="O3245" s="140">
        <f t="shared" si="141"/>
        <v>4.8463260055912469</v>
      </c>
      <c r="P3245" s="156" t="s">
        <v>346</v>
      </c>
      <c r="Q3245" s="156" t="s">
        <v>346</v>
      </c>
      <c r="R3245" s="185">
        <v>175</v>
      </c>
      <c r="S3245" s="185"/>
      <c r="T3245" s="186"/>
      <c r="U3245" s="186"/>
      <c r="V3245" s="186"/>
      <c r="W3245" s="157"/>
    </row>
    <row r="3246" spans="1:23" ht="13.8">
      <c r="A3246" s="162">
        <v>10.38</v>
      </c>
      <c r="B3246" s="153">
        <v>121</v>
      </c>
      <c r="C3246" s="27">
        <v>323917</v>
      </c>
      <c r="D3246" s="27"/>
      <c r="E3246" s="27"/>
      <c r="F3246" s="27"/>
      <c r="G3246" s="27"/>
      <c r="H3246" s="27"/>
      <c r="I3246" s="27"/>
      <c r="J3246" s="154" t="s">
        <v>95</v>
      </c>
      <c r="K3246" s="27" t="s">
        <v>98</v>
      </c>
      <c r="L3246" s="27"/>
      <c r="M3246" s="155" t="s">
        <v>98</v>
      </c>
      <c r="N3246" s="140">
        <v>1.0623531510777776E-2</v>
      </c>
      <c r="O3246" s="140">
        <f t="shared" si="141"/>
        <v>10.623531510777775</v>
      </c>
      <c r="P3246" s="156" t="s">
        <v>346</v>
      </c>
      <c r="Q3246" s="156" t="s">
        <v>346</v>
      </c>
      <c r="R3246" s="185">
        <v>136</v>
      </c>
      <c r="S3246" s="185"/>
      <c r="T3246" s="186"/>
      <c r="U3246" s="186"/>
      <c r="V3246" s="186"/>
      <c r="W3246" s="157"/>
    </row>
    <row r="3247" spans="1:23" ht="13.8">
      <c r="A3247" s="162">
        <v>10.47</v>
      </c>
      <c r="B3247" s="153">
        <v>193</v>
      </c>
      <c r="C3247" s="27">
        <v>64159</v>
      </c>
      <c r="D3247" s="27"/>
      <c r="E3247" s="27"/>
      <c r="F3247" s="27"/>
      <c r="G3247" s="27"/>
      <c r="H3247" s="27"/>
      <c r="I3247" s="27"/>
      <c r="J3247" s="154" t="s">
        <v>95</v>
      </c>
      <c r="K3247" s="27" t="s">
        <v>98</v>
      </c>
      <c r="L3247" s="27"/>
      <c r="M3247" s="155" t="s">
        <v>98</v>
      </c>
      <c r="N3247" s="140">
        <v>2.1042278058885189E-3</v>
      </c>
      <c r="O3247" s="140">
        <f t="shared" si="141"/>
        <v>2.1042278058885189</v>
      </c>
      <c r="P3247" s="156" t="s">
        <v>346</v>
      </c>
      <c r="Q3247" s="156" t="s">
        <v>346</v>
      </c>
      <c r="R3247" s="185">
        <v>208</v>
      </c>
      <c r="S3247" s="185">
        <v>207</v>
      </c>
      <c r="T3247" s="186"/>
      <c r="U3247" s="186"/>
      <c r="V3247" s="186"/>
      <c r="W3247" s="157"/>
    </row>
    <row r="3248" spans="1:23" ht="13.8">
      <c r="A3248" s="162">
        <v>10.62</v>
      </c>
      <c r="B3248" s="153">
        <v>158</v>
      </c>
      <c r="C3248" s="27">
        <v>102682</v>
      </c>
      <c r="D3248" s="27"/>
      <c r="E3248" s="27"/>
      <c r="F3248" s="27"/>
      <c r="G3248" s="27"/>
      <c r="H3248" s="27"/>
      <c r="I3248" s="27"/>
      <c r="J3248" s="154" t="s">
        <v>95</v>
      </c>
      <c r="K3248" s="27" t="s">
        <v>98</v>
      </c>
      <c r="L3248" s="27"/>
      <c r="M3248" s="155" t="s">
        <v>98</v>
      </c>
      <c r="N3248" s="140">
        <v>3.3676696888081934E-3</v>
      </c>
      <c r="O3248" s="140">
        <f t="shared" si="141"/>
        <v>3.3676696888081934</v>
      </c>
      <c r="P3248" s="156" t="s">
        <v>346</v>
      </c>
      <c r="Q3248" s="156" t="s">
        <v>346</v>
      </c>
      <c r="R3248" s="185">
        <v>179</v>
      </c>
      <c r="S3248" s="185"/>
      <c r="T3248" s="186"/>
      <c r="U3248" s="186"/>
      <c r="V3248" s="186"/>
      <c r="W3248" s="157"/>
    </row>
    <row r="3249" spans="1:23" ht="13.8">
      <c r="A3249" s="162">
        <v>10.64</v>
      </c>
      <c r="B3249" s="153">
        <v>55</v>
      </c>
      <c r="C3249" s="27">
        <v>65323</v>
      </c>
      <c r="D3249" s="27"/>
      <c r="E3249" s="27"/>
      <c r="F3249" s="27"/>
      <c r="G3249" s="27"/>
      <c r="H3249" s="27"/>
      <c r="I3249" s="27"/>
      <c r="J3249" s="154" t="s">
        <v>95</v>
      </c>
      <c r="K3249" s="27" t="s">
        <v>98</v>
      </c>
      <c r="L3249" s="27"/>
      <c r="M3249" s="155" t="s">
        <v>98</v>
      </c>
      <c r="N3249" s="140">
        <v>2.142403606104455E-3</v>
      </c>
      <c r="O3249" s="140">
        <f t="shared" si="141"/>
        <v>2.1424036061044549</v>
      </c>
      <c r="P3249" s="156" t="s">
        <v>346</v>
      </c>
      <c r="Q3249" s="156" t="s">
        <v>346</v>
      </c>
      <c r="R3249" s="185">
        <v>69</v>
      </c>
      <c r="S3249" s="185">
        <v>83</v>
      </c>
      <c r="T3249" s="186">
        <v>158</v>
      </c>
      <c r="U3249" s="186"/>
      <c r="V3249" s="186"/>
      <c r="W3249" s="157"/>
    </row>
    <row r="3250" spans="1:23" ht="13.8">
      <c r="A3250" s="162">
        <v>10.83</v>
      </c>
      <c r="B3250" s="153">
        <v>73</v>
      </c>
      <c r="C3250" s="27">
        <v>368783</v>
      </c>
      <c r="D3250" s="27"/>
      <c r="E3250" s="27"/>
      <c r="F3250" s="27"/>
      <c r="G3250" s="27"/>
      <c r="H3250" s="27"/>
      <c r="I3250" s="27"/>
      <c r="J3250" s="154" t="s">
        <v>442</v>
      </c>
      <c r="K3250" s="27" t="s">
        <v>454</v>
      </c>
      <c r="L3250" s="27"/>
      <c r="M3250" s="155" t="s">
        <v>462</v>
      </c>
      <c r="N3250" s="140">
        <v>1.2095005267210924E-2</v>
      </c>
      <c r="O3250" s="140">
        <f t="shared" si="141"/>
        <v>12.095005267210924</v>
      </c>
      <c r="P3250" s="156" t="s">
        <v>346</v>
      </c>
      <c r="Q3250" s="27">
        <v>5.8828999999999999E-2</v>
      </c>
      <c r="R3250" s="185">
        <v>221</v>
      </c>
      <c r="S3250" s="185">
        <v>207</v>
      </c>
      <c r="T3250" s="186">
        <v>147</v>
      </c>
      <c r="U3250" s="186"/>
      <c r="V3250" s="186"/>
      <c r="W3250" s="157"/>
    </row>
    <row r="3251" spans="1:23" ht="13.8">
      <c r="A3251" s="162">
        <v>10.83</v>
      </c>
      <c r="B3251" s="153">
        <v>163</v>
      </c>
      <c r="C3251" s="27">
        <v>573524</v>
      </c>
      <c r="D3251" s="27"/>
      <c r="E3251" s="27"/>
      <c r="F3251" s="27"/>
      <c r="G3251" s="27"/>
      <c r="H3251" s="27"/>
      <c r="I3251" s="27"/>
      <c r="J3251" s="154" t="s">
        <v>531</v>
      </c>
      <c r="K3251" s="27" t="s">
        <v>533</v>
      </c>
      <c r="L3251" s="27"/>
      <c r="M3251" s="155" t="s">
        <v>534</v>
      </c>
      <c r="N3251" s="140">
        <v>1.880991206447119E-2</v>
      </c>
      <c r="O3251" s="140">
        <f t="shared" ref="O3251:O3303" si="142">N3251*1000</f>
        <v>18.809912064471192</v>
      </c>
      <c r="P3251" s="156" t="s">
        <v>346</v>
      </c>
      <c r="Q3251" s="27">
        <v>1245679</v>
      </c>
      <c r="R3251" s="185">
        <v>145</v>
      </c>
      <c r="S3251" s="185">
        <v>91</v>
      </c>
      <c r="T3251" s="186">
        <v>105</v>
      </c>
      <c r="U3251" s="186"/>
      <c r="V3251" s="186"/>
      <c r="W3251" s="157"/>
    </row>
    <row r="3252" spans="1:23" ht="13.8">
      <c r="A3252" s="162">
        <v>11.01</v>
      </c>
      <c r="B3252" s="153">
        <v>191</v>
      </c>
      <c r="C3252" s="27">
        <v>596672</v>
      </c>
      <c r="D3252" s="27"/>
      <c r="E3252" s="27"/>
      <c r="F3252" s="27"/>
      <c r="G3252" s="27"/>
      <c r="H3252" s="27"/>
      <c r="I3252" s="27"/>
      <c r="J3252" s="154" t="s">
        <v>443</v>
      </c>
      <c r="K3252" s="27" t="s">
        <v>732</v>
      </c>
      <c r="L3252" s="27"/>
      <c r="M3252" s="155" t="s">
        <v>98</v>
      </c>
      <c r="N3252" s="140">
        <v>1.9569098854332431E-2</v>
      </c>
      <c r="O3252" s="140">
        <f t="shared" si="142"/>
        <v>19.569098854332431</v>
      </c>
      <c r="P3252" s="156" t="s">
        <v>346</v>
      </c>
      <c r="Q3252" s="156" t="s">
        <v>346</v>
      </c>
      <c r="R3252" s="185">
        <v>91</v>
      </c>
      <c r="S3252" s="185">
        <v>206</v>
      </c>
      <c r="T3252" s="186"/>
      <c r="U3252" s="186"/>
      <c r="V3252" s="186"/>
      <c r="W3252" s="157"/>
    </row>
    <row r="3253" spans="1:23" ht="13.8">
      <c r="A3253" s="162">
        <v>11.02</v>
      </c>
      <c r="B3253" s="153">
        <v>152</v>
      </c>
      <c r="C3253" s="27">
        <v>62371</v>
      </c>
      <c r="D3253" s="27"/>
      <c r="E3253" s="27"/>
      <c r="F3253" s="27"/>
      <c r="G3253" s="27"/>
      <c r="H3253" s="27"/>
      <c r="I3253" s="27"/>
      <c r="J3253" s="154" t="s">
        <v>556</v>
      </c>
      <c r="K3253" s="27" t="s">
        <v>574</v>
      </c>
      <c r="L3253" s="27"/>
      <c r="M3253" s="155" t="s">
        <v>582</v>
      </c>
      <c r="N3253" s="140">
        <v>2.045586628237236E-3</v>
      </c>
      <c r="O3253" s="140">
        <f t="shared" si="142"/>
        <v>2.0455866282372361</v>
      </c>
      <c r="P3253" s="156" t="s">
        <v>346</v>
      </c>
      <c r="Q3253" s="156" t="s">
        <v>346</v>
      </c>
      <c r="R3253" s="185">
        <v>77</v>
      </c>
      <c r="S3253" s="185"/>
      <c r="T3253" s="186"/>
      <c r="U3253" s="186"/>
      <c r="V3253" s="186"/>
      <c r="W3253" s="157"/>
    </row>
    <row r="3254" spans="1:23" ht="13.8">
      <c r="A3254" s="162">
        <v>11.24</v>
      </c>
      <c r="B3254" s="153">
        <v>163</v>
      </c>
      <c r="C3254" s="27">
        <v>119666</v>
      </c>
      <c r="D3254" s="27"/>
      <c r="E3254" s="27"/>
      <c r="F3254" s="27"/>
      <c r="G3254" s="27"/>
      <c r="H3254" s="27"/>
      <c r="I3254" s="27"/>
      <c r="J3254" s="154" t="s">
        <v>95</v>
      </c>
      <c r="K3254" s="27" t="s">
        <v>98</v>
      </c>
      <c r="L3254" s="27"/>
      <c r="M3254" s="155" t="s">
        <v>98</v>
      </c>
      <c r="N3254" s="140">
        <v>3.9246952823369366E-3</v>
      </c>
      <c r="O3254" s="140">
        <f t="shared" si="142"/>
        <v>3.9246952823369368</v>
      </c>
      <c r="P3254" s="156" t="s">
        <v>346</v>
      </c>
      <c r="Q3254" s="156" t="s">
        <v>346</v>
      </c>
      <c r="R3254" s="185">
        <v>145</v>
      </c>
      <c r="S3254" s="185">
        <v>105</v>
      </c>
      <c r="T3254" s="186"/>
      <c r="U3254" s="186"/>
      <c r="V3254" s="186"/>
      <c r="W3254" s="157"/>
    </row>
    <row r="3255" spans="1:23" ht="13.8">
      <c r="A3255" s="162">
        <v>11.26</v>
      </c>
      <c r="B3255" s="153">
        <v>121</v>
      </c>
      <c r="C3255" s="27">
        <v>90868</v>
      </c>
      <c r="D3255" s="27"/>
      <c r="E3255" s="27"/>
      <c r="F3255" s="27"/>
      <c r="G3255" s="27"/>
      <c r="H3255" s="27"/>
      <c r="I3255" s="27"/>
      <c r="J3255" s="154" t="s">
        <v>701</v>
      </c>
      <c r="K3255" s="27" t="s">
        <v>341</v>
      </c>
      <c r="L3255" s="27"/>
      <c r="M3255" s="155" t="s">
        <v>334</v>
      </c>
      <c r="N3255" s="140">
        <v>2.9802049948639778E-3</v>
      </c>
      <c r="O3255" s="140">
        <f t="shared" si="142"/>
        <v>2.9802049948639779</v>
      </c>
      <c r="P3255" s="156" t="s">
        <v>346</v>
      </c>
      <c r="Q3255" s="156" t="s">
        <v>346</v>
      </c>
      <c r="R3255" s="185">
        <v>149</v>
      </c>
      <c r="S3255" s="185">
        <v>194</v>
      </c>
      <c r="T3255" s="186"/>
      <c r="U3255" s="186"/>
      <c r="V3255" s="186"/>
      <c r="W3255" s="157"/>
    </row>
    <row r="3256" spans="1:23" ht="13.8">
      <c r="A3256" s="162">
        <v>11.64</v>
      </c>
      <c r="B3256" s="153">
        <v>77</v>
      </c>
      <c r="C3256" s="27">
        <v>133110</v>
      </c>
      <c r="D3256" s="27"/>
      <c r="E3256" s="27"/>
      <c r="F3256" s="27"/>
      <c r="G3256" s="27"/>
      <c r="H3256" s="27"/>
      <c r="I3256" s="27"/>
      <c r="J3256" s="154" t="s">
        <v>793</v>
      </c>
      <c r="K3256" s="27" t="s">
        <v>842</v>
      </c>
      <c r="L3256" s="27"/>
      <c r="M3256" s="155" t="s">
        <v>818</v>
      </c>
      <c r="N3256" s="140">
        <v>4.3656192154151521E-3</v>
      </c>
      <c r="O3256" s="140">
        <f t="shared" si="142"/>
        <v>4.3656192154151521</v>
      </c>
      <c r="P3256" s="27">
        <v>983</v>
      </c>
      <c r="Q3256" s="156" t="s">
        <v>346</v>
      </c>
      <c r="R3256" s="185">
        <v>93</v>
      </c>
      <c r="S3256" s="185">
        <v>51</v>
      </c>
      <c r="T3256" s="186">
        <v>157</v>
      </c>
      <c r="U3256" s="186"/>
      <c r="V3256" s="186"/>
      <c r="W3256" s="157"/>
    </row>
    <row r="3257" spans="1:23" ht="13.8">
      <c r="A3257" s="162">
        <v>11.79</v>
      </c>
      <c r="B3257" s="153">
        <v>55</v>
      </c>
      <c r="C3257" s="27">
        <v>117609</v>
      </c>
      <c r="D3257" s="27"/>
      <c r="E3257" s="27"/>
      <c r="F3257" s="27"/>
      <c r="G3257" s="27"/>
      <c r="H3257" s="27"/>
      <c r="I3257" s="27"/>
      <c r="J3257" s="154" t="s">
        <v>761</v>
      </c>
      <c r="K3257" s="27" t="s">
        <v>196</v>
      </c>
      <c r="L3257" s="27"/>
      <c r="M3257" s="155" t="s">
        <v>98</v>
      </c>
      <c r="N3257" s="140">
        <v>3.8572316903745817E-3</v>
      </c>
      <c r="O3257" s="140">
        <f t="shared" si="142"/>
        <v>3.8572316903745816</v>
      </c>
      <c r="P3257" s="156" t="s">
        <v>346</v>
      </c>
      <c r="Q3257" s="156" t="s">
        <v>346</v>
      </c>
      <c r="R3257" s="185">
        <v>83</v>
      </c>
      <c r="S3257" s="185">
        <v>111</v>
      </c>
      <c r="T3257" s="186">
        <v>224</v>
      </c>
      <c r="U3257" s="186"/>
      <c r="V3257" s="186"/>
      <c r="W3257" s="157"/>
    </row>
    <row r="3258" spans="1:23" ht="13.8">
      <c r="A3258" s="162">
        <v>11.91</v>
      </c>
      <c r="B3258" s="153">
        <v>73</v>
      </c>
      <c r="C3258" s="27">
        <v>111945</v>
      </c>
      <c r="D3258" s="27"/>
      <c r="E3258" s="27"/>
      <c r="F3258" s="27"/>
      <c r="G3258" s="27"/>
      <c r="H3258" s="27"/>
      <c r="I3258" s="27"/>
      <c r="J3258" s="154" t="s">
        <v>498</v>
      </c>
      <c r="K3258" s="27" t="s">
        <v>98</v>
      </c>
      <c r="L3258" s="27"/>
      <c r="M3258" s="155" t="s">
        <v>98</v>
      </c>
      <c r="N3258" s="140">
        <v>3.6714690336537392E-3</v>
      </c>
      <c r="O3258" s="140">
        <f t="shared" si="142"/>
        <v>3.671469033653739</v>
      </c>
      <c r="P3258" s="156" t="s">
        <v>346</v>
      </c>
      <c r="Q3258" s="156" t="s">
        <v>346</v>
      </c>
      <c r="R3258" s="185">
        <v>281</v>
      </c>
      <c r="S3258" s="185">
        <v>355</v>
      </c>
      <c r="T3258" s="186"/>
      <c r="U3258" s="186"/>
      <c r="V3258" s="186"/>
      <c r="W3258" s="157"/>
    </row>
    <row r="3259" spans="1:23" ht="13.8">
      <c r="A3259" s="162">
        <v>11.92</v>
      </c>
      <c r="B3259" s="153">
        <v>149</v>
      </c>
      <c r="C3259" s="27">
        <v>456588</v>
      </c>
      <c r="D3259" s="27"/>
      <c r="E3259" s="27"/>
      <c r="F3259" s="27"/>
      <c r="G3259" s="27"/>
      <c r="H3259" s="27"/>
      <c r="I3259" s="27"/>
      <c r="J3259" s="154" t="s">
        <v>558</v>
      </c>
      <c r="K3259" s="27" t="s">
        <v>114</v>
      </c>
      <c r="L3259" s="27"/>
      <c r="M3259" s="155" t="s">
        <v>139</v>
      </c>
      <c r="N3259" s="140">
        <v>1.4974752808413894E-2</v>
      </c>
      <c r="O3259" s="140">
        <f t="shared" si="142"/>
        <v>14.974752808413895</v>
      </c>
      <c r="P3259" s="27">
        <v>6240</v>
      </c>
      <c r="Q3259" s="27">
        <v>6240</v>
      </c>
      <c r="R3259" s="185">
        <v>177</v>
      </c>
      <c r="S3259" s="185">
        <v>222</v>
      </c>
      <c r="T3259" s="186"/>
      <c r="U3259" s="186"/>
      <c r="V3259" s="186"/>
      <c r="W3259" s="157"/>
    </row>
    <row r="3260" spans="1:23" ht="13.8">
      <c r="A3260" s="162">
        <v>12.05</v>
      </c>
      <c r="B3260" s="153">
        <v>110</v>
      </c>
      <c r="C3260" s="27">
        <v>152448</v>
      </c>
      <c r="D3260" s="27"/>
      <c r="E3260" s="27"/>
      <c r="F3260" s="27"/>
      <c r="G3260" s="27"/>
      <c r="H3260" s="27"/>
      <c r="I3260" s="27"/>
      <c r="J3260" s="154" t="s">
        <v>506</v>
      </c>
      <c r="K3260" s="27" t="s">
        <v>501</v>
      </c>
      <c r="L3260" s="27"/>
      <c r="M3260" s="155" t="s">
        <v>98</v>
      </c>
      <c r="N3260" s="140">
        <v>4.9998491334355731E-3</v>
      </c>
      <c r="O3260" s="140">
        <f t="shared" si="142"/>
        <v>4.999849133435573</v>
      </c>
      <c r="P3260" s="156" t="s">
        <v>346</v>
      </c>
      <c r="Q3260" s="156" t="s">
        <v>346</v>
      </c>
      <c r="R3260" s="185">
        <v>123</v>
      </c>
      <c r="S3260" s="185">
        <v>81</v>
      </c>
      <c r="T3260" s="186">
        <v>55</v>
      </c>
      <c r="U3260" s="186"/>
      <c r="V3260" s="186"/>
      <c r="W3260" s="157"/>
    </row>
    <row r="3261" spans="1:23" ht="13.8">
      <c r="A3261" s="162">
        <v>12.6</v>
      </c>
      <c r="B3261" s="153">
        <v>83</v>
      </c>
      <c r="C3261" s="27">
        <v>311296</v>
      </c>
      <c r="D3261" s="27"/>
      <c r="E3261" s="27"/>
      <c r="F3261" s="27"/>
      <c r="G3261" s="27"/>
      <c r="H3261" s="27"/>
      <c r="I3261" s="27"/>
      <c r="J3261" s="154" t="s">
        <v>526</v>
      </c>
      <c r="K3261" s="27" t="s">
        <v>167</v>
      </c>
      <c r="L3261" s="27"/>
      <c r="M3261" s="155" t="s">
        <v>179</v>
      </c>
      <c r="N3261" s="140">
        <v>1.0209599573900347E-2</v>
      </c>
      <c r="O3261" s="140">
        <f t="shared" si="142"/>
        <v>10.209599573900347</v>
      </c>
      <c r="P3261" s="27">
        <v>10392</v>
      </c>
      <c r="Q3261" s="27">
        <v>10392</v>
      </c>
      <c r="R3261" s="185">
        <v>153</v>
      </c>
      <c r="S3261" s="185">
        <v>55</v>
      </c>
      <c r="T3261" s="186">
        <v>226</v>
      </c>
      <c r="U3261" s="186"/>
      <c r="V3261" s="186"/>
      <c r="W3261" s="157"/>
    </row>
    <row r="3262" spans="1:23" ht="13.8">
      <c r="A3262" s="162">
        <v>13.1</v>
      </c>
      <c r="B3262" s="153">
        <v>57</v>
      </c>
      <c r="C3262" s="27">
        <v>473428</v>
      </c>
      <c r="D3262" s="27"/>
      <c r="E3262" s="27"/>
      <c r="F3262" s="27"/>
      <c r="G3262" s="27"/>
      <c r="H3262" s="27"/>
      <c r="I3262" s="27"/>
      <c r="J3262" s="154" t="s">
        <v>596</v>
      </c>
      <c r="K3262" s="27" t="s">
        <v>484</v>
      </c>
      <c r="L3262" s="27"/>
      <c r="M3262" s="155" t="s">
        <v>598</v>
      </c>
      <c r="N3262" s="140">
        <v>1.552705562253448E-2</v>
      </c>
      <c r="O3262" s="140">
        <f t="shared" si="142"/>
        <v>15.52705562253448</v>
      </c>
      <c r="P3262" s="156" t="s">
        <v>346</v>
      </c>
      <c r="Q3262" s="156" t="s">
        <v>346</v>
      </c>
      <c r="R3262" s="185">
        <v>71</v>
      </c>
      <c r="S3262" s="185">
        <v>85</v>
      </c>
      <c r="T3262" s="186">
        <v>212</v>
      </c>
      <c r="U3262" s="186"/>
      <c r="V3262" s="186"/>
      <c r="W3262" s="157"/>
    </row>
    <row r="3263" spans="1:23" ht="13.8">
      <c r="A3263" s="162">
        <v>13.12</v>
      </c>
      <c r="B3263" s="153">
        <v>191</v>
      </c>
      <c r="C3263" s="27">
        <v>150596</v>
      </c>
      <c r="D3263" s="27"/>
      <c r="E3263" s="27"/>
      <c r="F3263" s="27"/>
      <c r="G3263" s="27"/>
      <c r="H3263" s="27"/>
      <c r="I3263" s="27"/>
      <c r="J3263" s="154" t="s">
        <v>798</v>
      </c>
      <c r="K3263" s="27" t="s">
        <v>846</v>
      </c>
      <c r="L3263" s="27"/>
      <c r="M3263" s="155" t="s">
        <v>98</v>
      </c>
      <c r="N3263" s="140">
        <v>4.9391089427139982E-3</v>
      </c>
      <c r="O3263" s="140">
        <f t="shared" si="142"/>
        <v>4.9391089427139985</v>
      </c>
      <c r="P3263" s="156" t="s">
        <v>346</v>
      </c>
      <c r="Q3263" s="156" t="s">
        <v>346</v>
      </c>
      <c r="R3263" s="185">
        <v>119</v>
      </c>
      <c r="S3263" s="185">
        <v>105</v>
      </c>
      <c r="T3263" s="186">
        <v>234</v>
      </c>
      <c r="U3263" s="186"/>
      <c r="V3263" s="186"/>
      <c r="W3263" s="157"/>
    </row>
    <row r="3264" spans="1:23" ht="13.8">
      <c r="A3264" s="162">
        <v>13.15</v>
      </c>
      <c r="B3264" s="153">
        <v>58</v>
      </c>
      <c r="C3264" s="27">
        <v>254391</v>
      </c>
      <c r="D3264" s="27"/>
      <c r="E3264" s="27"/>
      <c r="F3264" s="27"/>
      <c r="G3264" s="27"/>
      <c r="H3264" s="27"/>
      <c r="I3264" s="27"/>
      <c r="J3264" s="154" t="s">
        <v>854</v>
      </c>
      <c r="K3264" s="27" t="s">
        <v>857</v>
      </c>
      <c r="L3264" s="27"/>
      <c r="M3264" s="155" t="s">
        <v>859</v>
      </c>
      <c r="N3264" s="140">
        <v>8.3432817806977384E-3</v>
      </c>
      <c r="O3264" s="140">
        <f t="shared" si="142"/>
        <v>8.3432817806977386</v>
      </c>
      <c r="P3264" s="156" t="s">
        <v>346</v>
      </c>
      <c r="Q3264" s="156" t="s">
        <v>346</v>
      </c>
      <c r="R3264" s="185">
        <v>240</v>
      </c>
      <c r="S3264" s="185">
        <v>241</v>
      </c>
      <c r="T3264" s="186"/>
      <c r="U3264" s="186"/>
      <c r="V3264" s="186"/>
      <c r="W3264" s="157"/>
    </row>
    <row r="3265" spans="1:23" ht="13.8">
      <c r="A3265" s="162">
        <v>13.73</v>
      </c>
      <c r="B3265" s="153">
        <v>197</v>
      </c>
      <c r="C3265" s="27">
        <v>48866</v>
      </c>
      <c r="D3265" s="27"/>
      <c r="E3265" s="27"/>
      <c r="F3265" s="27"/>
      <c r="G3265" s="27"/>
      <c r="H3265" s="27"/>
      <c r="I3265" s="27"/>
      <c r="J3265" s="154" t="s">
        <v>638</v>
      </c>
      <c r="K3265" s="27" t="s">
        <v>409</v>
      </c>
      <c r="L3265" s="27"/>
      <c r="M3265" s="155" t="s">
        <v>98</v>
      </c>
      <c r="N3265" s="140">
        <v>1.602662073326398E-3</v>
      </c>
      <c r="O3265" s="140">
        <f t="shared" si="142"/>
        <v>1.6026620733263981</v>
      </c>
      <c r="P3265" s="156" t="s">
        <v>346</v>
      </c>
      <c r="Q3265" s="156" t="s">
        <v>346</v>
      </c>
      <c r="R3265" s="185">
        <v>212</v>
      </c>
      <c r="S3265" s="185">
        <v>155</v>
      </c>
      <c r="T3265" s="186">
        <v>165</v>
      </c>
      <c r="U3265" s="186"/>
      <c r="V3265" s="186"/>
      <c r="W3265" s="157"/>
    </row>
    <row r="3266" spans="1:23" ht="13.8">
      <c r="A3266" s="162">
        <v>13.75</v>
      </c>
      <c r="B3266" s="153">
        <v>55</v>
      </c>
      <c r="C3266" s="27">
        <v>31801</v>
      </c>
      <c r="D3266" s="27"/>
      <c r="E3266" s="27"/>
      <c r="F3266" s="27"/>
      <c r="G3266" s="27"/>
      <c r="H3266" s="27"/>
      <c r="I3266" s="27"/>
      <c r="J3266" s="154" t="s">
        <v>682</v>
      </c>
      <c r="K3266" s="27" t="s">
        <v>690</v>
      </c>
      <c r="L3266" s="27"/>
      <c r="M3266" s="155" t="s">
        <v>694</v>
      </c>
      <c r="N3266" s="140">
        <v>1.042979916380567E-3</v>
      </c>
      <c r="O3266" s="140">
        <f t="shared" si="142"/>
        <v>1.0429799163805671</v>
      </c>
      <c r="P3266" s="156" t="s">
        <v>346</v>
      </c>
      <c r="Q3266" s="27">
        <v>69.405000000000001</v>
      </c>
      <c r="R3266" s="185">
        <v>73</v>
      </c>
      <c r="S3266" s="185">
        <v>185</v>
      </c>
      <c r="T3266" s="186">
        <v>185</v>
      </c>
      <c r="U3266" s="186">
        <v>228</v>
      </c>
      <c r="V3266" s="186"/>
      <c r="W3266" s="157"/>
    </row>
    <row r="3267" spans="1:23" ht="13.8">
      <c r="A3267" s="162">
        <v>13.84</v>
      </c>
      <c r="B3267" s="153">
        <v>197</v>
      </c>
      <c r="C3267" s="27">
        <v>55812</v>
      </c>
      <c r="D3267" s="27"/>
      <c r="E3267" s="27"/>
      <c r="F3267" s="27"/>
      <c r="G3267" s="27"/>
      <c r="H3267" s="27"/>
      <c r="I3267" s="27"/>
      <c r="J3267" s="154" t="s">
        <v>638</v>
      </c>
      <c r="K3267" s="27" t="s">
        <v>409</v>
      </c>
      <c r="L3267" s="27"/>
      <c r="M3267" s="155" t="s">
        <v>98</v>
      </c>
      <c r="N3267" s="140">
        <v>1.8304705856115279E-3</v>
      </c>
      <c r="O3267" s="140">
        <f t="shared" si="142"/>
        <v>1.8304705856115278</v>
      </c>
      <c r="P3267" s="156" t="s">
        <v>346</v>
      </c>
      <c r="Q3267" s="156" t="s">
        <v>346</v>
      </c>
      <c r="R3267" s="185">
        <v>212</v>
      </c>
      <c r="S3267" s="185">
        <v>155</v>
      </c>
      <c r="T3267" s="186">
        <v>165</v>
      </c>
      <c r="U3267" s="186"/>
      <c r="V3267" s="186"/>
      <c r="W3267" s="157"/>
    </row>
    <row r="3268" spans="1:23" ht="13.8">
      <c r="A3268" s="162">
        <v>13.93</v>
      </c>
      <c r="B3268" s="153">
        <v>197</v>
      </c>
      <c r="C3268" s="27">
        <v>41852</v>
      </c>
      <c r="D3268" s="27"/>
      <c r="E3268" s="27"/>
      <c r="F3268" s="27"/>
      <c r="G3268" s="27"/>
      <c r="H3268" s="27"/>
      <c r="I3268" s="27"/>
      <c r="J3268" s="154" t="s">
        <v>638</v>
      </c>
      <c r="K3268" s="27" t="s">
        <v>409</v>
      </c>
      <c r="L3268" s="27"/>
      <c r="M3268" s="155" t="s">
        <v>98</v>
      </c>
      <c r="N3268" s="140">
        <v>1.3726233596540827E-3</v>
      </c>
      <c r="O3268" s="140">
        <f t="shared" si="142"/>
        <v>1.3726233596540827</v>
      </c>
      <c r="P3268" s="156" t="s">
        <v>346</v>
      </c>
      <c r="Q3268" s="156" t="s">
        <v>346</v>
      </c>
      <c r="R3268" s="185">
        <v>212</v>
      </c>
      <c r="S3268" s="185">
        <v>155</v>
      </c>
      <c r="T3268" s="186">
        <v>165</v>
      </c>
      <c r="U3268" s="186"/>
      <c r="V3268" s="186"/>
      <c r="W3268" s="157"/>
    </row>
    <row r="3269" spans="1:23" ht="13.8">
      <c r="A3269" s="162">
        <v>15.04</v>
      </c>
      <c r="B3269" s="153">
        <v>55</v>
      </c>
      <c r="C3269" s="27">
        <v>152965</v>
      </c>
      <c r="D3269" s="27"/>
      <c r="E3269" s="27"/>
      <c r="F3269" s="27"/>
      <c r="G3269" s="27"/>
      <c r="H3269" s="27"/>
      <c r="I3269" s="27"/>
      <c r="J3269" s="154" t="s">
        <v>95</v>
      </c>
      <c r="K3269" s="27" t="s">
        <v>98</v>
      </c>
      <c r="L3269" s="27"/>
      <c r="M3269" s="155" t="s">
        <v>98</v>
      </c>
      <c r="N3269" s="140">
        <v>5.0168052233940255E-3</v>
      </c>
      <c r="O3269" s="140">
        <f t="shared" si="142"/>
        <v>5.0168052233940257</v>
      </c>
      <c r="P3269" s="156" t="s">
        <v>346</v>
      </c>
      <c r="Q3269" s="156" t="s">
        <v>346</v>
      </c>
      <c r="R3269" s="185">
        <v>95</v>
      </c>
      <c r="S3269" s="185">
        <v>109</v>
      </c>
      <c r="T3269" s="186">
        <v>250</v>
      </c>
      <c r="U3269" s="186"/>
      <c r="V3269" s="186"/>
      <c r="W3269" s="157"/>
    </row>
    <row r="3270" spans="1:23" ht="13.8">
      <c r="A3270" s="162">
        <v>15.09</v>
      </c>
      <c r="B3270" s="153">
        <v>188</v>
      </c>
      <c r="C3270" s="27">
        <v>3049052</v>
      </c>
      <c r="D3270" s="27"/>
      <c r="E3270" s="27"/>
      <c r="F3270" s="27"/>
      <c r="G3270" s="27"/>
      <c r="H3270" s="27"/>
      <c r="I3270" s="27"/>
      <c r="J3270" s="154" t="s">
        <v>89</v>
      </c>
      <c r="K3270" s="27" t="s">
        <v>115</v>
      </c>
      <c r="L3270" s="27"/>
      <c r="M3270" s="155" t="s">
        <v>140</v>
      </c>
      <c r="N3270" s="140">
        <v>0.1</v>
      </c>
      <c r="O3270" s="140">
        <f t="shared" si="142"/>
        <v>100</v>
      </c>
      <c r="P3270" s="156" t="s">
        <v>346</v>
      </c>
      <c r="Q3270" s="156" t="s">
        <v>346</v>
      </c>
      <c r="R3270" s="185">
        <v>160</v>
      </c>
      <c r="S3270" s="185">
        <v>184</v>
      </c>
      <c r="T3270" s="186"/>
      <c r="U3270" s="186"/>
      <c r="V3270" s="186"/>
      <c r="W3270" s="157"/>
    </row>
    <row r="3271" spans="1:23" ht="13.8">
      <c r="A3271" s="162">
        <v>15.46</v>
      </c>
      <c r="B3271" s="153">
        <v>149</v>
      </c>
      <c r="C3271" s="27">
        <v>1245906</v>
      </c>
      <c r="D3271" s="27"/>
      <c r="E3271" s="27"/>
      <c r="F3271" s="27"/>
      <c r="G3271" s="27"/>
      <c r="H3271" s="27"/>
      <c r="I3271" s="27"/>
      <c r="J3271" s="154" t="s">
        <v>527</v>
      </c>
      <c r="K3271" s="27" t="s">
        <v>98</v>
      </c>
      <c r="L3271" s="27"/>
      <c r="M3271" s="155" t="s">
        <v>98</v>
      </c>
      <c r="N3271" s="140">
        <v>4.0862077786800621E-2</v>
      </c>
      <c r="O3271" s="140">
        <f t="shared" si="142"/>
        <v>40.862077786800619</v>
      </c>
      <c r="P3271" s="156" t="s">
        <v>346</v>
      </c>
      <c r="Q3271" s="156" t="s">
        <v>346</v>
      </c>
      <c r="R3271" s="185">
        <v>104</v>
      </c>
      <c r="S3271" s="185">
        <v>223</v>
      </c>
      <c r="T3271" s="186">
        <v>167</v>
      </c>
      <c r="U3271" s="186"/>
      <c r="V3271" s="186"/>
      <c r="W3271" s="157"/>
    </row>
    <row r="3272" spans="1:23" ht="13.8">
      <c r="A3272" s="162">
        <v>15.55</v>
      </c>
      <c r="B3272" s="153">
        <v>194</v>
      </c>
      <c r="C3272" s="27">
        <v>134955</v>
      </c>
      <c r="D3272" s="27"/>
      <c r="E3272" s="27"/>
      <c r="F3272" s="27"/>
      <c r="G3272" s="27"/>
      <c r="H3272" s="27"/>
      <c r="I3272" s="27"/>
      <c r="J3272" s="154" t="s">
        <v>640</v>
      </c>
      <c r="K3272" s="27" t="s">
        <v>407</v>
      </c>
      <c r="L3272" s="27"/>
      <c r="M3272" s="155" t="s">
        <v>403</v>
      </c>
      <c r="N3272" s="140">
        <v>4.4261298265821638E-3</v>
      </c>
      <c r="O3272" s="140">
        <f t="shared" si="142"/>
        <v>4.426129826582164</v>
      </c>
      <c r="P3272" s="27">
        <v>87000</v>
      </c>
      <c r="Q3272" s="27">
        <v>100</v>
      </c>
      <c r="R3272" s="185">
        <v>107</v>
      </c>
      <c r="S3272" s="185">
        <v>67</v>
      </c>
      <c r="T3272" s="186">
        <v>82</v>
      </c>
      <c r="U3272" s="186"/>
      <c r="V3272" s="186"/>
      <c r="W3272" s="157"/>
    </row>
    <row r="3273" spans="1:23" ht="13.8">
      <c r="A3273" s="162">
        <v>15.55</v>
      </c>
      <c r="B3273" s="153">
        <v>243</v>
      </c>
      <c r="C3273" s="27">
        <v>126297</v>
      </c>
      <c r="D3273" s="27"/>
      <c r="E3273" s="27"/>
      <c r="F3273" s="27"/>
      <c r="G3273" s="27"/>
      <c r="H3273" s="27"/>
      <c r="I3273" s="27"/>
      <c r="J3273" s="154" t="s">
        <v>641</v>
      </c>
      <c r="K3273" s="27" t="s">
        <v>653</v>
      </c>
      <c r="L3273" s="27"/>
      <c r="M3273" s="155" t="s">
        <v>98</v>
      </c>
      <c r="N3273" s="140">
        <v>4.1421727146667229E-3</v>
      </c>
      <c r="O3273" s="140">
        <f t="shared" si="142"/>
        <v>4.1421727146667227</v>
      </c>
      <c r="P3273" s="156" t="s">
        <v>346</v>
      </c>
      <c r="Q3273" s="156" t="s">
        <v>346</v>
      </c>
      <c r="R3273" s="185">
        <v>258</v>
      </c>
      <c r="S3273" s="185">
        <v>213</v>
      </c>
      <c r="T3273" s="186">
        <v>187</v>
      </c>
      <c r="U3273" s="186"/>
      <c r="V3273" s="186"/>
      <c r="W3273" s="157"/>
    </row>
    <row r="3274" spans="1:23" ht="13.8">
      <c r="A3274" s="162">
        <v>16.23</v>
      </c>
      <c r="B3274" s="153">
        <v>74</v>
      </c>
      <c r="C3274" s="27">
        <v>191589</v>
      </c>
      <c r="D3274" s="27"/>
      <c r="E3274" s="27"/>
      <c r="F3274" s="27"/>
      <c r="G3274" s="27"/>
      <c r="H3274" s="27"/>
      <c r="I3274" s="27"/>
      <c r="J3274" s="154" t="s">
        <v>447</v>
      </c>
      <c r="K3274" s="27" t="s">
        <v>455</v>
      </c>
      <c r="L3274" s="27"/>
      <c r="M3274" s="155" t="s">
        <v>463</v>
      </c>
      <c r="N3274" s="140">
        <v>6.2835596113152556E-3</v>
      </c>
      <c r="O3274" s="140">
        <f t="shared" si="142"/>
        <v>6.2835596113152556</v>
      </c>
      <c r="P3274" s="156" t="s">
        <v>346</v>
      </c>
      <c r="Q3274" s="27">
        <v>11.611000000000001</v>
      </c>
      <c r="R3274" s="185">
        <v>87</v>
      </c>
      <c r="S3274" s="185">
        <v>143</v>
      </c>
      <c r="T3274" s="186">
        <v>227</v>
      </c>
      <c r="U3274" s="186"/>
      <c r="V3274" s="186"/>
      <c r="W3274" s="157"/>
    </row>
    <row r="3275" spans="1:23" ht="13.8">
      <c r="A3275" s="162">
        <v>16.670000000000002</v>
      </c>
      <c r="B3275" s="153">
        <v>55</v>
      </c>
      <c r="C3275" s="27">
        <v>2195064</v>
      </c>
      <c r="D3275" s="27"/>
      <c r="E3275" s="27"/>
      <c r="F3275" s="27"/>
      <c r="G3275" s="27"/>
      <c r="H3275" s="27"/>
      <c r="I3275" s="27"/>
      <c r="J3275" s="154" t="s">
        <v>804</v>
      </c>
      <c r="K3275" s="27" t="s">
        <v>741</v>
      </c>
      <c r="L3275" s="27"/>
      <c r="M3275" s="155" t="s">
        <v>756</v>
      </c>
      <c r="N3275" s="140">
        <v>7.1991687908241647E-2</v>
      </c>
      <c r="O3275" s="140">
        <f t="shared" si="142"/>
        <v>71.991687908241644</v>
      </c>
      <c r="P3275" s="156" t="s">
        <v>346</v>
      </c>
      <c r="Q3275" s="27">
        <v>9.6222999999999992</v>
      </c>
      <c r="R3275" s="185">
        <v>129</v>
      </c>
      <c r="S3275" s="185">
        <v>213</v>
      </c>
      <c r="T3275" s="186">
        <v>256</v>
      </c>
      <c r="U3275" s="186"/>
      <c r="V3275" s="186"/>
      <c r="W3275" s="157"/>
    </row>
    <row r="3276" spans="1:23" ht="13.8">
      <c r="A3276" s="162">
        <v>16.7</v>
      </c>
      <c r="B3276" s="153">
        <v>55</v>
      </c>
      <c r="C3276" s="27">
        <v>207207</v>
      </c>
      <c r="D3276" s="27"/>
      <c r="E3276" s="27"/>
      <c r="F3276" s="27"/>
      <c r="G3276" s="27"/>
      <c r="H3276" s="27"/>
      <c r="I3276" s="27"/>
      <c r="J3276" s="154" t="s">
        <v>95</v>
      </c>
      <c r="K3276" s="27" t="s">
        <v>98</v>
      </c>
      <c r="L3276" s="27"/>
      <c r="M3276" s="155" t="s">
        <v>98</v>
      </c>
      <c r="N3276" s="140">
        <v>6.7957843946249534E-3</v>
      </c>
      <c r="O3276" s="140">
        <f t="shared" si="142"/>
        <v>6.7957843946249534</v>
      </c>
      <c r="P3276" s="156" t="s">
        <v>346</v>
      </c>
      <c r="Q3276" s="156" t="s">
        <v>346</v>
      </c>
      <c r="R3276" s="185">
        <v>69</v>
      </c>
      <c r="S3276" s="185">
        <v>213</v>
      </c>
      <c r="T3276" s="186">
        <v>256</v>
      </c>
      <c r="U3276" s="186"/>
      <c r="V3276" s="186"/>
      <c r="W3276" s="157"/>
    </row>
    <row r="3277" spans="1:23" ht="13.8">
      <c r="A3277" s="162">
        <v>16.88</v>
      </c>
      <c r="B3277" s="153">
        <v>149</v>
      </c>
      <c r="C3277" s="27">
        <v>16656071</v>
      </c>
      <c r="D3277" s="27"/>
      <c r="E3277" s="27"/>
      <c r="F3277" s="27"/>
      <c r="G3277" s="27"/>
      <c r="H3277" s="27"/>
      <c r="I3277" s="27"/>
      <c r="J3277" s="154" t="s">
        <v>481</v>
      </c>
      <c r="K3277" s="27" t="s">
        <v>117</v>
      </c>
      <c r="L3277" s="27"/>
      <c r="M3277" s="155" t="s">
        <v>142</v>
      </c>
      <c r="N3277" s="140">
        <v>0.54627048013612101</v>
      </c>
      <c r="O3277" s="140">
        <f t="shared" si="142"/>
        <v>546.27048013612102</v>
      </c>
      <c r="P3277" s="27">
        <v>600</v>
      </c>
      <c r="Q3277" s="27">
        <v>600</v>
      </c>
      <c r="R3277" s="185">
        <v>104</v>
      </c>
      <c r="S3277" s="185">
        <v>223</v>
      </c>
      <c r="T3277" s="186">
        <v>205</v>
      </c>
      <c r="U3277" s="186"/>
      <c r="V3277" s="186"/>
      <c r="W3277" s="157"/>
    </row>
    <row r="3278" spans="1:23" ht="13.8">
      <c r="A3278" s="162">
        <v>20.27</v>
      </c>
      <c r="B3278" s="153">
        <v>56</v>
      </c>
      <c r="C3278" s="27">
        <v>912433</v>
      </c>
      <c r="D3278" s="27"/>
      <c r="E3278" s="27"/>
      <c r="F3278" s="27"/>
      <c r="G3278" s="27"/>
      <c r="H3278" s="27"/>
      <c r="I3278" s="27"/>
      <c r="J3278" s="154" t="s">
        <v>805</v>
      </c>
      <c r="K3278" s="27" t="s">
        <v>851</v>
      </c>
      <c r="L3278" s="27"/>
      <c r="M3278" s="155" t="s">
        <v>826</v>
      </c>
      <c r="N3278" s="140">
        <v>2.9925137386964867E-2</v>
      </c>
      <c r="O3278" s="140">
        <f t="shared" si="142"/>
        <v>29.925137386964867</v>
      </c>
      <c r="P3278" s="156" t="s">
        <v>346</v>
      </c>
      <c r="Q3278" s="27">
        <v>0.73799999999999999</v>
      </c>
      <c r="R3278" s="185">
        <v>69</v>
      </c>
      <c r="S3278" s="185">
        <v>257</v>
      </c>
      <c r="T3278" s="186">
        <v>239</v>
      </c>
      <c r="U3278" s="186">
        <v>186</v>
      </c>
      <c r="V3278" s="186">
        <v>312</v>
      </c>
      <c r="W3278" s="157"/>
    </row>
    <row r="3279" spans="1:23" ht="13.8">
      <c r="A3279" s="162">
        <v>20.3</v>
      </c>
      <c r="B3279" s="153">
        <v>207</v>
      </c>
      <c r="C3279" s="27">
        <v>141947</v>
      </c>
      <c r="D3279" s="27"/>
      <c r="E3279" s="27"/>
      <c r="F3279" s="27"/>
      <c r="G3279" s="27"/>
      <c r="H3279" s="27"/>
      <c r="I3279" s="27"/>
      <c r="J3279" s="154" t="s">
        <v>444</v>
      </c>
      <c r="K3279" s="27" t="s">
        <v>98</v>
      </c>
      <c r="L3279" s="27"/>
      <c r="M3279" s="155" t="s">
        <v>98</v>
      </c>
      <c r="N3279" s="140">
        <v>4.6554470045115665E-3</v>
      </c>
      <c r="O3279" s="140">
        <f t="shared" si="142"/>
        <v>4.6554470045115668</v>
      </c>
      <c r="P3279" s="156" t="s">
        <v>346</v>
      </c>
      <c r="Q3279" s="156" t="s">
        <v>346</v>
      </c>
      <c r="R3279" s="185">
        <v>73</v>
      </c>
      <c r="S3279" s="185">
        <v>147</v>
      </c>
      <c r="T3279" s="186">
        <v>281</v>
      </c>
      <c r="U3279" s="186"/>
      <c r="V3279" s="186"/>
      <c r="W3279" s="157"/>
    </row>
    <row r="3280" spans="1:23" ht="13.8">
      <c r="A3280" s="162">
        <v>22.39</v>
      </c>
      <c r="B3280" s="153">
        <v>207</v>
      </c>
      <c r="C3280" s="27">
        <v>341817</v>
      </c>
      <c r="D3280" s="27"/>
      <c r="E3280" s="27"/>
      <c r="F3280" s="27"/>
      <c r="G3280" s="27"/>
      <c r="H3280" s="27"/>
      <c r="I3280" s="27"/>
      <c r="J3280" s="154" t="s">
        <v>444</v>
      </c>
      <c r="K3280" s="27" t="s">
        <v>98</v>
      </c>
      <c r="L3280" s="27"/>
      <c r="M3280" s="155" t="s">
        <v>98</v>
      </c>
      <c r="N3280" s="140">
        <v>1.1210599228875073E-2</v>
      </c>
      <c r="O3280" s="140">
        <f t="shared" si="142"/>
        <v>11.210599228875074</v>
      </c>
      <c r="P3280" s="156" t="s">
        <v>346</v>
      </c>
      <c r="Q3280" s="156" t="s">
        <v>346</v>
      </c>
      <c r="R3280" s="185">
        <v>73</v>
      </c>
      <c r="S3280" s="185">
        <v>281</v>
      </c>
      <c r="T3280" s="186">
        <v>355</v>
      </c>
      <c r="U3280" s="186"/>
      <c r="V3280" s="186"/>
      <c r="W3280" s="157"/>
    </row>
    <row r="3281" spans="1:23" ht="13.8">
      <c r="A3281" s="162">
        <v>23.46</v>
      </c>
      <c r="B3281" s="153">
        <v>56</v>
      </c>
      <c r="C3281" s="27">
        <v>958923</v>
      </c>
      <c r="D3281" s="27"/>
      <c r="E3281" s="27"/>
      <c r="F3281" s="27"/>
      <c r="G3281" s="27"/>
      <c r="H3281" s="27"/>
      <c r="I3281" s="27"/>
      <c r="J3281" s="154" t="s">
        <v>684</v>
      </c>
      <c r="K3281" s="27" t="s">
        <v>852</v>
      </c>
      <c r="L3281" s="27"/>
      <c r="M3281" s="155" t="s">
        <v>696</v>
      </c>
      <c r="N3281" s="140">
        <v>3.1449873600056674E-2</v>
      </c>
      <c r="O3281" s="140">
        <f t="shared" si="142"/>
        <v>31.449873600056673</v>
      </c>
      <c r="P3281" s="156" t="s">
        <v>346</v>
      </c>
      <c r="Q3281" s="156" t="s">
        <v>346</v>
      </c>
      <c r="R3281" s="185">
        <v>129</v>
      </c>
      <c r="S3281" s="185">
        <v>285</v>
      </c>
      <c r="T3281" s="186">
        <v>340</v>
      </c>
      <c r="U3281" s="186"/>
      <c r="V3281" s="186"/>
      <c r="W3281" s="157"/>
    </row>
    <row r="3282" spans="1:23" ht="13.8">
      <c r="A3282" s="162">
        <v>23.5</v>
      </c>
      <c r="B3282" s="153">
        <v>243</v>
      </c>
      <c r="C3282" s="27">
        <v>620052</v>
      </c>
      <c r="D3282" s="27"/>
      <c r="E3282" s="27"/>
      <c r="F3282" s="27"/>
      <c r="G3282" s="27"/>
      <c r="H3282" s="27"/>
      <c r="I3282" s="27"/>
      <c r="J3282" s="154" t="s">
        <v>450</v>
      </c>
      <c r="K3282" s="27" t="s">
        <v>120</v>
      </c>
      <c r="L3282" s="27"/>
      <c r="M3282" s="155" t="s">
        <v>145</v>
      </c>
      <c r="N3282" s="140">
        <v>0.1</v>
      </c>
      <c r="O3282" s="140">
        <f t="shared" si="142"/>
        <v>100</v>
      </c>
      <c r="P3282" s="156" t="s">
        <v>346</v>
      </c>
      <c r="Q3282" s="156" t="s">
        <v>346</v>
      </c>
      <c r="R3282" s="185">
        <v>245</v>
      </c>
      <c r="S3282" s="185">
        <v>186</v>
      </c>
      <c r="T3282" s="186">
        <v>256</v>
      </c>
      <c r="U3282" s="186"/>
      <c r="V3282" s="186"/>
      <c r="W3282" s="157"/>
    </row>
    <row r="3283" spans="1:23" ht="13.8">
      <c r="A3283" s="162">
        <v>24.4</v>
      </c>
      <c r="B3283" s="153">
        <v>207</v>
      </c>
      <c r="C3283" s="27">
        <v>214970</v>
      </c>
      <c r="D3283" s="27"/>
      <c r="E3283" s="27"/>
      <c r="F3283" s="27"/>
      <c r="G3283" s="27"/>
      <c r="H3283" s="27"/>
      <c r="I3283" s="27"/>
      <c r="J3283" s="154" t="s">
        <v>444</v>
      </c>
      <c r="K3283" s="27" t="s">
        <v>98</v>
      </c>
      <c r="L3283" s="27"/>
      <c r="M3283" s="155" t="s">
        <v>98</v>
      </c>
      <c r="N3283" s="140">
        <v>7.0503881206355288E-3</v>
      </c>
      <c r="O3283" s="140">
        <f t="shared" si="142"/>
        <v>7.050388120635529</v>
      </c>
      <c r="P3283" s="156" t="s">
        <v>346</v>
      </c>
      <c r="Q3283" s="156" t="s">
        <v>346</v>
      </c>
      <c r="R3283" s="185">
        <v>73</v>
      </c>
      <c r="S3283" s="185">
        <v>281</v>
      </c>
      <c r="T3283" s="186">
        <v>355</v>
      </c>
      <c r="U3283" s="186"/>
      <c r="V3283" s="186"/>
      <c r="W3283" s="157"/>
    </row>
    <row r="3284" spans="1:23" ht="13.8">
      <c r="A3284" s="162">
        <v>25.88</v>
      </c>
      <c r="B3284" s="153">
        <v>57</v>
      </c>
      <c r="C3284" s="27">
        <v>9205205</v>
      </c>
      <c r="D3284" s="27"/>
      <c r="E3284" s="27"/>
      <c r="F3284" s="27"/>
      <c r="G3284" s="27"/>
      <c r="H3284" s="27"/>
      <c r="I3284" s="27"/>
      <c r="J3284" s="154" t="s">
        <v>329</v>
      </c>
      <c r="K3284" s="27" t="s">
        <v>343</v>
      </c>
      <c r="L3284" s="27"/>
      <c r="M3284" s="155" t="s">
        <v>336</v>
      </c>
      <c r="N3284" s="140">
        <v>0.30190383765183409</v>
      </c>
      <c r="O3284" s="140">
        <f t="shared" si="142"/>
        <v>301.90383765183407</v>
      </c>
      <c r="P3284" s="156" t="s">
        <v>346</v>
      </c>
      <c r="Q3284" s="27">
        <v>2.1544000000000001E-4</v>
      </c>
      <c r="R3284" s="185">
        <v>71</v>
      </c>
      <c r="S3284" s="185">
        <v>85</v>
      </c>
      <c r="T3284" s="186">
        <v>366</v>
      </c>
      <c r="U3284" s="186"/>
      <c r="V3284" s="186"/>
      <c r="W3284" s="157"/>
    </row>
    <row r="3285" spans="1:23" ht="13.8">
      <c r="A3285" s="162">
        <v>26.91</v>
      </c>
      <c r="B3285" s="153">
        <v>57</v>
      </c>
      <c r="C3285" s="27">
        <v>10718546</v>
      </c>
      <c r="D3285" s="27"/>
      <c r="E3285" s="27"/>
      <c r="F3285" s="27"/>
      <c r="G3285" s="27"/>
      <c r="H3285" s="27"/>
      <c r="I3285" s="27"/>
      <c r="J3285" s="154" t="s">
        <v>330</v>
      </c>
      <c r="K3285" s="27" t="s">
        <v>344</v>
      </c>
      <c r="L3285" s="27"/>
      <c r="M3285" s="155" t="s">
        <v>337</v>
      </c>
      <c r="N3285" s="140">
        <v>0.35153700232072138</v>
      </c>
      <c r="O3285" s="140">
        <f t="shared" si="142"/>
        <v>351.5370023207214</v>
      </c>
      <c r="P3285" s="156" t="s">
        <v>346</v>
      </c>
      <c r="Q3285" s="27">
        <v>8.6225999999999997E-5</v>
      </c>
      <c r="R3285" s="185">
        <v>71</v>
      </c>
      <c r="S3285" s="185">
        <v>85</v>
      </c>
      <c r="T3285" s="186">
        <v>380</v>
      </c>
      <c r="U3285" s="186"/>
      <c r="V3285" s="186"/>
      <c r="W3285" s="157"/>
    </row>
    <row r="3286" spans="1:23" ht="13.8">
      <c r="A3286" s="5">
        <v>26.92</v>
      </c>
      <c r="B3286" s="10">
        <v>207</v>
      </c>
      <c r="C3286" s="135">
        <v>70081</v>
      </c>
      <c r="D3286" s="135"/>
      <c r="E3286" s="135"/>
      <c r="F3286" s="135"/>
      <c r="G3286" s="135"/>
      <c r="H3286" s="135"/>
      <c r="I3286" s="135"/>
      <c r="J3286" s="138" t="s">
        <v>444</v>
      </c>
      <c r="K3286" s="135" t="s">
        <v>98</v>
      </c>
      <c r="L3286" s="135"/>
      <c r="M3286" s="20" t="s">
        <v>98</v>
      </c>
      <c r="N3286" s="14">
        <v>2.2984521090489768E-3</v>
      </c>
      <c r="O3286" s="140">
        <f t="shared" si="142"/>
        <v>2.2984521090489767</v>
      </c>
      <c r="P3286" s="130" t="s">
        <v>346</v>
      </c>
      <c r="Q3286" s="130" t="s">
        <v>346</v>
      </c>
      <c r="R3286" s="185">
        <v>73</v>
      </c>
      <c r="S3286" s="185">
        <v>281</v>
      </c>
      <c r="T3286" s="186">
        <v>355</v>
      </c>
      <c r="U3286" s="186"/>
      <c r="V3286" s="186"/>
      <c r="W3286" s="136"/>
    </row>
    <row r="3287" spans="1:23" ht="13.8">
      <c r="A3287" s="5">
        <v>28.01</v>
      </c>
      <c r="B3287" s="10">
        <v>57</v>
      </c>
      <c r="C3287" s="135">
        <v>14791923</v>
      </c>
      <c r="D3287" s="135"/>
      <c r="E3287" s="135"/>
      <c r="F3287" s="135"/>
      <c r="G3287" s="135"/>
      <c r="H3287" s="135"/>
      <c r="I3287" s="135"/>
      <c r="J3287" s="138" t="s">
        <v>532</v>
      </c>
      <c r="K3287" s="135" t="s">
        <v>253</v>
      </c>
      <c r="L3287" s="135"/>
      <c r="M3287" s="20" t="s">
        <v>254</v>
      </c>
      <c r="N3287" s="14">
        <v>0.48513187049614115</v>
      </c>
      <c r="O3287" s="140">
        <f t="shared" si="142"/>
        <v>485.13187049614118</v>
      </c>
      <c r="P3287" s="130" t="s">
        <v>346</v>
      </c>
      <c r="Q3287" s="130" t="s">
        <v>346</v>
      </c>
      <c r="R3287" s="185">
        <v>71</v>
      </c>
      <c r="S3287" s="185">
        <v>85</v>
      </c>
      <c r="T3287" s="186">
        <v>394</v>
      </c>
      <c r="U3287" s="186"/>
      <c r="V3287" s="186"/>
      <c r="W3287" s="136"/>
    </row>
    <row r="3288" spans="1:23" ht="14.4" thickBot="1">
      <c r="A3288" s="5">
        <v>29.35</v>
      </c>
      <c r="B3288" s="10">
        <v>57</v>
      </c>
      <c r="C3288" s="135">
        <v>10469771</v>
      </c>
      <c r="D3288" s="135"/>
      <c r="E3288" s="135"/>
      <c r="F3288" s="135"/>
      <c r="G3288" s="135"/>
      <c r="H3288" s="135"/>
      <c r="I3288" s="135"/>
      <c r="J3288" s="138" t="s">
        <v>158</v>
      </c>
      <c r="K3288" s="135" t="s">
        <v>169</v>
      </c>
      <c r="L3288" s="135"/>
      <c r="M3288" s="20" t="s">
        <v>181</v>
      </c>
      <c r="N3288" s="14">
        <v>0.34337790893694176</v>
      </c>
      <c r="O3288" s="140">
        <f t="shared" si="142"/>
        <v>343.37790893694176</v>
      </c>
      <c r="P3288" s="130" t="s">
        <v>346</v>
      </c>
      <c r="Q3288" s="130" t="s">
        <v>346</v>
      </c>
      <c r="R3288" s="187">
        <v>71</v>
      </c>
      <c r="S3288" s="187">
        <v>85</v>
      </c>
      <c r="T3288" s="188">
        <v>408</v>
      </c>
      <c r="U3288" s="188"/>
      <c r="V3288" s="188"/>
      <c r="W3288" s="136"/>
    </row>
    <row r="3289" spans="1:23">
      <c r="A3289" s="220" t="s">
        <v>860</v>
      </c>
      <c r="B3289" s="220"/>
      <c r="C3289" s="220"/>
      <c r="D3289" s="220"/>
      <c r="E3289" s="220"/>
      <c r="F3289" s="220"/>
      <c r="G3289" s="220"/>
      <c r="H3289" s="220"/>
      <c r="I3289" s="220"/>
      <c r="J3289" s="220"/>
      <c r="K3289" s="220"/>
      <c r="L3289" s="220"/>
      <c r="M3289" s="220"/>
      <c r="N3289" s="220"/>
      <c r="O3289" s="220"/>
      <c r="P3289" s="220"/>
      <c r="Q3289" s="220"/>
      <c r="R3289" s="220"/>
      <c r="S3289" s="220"/>
      <c r="T3289" s="220"/>
      <c r="U3289" s="220"/>
      <c r="V3289" s="220"/>
      <c r="W3289" s="220"/>
    </row>
    <row r="3290" spans="1:23" ht="13.8">
      <c r="A3290" s="5">
        <v>6.15</v>
      </c>
      <c r="B3290" s="10">
        <v>91</v>
      </c>
      <c r="C3290" s="11">
        <v>779760</v>
      </c>
      <c r="D3290" s="135"/>
      <c r="E3290" s="135"/>
      <c r="F3290" s="135"/>
      <c r="G3290" s="135"/>
      <c r="H3290" s="135"/>
      <c r="I3290" s="135"/>
      <c r="J3290" s="138" t="s">
        <v>215</v>
      </c>
      <c r="K3290" s="135" t="s">
        <v>229</v>
      </c>
      <c r="L3290" s="135"/>
      <c r="M3290" s="20" t="s">
        <v>238</v>
      </c>
      <c r="N3290" s="14">
        <v>3.0736738041207003E-2</v>
      </c>
      <c r="O3290" s="140">
        <f t="shared" si="142"/>
        <v>30.736738041207001</v>
      </c>
      <c r="P3290" s="135">
        <v>4300</v>
      </c>
      <c r="Q3290" s="130" t="s">
        <v>346</v>
      </c>
      <c r="R3290" s="185">
        <v>65</v>
      </c>
      <c r="S3290" s="185"/>
      <c r="T3290" s="186"/>
      <c r="U3290" s="186"/>
      <c r="V3290" s="186"/>
      <c r="W3290" s="136"/>
    </row>
    <row r="3291" spans="1:23" ht="13.8">
      <c r="A3291" s="162">
        <v>6.76</v>
      </c>
      <c r="B3291" s="153">
        <v>91</v>
      </c>
      <c r="C3291" s="153">
        <v>50696</v>
      </c>
      <c r="D3291" s="27"/>
      <c r="E3291" s="27"/>
      <c r="F3291" s="27"/>
      <c r="G3291" s="27"/>
      <c r="H3291" s="27"/>
      <c r="I3291" s="27"/>
      <c r="J3291" s="154" t="s">
        <v>536</v>
      </c>
      <c r="K3291" s="27" t="s">
        <v>562</v>
      </c>
      <c r="L3291" s="27"/>
      <c r="M3291" s="155" t="s">
        <v>98</v>
      </c>
      <c r="N3291" s="140">
        <v>1.9983452238342952E-3</v>
      </c>
      <c r="O3291" s="140">
        <f t="shared" si="142"/>
        <v>1.9983452238342951</v>
      </c>
      <c r="P3291" s="156" t="s">
        <v>346</v>
      </c>
      <c r="Q3291" s="156" t="s">
        <v>346</v>
      </c>
      <c r="R3291" s="185">
        <v>106</v>
      </c>
      <c r="S3291" s="185"/>
      <c r="T3291" s="186"/>
      <c r="U3291" s="186"/>
      <c r="V3291" s="186"/>
      <c r="W3291" s="157"/>
    </row>
    <row r="3292" spans="1:23" ht="13.8">
      <c r="A3292" s="162">
        <v>6.84</v>
      </c>
      <c r="B3292" s="153">
        <v>104</v>
      </c>
      <c r="C3292" s="153">
        <v>306261</v>
      </c>
      <c r="D3292" s="27"/>
      <c r="E3292" s="27"/>
      <c r="F3292" s="27"/>
      <c r="G3292" s="27"/>
      <c r="H3292" s="27"/>
      <c r="I3292" s="27"/>
      <c r="J3292" s="154" t="s">
        <v>537</v>
      </c>
      <c r="K3292" s="27" t="s">
        <v>563</v>
      </c>
      <c r="L3292" s="27"/>
      <c r="M3292" s="155" t="s">
        <v>577</v>
      </c>
      <c r="N3292" s="140">
        <v>1.2072258296447751E-2</v>
      </c>
      <c r="O3292" s="140">
        <f t="shared" si="142"/>
        <v>12.072258296447751</v>
      </c>
      <c r="P3292" s="27">
        <v>1.2</v>
      </c>
      <c r="Q3292" s="156" t="s">
        <v>346</v>
      </c>
      <c r="R3292" s="185">
        <v>78</v>
      </c>
      <c r="S3292" s="185">
        <v>51</v>
      </c>
      <c r="T3292" s="186"/>
      <c r="U3292" s="186"/>
      <c r="V3292" s="186"/>
      <c r="W3292" s="157"/>
    </row>
    <row r="3293" spans="1:23" ht="13.8">
      <c r="A3293" s="162">
        <v>7.13</v>
      </c>
      <c r="B3293" s="153">
        <v>60</v>
      </c>
      <c r="C3293" s="153">
        <v>659180</v>
      </c>
      <c r="D3293" s="27"/>
      <c r="E3293" s="27"/>
      <c r="F3293" s="27"/>
      <c r="G3293" s="27"/>
      <c r="H3293" s="27"/>
      <c r="I3293" s="27"/>
      <c r="J3293" s="154" t="s">
        <v>73</v>
      </c>
      <c r="K3293" s="27" t="s">
        <v>99</v>
      </c>
      <c r="L3293" s="27"/>
      <c r="M3293" s="155" t="s">
        <v>124</v>
      </c>
      <c r="N3293" s="140">
        <v>2.5983691112653681E-2</v>
      </c>
      <c r="O3293" s="140">
        <f t="shared" si="142"/>
        <v>25.98369111265368</v>
      </c>
      <c r="P3293" s="156" t="s">
        <v>346</v>
      </c>
      <c r="Q3293" s="156" t="s">
        <v>346</v>
      </c>
      <c r="R3293" s="185">
        <v>73</v>
      </c>
      <c r="S3293" s="185"/>
      <c r="T3293" s="186"/>
      <c r="U3293" s="186"/>
      <c r="V3293" s="186"/>
      <c r="W3293" s="157"/>
    </row>
    <row r="3294" spans="1:23" ht="13.8">
      <c r="A3294" s="162">
        <v>7.48</v>
      </c>
      <c r="B3294" s="153">
        <v>59</v>
      </c>
      <c r="C3294" s="153">
        <v>105901</v>
      </c>
      <c r="D3294" s="27"/>
      <c r="E3294" s="27"/>
      <c r="F3294" s="27"/>
      <c r="G3294" s="27"/>
      <c r="H3294" s="27"/>
      <c r="I3294" s="27"/>
      <c r="J3294" s="154" t="s">
        <v>779</v>
      </c>
      <c r="K3294" s="27" t="s">
        <v>830</v>
      </c>
      <c r="L3294" s="27"/>
      <c r="M3294" s="155" t="s">
        <v>98</v>
      </c>
      <c r="N3294" s="140">
        <v>4.174427125399947E-3</v>
      </c>
      <c r="O3294" s="140">
        <f t="shared" si="142"/>
        <v>4.174427125399947</v>
      </c>
      <c r="P3294" s="156" t="s">
        <v>346</v>
      </c>
      <c r="Q3294" s="156" t="s">
        <v>346</v>
      </c>
      <c r="R3294" s="185">
        <v>73</v>
      </c>
      <c r="S3294" s="185">
        <v>101</v>
      </c>
      <c r="T3294" s="186"/>
      <c r="U3294" s="186"/>
      <c r="V3294" s="186"/>
      <c r="W3294" s="157"/>
    </row>
    <row r="3295" spans="1:23" ht="13.8">
      <c r="A3295" s="162">
        <v>7.55</v>
      </c>
      <c r="B3295" s="153">
        <v>59</v>
      </c>
      <c r="C3295" s="153">
        <v>69125</v>
      </c>
      <c r="D3295" s="27"/>
      <c r="E3295" s="27"/>
      <c r="F3295" s="27"/>
      <c r="G3295" s="27"/>
      <c r="H3295" s="27"/>
      <c r="I3295" s="27"/>
      <c r="J3295" s="154" t="s">
        <v>95</v>
      </c>
      <c r="K3295" s="27" t="s">
        <v>98</v>
      </c>
      <c r="L3295" s="27"/>
      <c r="M3295" s="155" t="s">
        <v>98</v>
      </c>
      <c r="N3295" s="140">
        <v>2.7247832885739639E-3</v>
      </c>
      <c r="O3295" s="140">
        <f t="shared" si="142"/>
        <v>2.7247832885739638</v>
      </c>
      <c r="P3295" s="156" t="s">
        <v>346</v>
      </c>
      <c r="Q3295" s="156" t="s">
        <v>346</v>
      </c>
      <c r="R3295" s="185">
        <v>73</v>
      </c>
      <c r="S3295" s="185">
        <v>103</v>
      </c>
      <c r="T3295" s="186">
        <v>114</v>
      </c>
      <c r="U3295" s="186"/>
      <c r="V3295" s="186"/>
      <c r="W3295" s="157"/>
    </row>
    <row r="3296" spans="1:23" ht="13.8">
      <c r="A3296" s="162">
        <v>7.66</v>
      </c>
      <c r="B3296" s="153">
        <v>59</v>
      </c>
      <c r="C3296" s="153">
        <v>267956</v>
      </c>
      <c r="D3296" s="27"/>
      <c r="E3296" s="27"/>
      <c r="F3296" s="27"/>
      <c r="G3296" s="27"/>
      <c r="H3296" s="27"/>
      <c r="I3296" s="27"/>
      <c r="J3296" s="154" t="s">
        <v>95</v>
      </c>
      <c r="K3296" s="27" t="s">
        <v>98</v>
      </c>
      <c r="L3296" s="27"/>
      <c r="M3296" s="155" t="s">
        <v>98</v>
      </c>
      <c r="N3296" s="140">
        <v>1.056234402709765E-2</v>
      </c>
      <c r="O3296" s="140">
        <f t="shared" si="142"/>
        <v>10.56234402709765</v>
      </c>
      <c r="P3296" s="156" t="s">
        <v>346</v>
      </c>
      <c r="Q3296" s="156" t="s">
        <v>346</v>
      </c>
      <c r="R3296" s="185">
        <v>103</v>
      </c>
      <c r="S3296" s="185"/>
      <c r="T3296" s="186"/>
      <c r="U3296" s="186"/>
      <c r="V3296" s="186"/>
      <c r="W3296" s="157"/>
    </row>
    <row r="3297" spans="1:23" ht="13.8">
      <c r="A3297" s="162">
        <v>7.72</v>
      </c>
      <c r="B3297" s="153">
        <v>60</v>
      </c>
      <c r="C3297" s="153">
        <v>335285</v>
      </c>
      <c r="D3297" s="27"/>
      <c r="E3297" s="27"/>
      <c r="F3297" s="27"/>
      <c r="G3297" s="27"/>
      <c r="H3297" s="27"/>
      <c r="I3297" s="27"/>
      <c r="J3297" s="154" t="s">
        <v>76</v>
      </c>
      <c r="K3297" s="27" t="s">
        <v>102</v>
      </c>
      <c r="L3297" s="27"/>
      <c r="M3297" s="155" t="s">
        <v>127</v>
      </c>
      <c r="N3297" s="140">
        <v>1.3216332222922553E-2</v>
      </c>
      <c r="O3297" s="140">
        <f t="shared" si="142"/>
        <v>13.216332222922553</v>
      </c>
      <c r="P3297" s="156" t="s">
        <v>346</v>
      </c>
      <c r="Q3297" s="27">
        <v>12215</v>
      </c>
      <c r="R3297" s="185">
        <v>73</v>
      </c>
      <c r="S3297" s="185"/>
      <c r="T3297" s="186"/>
      <c r="U3297" s="186"/>
      <c r="V3297" s="186"/>
      <c r="W3297" s="157"/>
    </row>
    <row r="3298" spans="1:23" ht="13.8">
      <c r="A3298" s="162">
        <v>7.83</v>
      </c>
      <c r="B3298" s="153">
        <v>55</v>
      </c>
      <c r="C3298" s="153">
        <v>195144</v>
      </c>
      <c r="D3298" s="27"/>
      <c r="E3298" s="27"/>
      <c r="F3298" s="27"/>
      <c r="G3298" s="27"/>
      <c r="H3298" s="27"/>
      <c r="I3298" s="27"/>
      <c r="J3298" s="154" t="s">
        <v>95</v>
      </c>
      <c r="K3298" s="27" t="s">
        <v>98</v>
      </c>
      <c r="L3298" s="27"/>
      <c r="M3298" s="155" t="s">
        <v>98</v>
      </c>
      <c r="N3298" s="140">
        <v>7.6922258237320448E-3</v>
      </c>
      <c r="O3298" s="140">
        <f t="shared" si="142"/>
        <v>7.6922258237320449</v>
      </c>
      <c r="P3298" s="156" t="s">
        <v>346</v>
      </c>
      <c r="Q3298" s="156" t="s">
        <v>346</v>
      </c>
      <c r="R3298" s="185">
        <v>69</v>
      </c>
      <c r="S3298" s="185">
        <v>83</v>
      </c>
      <c r="T3298" s="186">
        <v>112</v>
      </c>
      <c r="U3298" s="186"/>
      <c r="V3298" s="186"/>
      <c r="W3298" s="157"/>
    </row>
    <row r="3299" spans="1:23" ht="13.8">
      <c r="A3299" s="162">
        <v>7.88</v>
      </c>
      <c r="B3299" s="153">
        <v>107</v>
      </c>
      <c r="C3299" s="153">
        <v>42169</v>
      </c>
      <c r="D3299" s="27"/>
      <c r="E3299" s="27"/>
      <c r="F3299" s="27"/>
      <c r="G3299" s="27"/>
      <c r="H3299" s="27"/>
      <c r="I3299" s="27"/>
      <c r="J3299" s="154" t="s">
        <v>780</v>
      </c>
      <c r="K3299" s="27" t="s">
        <v>482</v>
      </c>
      <c r="L3299" s="27"/>
      <c r="M3299" s="155" t="s">
        <v>808</v>
      </c>
      <c r="N3299" s="140">
        <v>1.6622262060886146E-3</v>
      </c>
      <c r="O3299" s="140">
        <f t="shared" si="142"/>
        <v>1.6622262060886146</v>
      </c>
      <c r="P3299" s="156" t="s">
        <v>346</v>
      </c>
      <c r="Q3299" s="156" t="s">
        <v>346</v>
      </c>
      <c r="R3299" s="185">
        <v>79</v>
      </c>
      <c r="S3299" s="185">
        <v>122</v>
      </c>
      <c r="T3299" s="186"/>
      <c r="U3299" s="186"/>
      <c r="V3299" s="186"/>
      <c r="W3299" s="157"/>
    </row>
    <row r="3300" spans="1:23" ht="13.8">
      <c r="A3300" s="162">
        <v>7.92</v>
      </c>
      <c r="B3300" s="153">
        <v>116</v>
      </c>
      <c r="C3300" s="153">
        <v>38430</v>
      </c>
      <c r="D3300" s="27"/>
      <c r="E3300" s="27"/>
      <c r="F3300" s="27"/>
      <c r="G3300" s="27"/>
      <c r="H3300" s="27"/>
      <c r="I3300" s="27"/>
      <c r="J3300" s="154" t="s">
        <v>220</v>
      </c>
      <c r="K3300" s="27" t="s">
        <v>648</v>
      </c>
      <c r="L3300" s="27"/>
      <c r="M3300" s="155" t="s">
        <v>243</v>
      </c>
      <c r="N3300" s="140">
        <v>1.5148415447363102E-3</v>
      </c>
      <c r="O3300" s="140">
        <f t="shared" si="142"/>
        <v>1.5148415447363102</v>
      </c>
      <c r="P3300" s="156" t="s">
        <v>346</v>
      </c>
      <c r="Q3300" s="156" t="s">
        <v>346</v>
      </c>
      <c r="R3300" s="185">
        <v>115</v>
      </c>
      <c r="S3300" s="185">
        <v>89</v>
      </c>
      <c r="T3300" s="186"/>
      <c r="U3300" s="186"/>
      <c r="V3300" s="186"/>
      <c r="W3300" s="157"/>
    </row>
    <row r="3301" spans="1:23" ht="13.8">
      <c r="A3301" s="162">
        <v>8.0500000000000007</v>
      </c>
      <c r="B3301" s="153">
        <v>73</v>
      </c>
      <c r="C3301" s="153">
        <v>251393</v>
      </c>
      <c r="D3301" s="27"/>
      <c r="E3301" s="27"/>
      <c r="F3301" s="27"/>
      <c r="G3301" s="27"/>
      <c r="H3301" s="27"/>
      <c r="I3301" s="27"/>
      <c r="J3301" s="154" t="s">
        <v>78</v>
      </c>
      <c r="K3301" s="27" t="s">
        <v>104</v>
      </c>
      <c r="L3301" s="27"/>
      <c r="M3301" s="155" t="s">
        <v>129</v>
      </c>
      <c r="N3301" s="140">
        <v>9.9094603293233205E-3</v>
      </c>
      <c r="O3301" s="140">
        <f t="shared" si="142"/>
        <v>9.9094603293233199</v>
      </c>
      <c r="P3301" s="156" t="s">
        <v>346</v>
      </c>
      <c r="Q3301" s="156" t="s">
        <v>346</v>
      </c>
      <c r="R3301" s="185">
        <v>355</v>
      </c>
      <c r="S3301" s="185">
        <v>267</v>
      </c>
      <c r="T3301" s="186"/>
      <c r="U3301" s="186"/>
      <c r="V3301" s="186"/>
      <c r="W3301" s="157"/>
    </row>
    <row r="3302" spans="1:23" ht="13.8">
      <c r="A3302" s="162">
        <v>8.3000000000000007</v>
      </c>
      <c r="B3302" s="153">
        <v>60</v>
      </c>
      <c r="C3302" s="153">
        <v>510378</v>
      </c>
      <c r="D3302" s="27"/>
      <c r="E3302" s="27"/>
      <c r="F3302" s="27"/>
      <c r="G3302" s="27"/>
      <c r="H3302" s="27"/>
      <c r="I3302" s="27"/>
      <c r="J3302" s="154" t="s">
        <v>524</v>
      </c>
      <c r="K3302" s="27" t="s">
        <v>106</v>
      </c>
      <c r="L3302" s="27"/>
      <c r="M3302" s="155" t="s">
        <v>131</v>
      </c>
      <c r="N3302" s="140">
        <v>2.0118183656503474E-2</v>
      </c>
      <c r="O3302" s="140">
        <f t="shared" si="142"/>
        <v>20.118183656503476</v>
      </c>
      <c r="P3302" s="156" t="s">
        <v>346</v>
      </c>
      <c r="Q3302" s="156" t="s">
        <v>346</v>
      </c>
      <c r="R3302" s="185">
        <v>73</v>
      </c>
      <c r="S3302" s="185">
        <v>115</v>
      </c>
      <c r="T3302" s="186">
        <v>144</v>
      </c>
      <c r="U3302" s="186"/>
      <c r="V3302" s="186"/>
      <c r="W3302" s="157"/>
    </row>
    <row r="3303" spans="1:23" ht="13.8">
      <c r="A3303" s="162">
        <v>8.34</v>
      </c>
      <c r="B3303" s="153">
        <v>105</v>
      </c>
      <c r="C3303" s="153">
        <v>65888</v>
      </c>
      <c r="D3303" s="27"/>
      <c r="E3303" s="27"/>
      <c r="F3303" s="27"/>
      <c r="G3303" s="27"/>
      <c r="H3303" s="27"/>
      <c r="I3303" s="27"/>
      <c r="J3303" s="154" t="s">
        <v>544</v>
      </c>
      <c r="K3303" s="27" t="s">
        <v>298</v>
      </c>
      <c r="L3303" s="27"/>
      <c r="M3303" s="155" t="s">
        <v>311</v>
      </c>
      <c r="N3303" s="140">
        <v>2.5971865651726773E-3</v>
      </c>
      <c r="O3303" s="140">
        <f t="shared" si="142"/>
        <v>2.5971865651726773</v>
      </c>
      <c r="P3303" s="156" t="s">
        <v>346</v>
      </c>
      <c r="Q3303" s="156" t="s">
        <v>346</v>
      </c>
      <c r="R3303" s="185">
        <v>77</v>
      </c>
      <c r="S3303" s="185">
        <v>122</v>
      </c>
      <c r="T3303" s="186"/>
      <c r="U3303" s="186"/>
      <c r="V3303" s="186"/>
      <c r="W3303" s="157"/>
    </row>
    <row r="3304" spans="1:23" ht="13.8">
      <c r="A3304" s="162">
        <v>8.39</v>
      </c>
      <c r="B3304" s="153">
        <v>68</v>
      </c>
      <c r="C3304" s="153">
        <v>121743</v>
      </c>
      <c r="D3304" s="27"/>
      <c r="E3304" s="27"/>
      <c r="F3304" s="27"/>
      <c r="G3304" s="27"/>
      <c r="H3304" s="27"/>
      <c r="I3304" s="27"/>
      <c r="J3304" s="154" t="s">
        <v>630</v>
      </c>
      <c r="K3304" s="27" t="s">
        <v>161</v>
      </c>
      <c r="L3304" s="27"/>
      <c r="M3304" s="155" t="s">
        <v>657</v>
      </c>
      <c r="N3304" s="140">
        <v>4.7988902987466196E-3</v>
      </c>
      <c r="O3304" s="140">
        <f t="shared" ref="O3304:O3358" si="143">N3304*1000</f>
        <v>4.7988902987466195</v>
      </c>
      <c r="P3304" s="156" t="s">
        <v>346</v>
      </c>
      <c r="Q3304" s="156" t="s">
        <v>346</v>
      </c>
      <c r="R3304" s="185">
        <v>96</v>
      </c>
      <c r="S3304" s="185">
        <v>152</v>
      </c>
      <c r="T3304" s="186"/>
      <c r="U3304" s="186"/>
      <c r="V3304" s="186"/>
      <c r="W3304" s="157"/>
    </row>
    <row r="3305" spans="1:23" ht="13.8">
      <c r="A3305" s="162">
        <v>8.5299999999999994</v>
      </c>
      <c r="B3305" s="153">
        <v>57</v>
      </c>
      <c r="C3305" s="153">
        <v>710569</v>
      </c>
      <c r="D3305" s="27"/>
      <c r="E3305" s="27"/>
      <c r="F3305" s="27"/>
      <c r="G3305" s="27"/>
      <c r="H3305" s="27"/>
      <c r="I3305" s="27"/>
      <c r="J3305" s="154" t="s">
        <v>95</v>
      </c>
      <c r="K3305" s="27" t="s">
        <v>98</v>
      </c>
      <c r="L3305" s="27"/>
      <c r="M3305" s="155" t="s">
        <v>98</v>
      </c>
      <c r="N3305" s="140">
        <v>2.8009353151229117E-2</v>
      </c>
      <c r="O3305" s="140">
        <f t="shared" si="143"/>
        <v>28.009353151229117</v>
      </c>
      <c r="P3305" s="156" t="s">
        <v>346</v>
      </c>
      <c r="Q3305" s="156" t="s">
        <v>346</v>
      </c>
      <c r="R3305" s="185">
        <v>69</v>
      </c>
      <c r="S3305" s="185">
        <v>83</v>
      </c>
      <c r="T3305" s="186"/>
      <c r="U3305" s="186"/>
      <c r="V3305" s="186"/>
      <c r="W3305" s="157"/>
    </row>
    <row r="3306" spans="1:23" ht="13.8">
      <c r="A3306" s="162">
        <v>8.57</v>
      </c>
      <c r="B3306" s="153">
        <v>121</v>
      </c>
      <c r="C3306" s="153">
        <v>116594</v>
      </c>
      <c r="D3306" s="27"/>
      <c r="E3306" s="27"/>
      <c r="F3306" s="27"/>
      <c r="G3306" s="27"/>
      <c r="H3306" s="27"/>
      <c r="I3306" s="27"/>
      <c r="J3306" s="154" t="s">
        <v>668</v>
      </c>
      <c r="K3306" s="27" t="s">
        <v>453</v>
      </c>
      <c r="L3306" s="27"/>
      <c r="M3306" s="155" t="s">
        <v>98</v>
      </c>
      <c r="N3306" s="140">
        <v>4.5959259710378697E-3</v>
      </c>
      <c r="O3306" s="140">
        <f t="shared" si="143"/>
        <v>4.5959259710378699</v>
      </c>
      <c r="P3306" s="156" t="s">
        <v>346</v>
      </c>
      <c r="Q3306" s="156" t="s">
        <v>346</v>
      </c>
      <c r="R3306" s="185">
        <v>136</v>
      </c>
      <c r="S3306" s="185">
        <v>77</v>
      </c>
      <c r="T3306" s="186"/>
      <c r="U3306" s="186"/>
      <c r="V3306" s="186"/>
      <c r="W3306" s="157"/>
    </row>
    <row r="3307" spans="1:23" ht="13.8">
      <c r="A3307" s="162">
        <v>8.58</v>
      </c>
      <c r="B3307" s="153">
        <v>130</v>
      </c>
      <c r="C3307" s="153">
        <v>36302</v>
      </c>
      <c r="D3307" s="27"/>
      <c r="E3307" s="27"/>
      <c r="F3307" s="27"/>
      <c r="G3307" s="27"/>
      <c r="H3307" s="27"/>
      <c r="I3307" s="27"/>
      <c r="J3307" s="154" t="s">
        <v>471</v>
      </c>
      <c r="K3307" s="27" t="s">
        <v>649</v>
      </c>
      <c r="L3307" s="27"/>
      <c r="M3307" s="155" t="s">
        <v>98</v>
      </c>
      <c r="N3307" s="140">
        <v>1.4309596085614763E-3</v>
      </c>
      <c r="O3307" s="140">
        <f t="shared" si="143"/>
        <v>1.4309596085614762</v>
      </c>
      <c r="P3307" s="156" t="s">
        <v>346</v>
      </c>
      <c r="Q3307" s="156" t="s">
        <v>346</v>
      </c>
      <c r="R3307" s="185">
        <v>129</v>
      </c>
      <c r="S3307" s="185">
        <v>115</v>
      </c>
      <c r="T3307" s="186">
        <v>77</v>
      </c>
      <c r="U3307" s="186"/>
      <c r="V3307" s="186"/>
      <c r="W3307" s="157"/>
    </row>
    <row r="3308" spans="1:23" ht="13.8">
      <c r="A3308" s="162">
        <v>8.83</v>
      </c>
      <c r="B3308" s="153">
        <v>59</v>
      </c>
      <c r="C3308" s="153">
        <v>74377</v>
      </c>
      <c r="D3308" s="27"/>
      <c r="E3308" s="27"/>
      <c r="F3308" s="27"/>
      <c r="G3308" s="27"/>
      <c r="H3308" s="27"/>
      <c r="I3308" s="27"/>
      <c r="J3308" s="154" t="s">
        <v>95</v>
      </c>
      <c r="K3308" s="27" t="s">
        <v>98</v>
      </c>
      <c r="L3308" s="27"/>
      <c r="M3308" s="155" t="s">
        <v>98</v>
      </c>
      <c r="N3308" s="140">
        <v>2.9318076912009505E-3</v>
      </c>
      <c r="O3308" s="140">
        <f t="shared" si="143"/>
        <v>2.9318076912009503</v>
      </c>
      <c r="P3308" s="156" t="s">
        <v>346</v>
      </c>
      <c r="Q3308" s="156" t="s">
        <v>346</v>
      </c>
      <c r="R3308" s="185">
        <v>103</v>
      </c>
      <c r="S3308" s="185"/>
      <c r="T3308" s="186"/>
      <c r="U3308" s="186"/>
      <c r="V3308" s="186"/>
      <c r="W3308" s="157"/>
    </row>
    <row r="3309" spans="1:23" ht="13.8">
      <c r="A3309" s="162">
        <v>8.83</v>
      </c>
      <c r="B3309" s="153">
        <v>128</v>
      </c>
      <c r="C3309" s="153">
        <v>66042</v>
      </c>
      <c r="D3309" s="27"/>
      <c r="E3309" s="27"/>
      <c r="F3309" s="27"/>
      <c r="G3309" s="27"/>
      <c r="H3309" s="27"/>
      <c r="I3309" s="27"/>
      <c r="J3309" s="154" t="s">
        <v>622</v>
      </c>
      <c r="K3309" s="27" t="s">
        <v>377</v>
      </c>
      <c r="L3309" s="27"/>
      <c r="M3309" s="155" t="s">
        <v>625</v>
      </c>
      <c r="N3309" s="140">
        <v>2.603256968448488E-3</v>
      </c>
      <c r="O3309" s="140">
        <f t="shared" si="143"/>
        <v>2.6032569684484881</v>
      </c>
      <c r="P3309" s="156" t="s">
        <v>346</v>
      </c>
      <c r="Q3309" s="156" t="s">
        <v>346</v>
      </c>
      <c r="R3309" s="185">
        <v>102</v>
      </c>
      <c r="S3309" s="185">
        <v>64</v>
      </c>
      <c r="T3309" s="186"/>
      <c r="U3309" s="186"/>
      <c r="V3309" s="186"/>
      <c r="W3309" s="157"/>
    </row>
    <row r="3310" spans="1:23" ht="13.8">
      <c r="A3310" s="162">
        <v>8.85</v>
      </c>
      <c r="B3310" s="153">
        <v>59</v>
      </c>
      <c r="C3310" s="153">
        <v>129287</v>
      </c>
      <c r="D3310" s="27"/>
      <c r="E3310" s="27"/>
      <c r="F3310" s="27"/>
      <c r="G3310" s="27"/>
      <c r="H3310" s="27"/>
      <c r="I3310" s="27"/>
      <c r="J3310" s="154" t="s">
        <v>95</v>
      </c>
      <c r="K3310" s="27" t="s">
        <v>98</v>
      </c>
      <c r="L3310" s="27"/>
      <c r="M3310" s="155" t="s">
        <v>98</v>
      </c>
      <c r="N3310" s="140">
        <v>5.0962612228551479E-3</v>
      </c>
      <c r="O3310" s="140">
        <f t="shared" si="143"/>
        <v>5.0962612228551478</v>
      </c>
      <c r="P3310" s="156" t="s">
        <v>346</v>
      </c>
      <c r="Q3310" s="156" t="s">
        <v>346</v>
      </c>
      <c r="R3310" s="185">
        <v>103</v>
      </c>
      <c r="S3310" s="185"/>
      <c r="T3310" s="186"/>
      <c r="U3310" s="186"/>
      <c r="V3310" s="186"/>
      <c r="W3310" s="157"/>
    </row>
    <row r="3311" spans="1:23" ht="13.8">
      <c r="A3311" s="162">
        <v>8.85</v>
      </c>
      <c r="B3311" s="153">
        <v>94</v>
      </c>
      <c r="C3311" s="153">
        <v>81590</v>
      </c>
      <c r="D3311" s="27"/>
      <c r="E3311" s="27"/>
      <c r="F3311" s="27"/>
      <c r="G3311" s="27"/>
      <c r="H3311" s="27"/>
      <c r="I3311" s="27"/>
      <c r="J3311" s="154" t="s">
        <v>366</v>
      </c>
      <c r="K3311" s="27" t="s">
        <v>378</v>
      </c>
      <c r="L3311" s="27"/>
      <c r="M3311" s="155" t="s">
        <v>373</v>
      </c>
      <c r="N3311" s="140">
        <v>3.2161311900867949E-3</v>
      </c>
      <c r="O3311" s="140">
        <f t="shared" si="143"/>
        <v>3.216131190086795</v>
      </c>
      <c r="P3311" s="156" t="s">
        <v>346</v>
      </c>
      <c r="Q3311" s="156" t="s">
        <v>346</v>
      </c>
      <c r="R3311" s="185">
        <v>77</v>
      </c>
      <c r="S3311" s="185">
        <v>138</v>
      </c>
      <c r="T3311" s="186"/>
      <c r="U3311" s="186"/>
      <c r="V3311" s="186"/>
      <c r="W3311" s="157"/>
    </row>
    <row r="3312" spans="1:23" ht="13.8">
      <c r="A3312" s="162">
        <v>8.9</v>
      </c>
      <c r="B3312" s="153">
        <v>60</v>
      </c>
      <c r="C3312" s="153">
        <v>385508</v>
      </c>
      <c r="D3312" s="27"/>
      <c r="E3312" s="27"/>
      <c r="F3312" s="27"/>
      <c r="G3312" s="27"/>
      <c r="H3312" s="27"/>
      <c r="I3312" s="27"/>
      <c r="J3312" s="154" t="s">
        <v>82</v>
      </c>
      <c r="K3312" s="27" t="s">
        <v>108</v>
      </c>
      <c r="L3312" s="27"/>
      <c r="M3312" s="155" t="s">
        <v>133</v>
      </c>
      <c r="N3312" s="140">
        <v>1.5196032636695431E-2</v>
      </c>
      <c r="O3312" s="140">
        <f t="shared" si="143"/>
        <v>15.196032636695431</v>
      </c>
      <c r="P3312" s="156" t="s">
        <v>346</v>
      </c>
      <c r="Q3312" s="27">
        <v>500</v>
      </c>
      <c r="R3312" s="185">
        <v>73</v>
      </c>
      <c r="S3312" s="185">
        <v>129</v>
      </c>
      <c r="T3312" s="186">
        <v>158</v>
      </c>
      <c r="U3312" s="186"/>
      <c r="V3312" s="186"/>
      <c r="W3312" s="157"/>
    </row>
    <row r="3313" spans="1:23" ht="13.8">
      <c r="A3313" s="162">
        <v>9.06</v>
      </c>
      <c r="B3313" s="153">
        <v>73</v>
      </c>
      <c r="C3313" s="153">
        <v>71282</v>
      </c>
      <c r="D3313" s="27"/>
      <c r="E3313" s="27"/>
      <c r="F3313" s="27"/>
      <c r="G3313" s="27"/>
      <c r="H3313" s="27"/>
      <c r="I3313" s="27"/>
      <c r="J3313" s="154" t="s">
        <v>83</v>
      </c>
      <c r="K3313" s="27" t="s">
        <v>109</v>
      </c>
      <c r="L3313" s="27"/>
      <c r="M3313" s="155" t="s">
        <v>134</v>
      </c>
      <c r="N3313" s="140">
        <v>2.8098083526383985E-3</v>
      </c>
      <c r="O3313" s="140">
        <f t="shared" si="143"/>
        <v>2.8098083526383983</v>
      </c>
      <c r="P3313" s="27">
        <v>22.984999999999999</v>
      </c>
      <c r="Q3313" s="27">
        <v>22.984999999999999</v>
      </c>
      <c r="R3313" s="185">
        <v>341</v>
      </c>
      <c r="S3313" s="185">
        <v>429</v>
      </c>
      <c r="T3313" s="186">
        <v>325</v>
      </c>
      <c r="U3313" s="186"/>
      <c r="V3313" s="186"/>
      <c r="W3313" s="157"/>
    </row>
    <row r="3314" spans="1:23" ht="13.8">
      <c r="A3314" s="162">
        <v>9.1</v>
      </c>
      <c r="B3314" s="153">
        <v>135</v>
      </c>
      <c r="C3314" s="153">
        <v>494104</v>
      </c>
      <c r="D3314" s="27"/>
      <c r="E3314" s="27"/>
      <c r="F3314" s="27"/>
      <c r="G3314" s="27"/>
      <c r="H3314" s="27"/>
      <c r="I3314" s="27"/>
      <c r="J3314" s="154" t="s">
        <v>367</v>
      </c>
      <c r="K3314" s="27" t="s">
        <v>379</v>
      </c>
      <c r="L3314" s="27"/>
      <c r="M3314" s="155" t="s">
        <v>374</v>
      </c>
      <c r="N3314" s="140">
        <v>1.9476691819422062E-2</v>
      </c>
      <c r="O3314" s="140">
        <f t="shared" si="143"/>
        <v>19.476691819422062</v>
      </c>
      <c r="P3314" s="27">
        <v>24700</v>
      </c>
      <c r="Q3314" s="27">
        <v>24700</v>
      </c>
      <c r="R3314" s="185">
        <v>108</v>
      </c>
      <c r="S3314" s="185">
        <v>69</v>
      </c>
      <c r="T3314" s="186"/>
      <c r="U3314" s="186"/>
      <c r="V3314" s="186"/>
      <c r="W3314" s="157"/>
    </row>
    <row r="3315" spans="1:23" ht="13.8">
      <c r="A3315" s="162">
        <v>9.11</v>
      </c>
      <c r="B3315" s="153">
        <v>135</v>
      </c>
      <c r="C3315" s="153">
        <v>46773</v>
      </c>
      <c r="D3315" s="27"/>
      <c r="E3315" s="27"/>
      <c r="F3315" s="27"/>
      <c r="G3315" s="27"/>
      <c r="H3315" s="27"/>
      <c r="I3315" s="27"/>
      <c r="J3315" s="154" t="s">
        <v>589</v>
      </c>
      <c r="K3315" s="27" t="s">
        <v>110</v>
      </c>
      <c r="L3315" s="27"/>
      <c r="M3315" s="155" t="s">
        <v>98</v>
      </c>
      <c r="N3315" s="140">
        <v>1.8437076131134903E-3</v>
      </c>
      <c r="O3315" s="140">
        <f t="shared" si="143"/>
        <v>1.8437076131134904</v>
      </c>
      <c r="P3315" s="156" t="s">
        <v>346</v>
      </c>
      <c r="Q3315" s="156" t="s">
        <v>346</v>
      </c>
      <c r="R3315" s="185">
        <v>107</v>
      </c>
      <c r="S3315" s="185">
        <v>150</v>
      </c>
      <c r="T3315" s="186"/>
      <c r="U3315" s="186"/>
      <c r="V3315" s="186"/>
      <c r="W3315" s="157"/>
    </row>
    <row r="3316" spans="1:23" ht="13.8">
      <c r="A3316" s="162">
        <v>9.17</v>
      </c>
      <c r="B3316" s="153">
        <v>55</v>
      </c>
      <c r="C3316" s="153">
        <v>89086</v>
      </c>
      <c r="D3316" s="27"/>
      <c r="E3316" s="27"/>
      <c r="F3316" s="27"/>
      <c r="G3316" s="27"/>
      <c r="H3316" s="27"/>
      <c r="I3316" s="27"/>
      <c r="J3316" s="154" t="s">
        <v>152</v>
      </c>
      <c r="K3316" s="27" t="s">
        <v>163</v>
      </c>
      <c r="L3316" s="27"/>
      <c r="M3316" s="155" t="s">
        <v>175</v>
      </c>
      <c r="N3316" s="140">
        <v>3.5116100404470186E-3</v>
      </c>
      <c r="O3316" s="140">
        <f t="shared" si="143"/>
        <v>3.5116100404470187</v>
      </c>
      <c r="P3316" s="156" t="s">
        <v>346</v>
      </c>
      <c r="Q3316" s="27">
        <v>1013.2</v>
      </c>
      <c r="R3316" s="185">
        <v>85</v>
      </c>
      <c r="S3316" s="185">
        <v>113</v>
      </c>
      <c r="T3316" s="186"/>
      <c r="U3316" s="186"/>
      <c r="V3316" s="186"/>
      <c r="W3316" s="157"/>
    </row>
    <row r="3317" spans="1:23" ht="13.8">
      <c r="A3317" s="162">
        <v>9.18</v>
      </c>
      <c r="B3317" s="153">
        <v>129</v>
      </c>
      <c r="C3317" s="153">
        <v>57923</v>
      </c>
      <c r="D3317" s="27"/>
      <c r="E3317" s="27"/>
      <c r="F3317" s="27"/>
      <c r="G3317" s="27"/>
      <c r="H3317" s="27"/>
      <c r="I3317" s="27"/>
      <c r="J3317" s="154" t="s">
        <v>680</v>
      </c>
      <c r="K3317" s="27" t="s">
        <v>688</v>
      </c>
      <c r="L3317" s="27"/>
      <c r="M3317" s="155" t="s">
        <v>693</v>
      </c>
      <c r="N3317" s="140">
        <v>2.2832205775633954E-3</v>
      </c>
      <c r="O3317" s="140">
        <f t="shared" si="143"/>
        <v>2.2832205775633954</v>
      </c>
      <c r="P3317" s="27">
        <v>7500</v>
      </c>
      <c r="Q3317" s="27">
        <v>7500</v>
      </c>
      <c r="R3317" s="185">
        <v>102</v>
      </c>
      <c r="S3317" s="185"/>
      <c r="T3317" s="186"/>
      <c r="U3317" s="186"/>
      <c r="V3317" s="186"/>
      <c r="W3317" s="157"/>
    </row>
    <row r="3318" spans="1:23" ht="13.8">
      <c r="A3318" s="162">
        <v>9.36</v>
      </c>
      <c r="B3318" s="153">
        <v>103</v>
      </c>
      <c r="C3318" s="153">
        <v>317848</v>
      </c>
      <c r="D3318" s="27"/>
      <c r="E3318" s="27"/>
      <c r="F3318" s="27"/>
      <c r="G3318" s="27"/>
      <c r="H3318" s="27"/>
      <c r="I3318" s="27"/>
      <c r="J3318" s="154" t="s">
        <v>631</v>
      </c>
      <c r="K3318" s="27" t="s">
        <v>650</v>
      </c>
      <c r="L3318" s="27"/>
      <c r="M3318" s="155" t="s">
        <v>658</v>
      </c>
      <c r="N3318" s="140">
        <v>1.2528997015647844E-2</v>
      </c>
      <c r="O3318" s="140">
        <f t="shared" si="143"/>
        <v>12.528997015647844</v>
      </c>
      <c r="P3318" s="156" t="s">
        <v>346</v>
      </c>
      <c r="Q3318" s="156" t="s">
        <v>346</v>
      </c>
      <c r="R3318" s="185">
        <v>145</v>
      </c>
      <c r="S3318" s="185">
        <v>86</v>
      </c>
      <c r="T3318" s="186">
        <v>116</v>
      </c>
      <c r="U3318" s="186"/>
      <c r="V3318" s="186"/>
      <c r="W3318" s="157"/>
    </row>
    <row r="3319" spans="1:23" ht="13.8">
      <c r="A3319" s="162">
        <v>9.5299999999999994</v>
      </c>
      <c r="B3319" s="153">
        <v>73</v>
      </c>
      <c r="C3319" s="153">
        <v>132332</v>
      </c>
      <c r="D3319" s="27"/>
      <c r="E3319" s="27"/>
      <c r="F3319" s="27"/>
      <c r="G3319" s="27"/>
      <c r="H3319" s="27"/>
      <c r="I3319" s="27"/>
      <c r="J3319" s="154" t="s">
        <v>497</v>
      </c>
      <c r="K3319" s="27" t="s">
        <v>190</v>
      </c>
      <c r="L3319" s="27"/>
      <c r="M3319" s="155" t="s">
        <v>197</v>
      </c>
      <c r="N3319" s="140">
        <v>5.2162896512632159E-3</v>
      </c>
      <c r="O3319" s="140">
        <f t="shared" si="143"/>
        <v>5.2162896512632155</v>
      </c>
      <c r="P3319" s="156" t="s">
        <v>346</v>
      </c>
      <c r="Q3319" s="27">
        <v>0.50760000000000005</v>
      </c>
      <c r="R3319" s="185">
        <v>221</v>
      </c>
      <c r="S3319" s="185">
        <v>147</v>
      </c>
      <c r="T3319" s="186">
        <v>281</v>
      </c>
      <c r="U3319" s="186"/>
      <c r="V3319" s="186"/>
      <c r="W3319" s="157"/>
    </row>
    <row r="3320" spans="1:23" ht="13.8">
      <c r="A3320" s="162">
        <v>9.58</v>
      </c>
      <c r="B3320" s="153">
        <v>60</v>
      </c>
      <c r="C3320" s="153">
        <v>318774</v>
      </c>
      <c r="D3320" s="27"/>
      <c r="E3320" s="27"/>
      <c r="F3320" s="27"/>
      <c r="G3320" s="27"/>
      <c r="H3320" s="27"/>
      <c r="I3320" s="27"/>
      <c r="J3320" s="154" t="s">
        <v>548</v>
      </c>
      <c r="K3320" s="27" t="s">
        <v>112</v>
      </c>
      <c r="L3320" s="27"/>
      <c r="M3320" s="155" t="s">
        <v>137</v>
      </c>
      <c r="N3320" s="140">
        <v>1.2565498271708886E-2</v>
      </c>
      <c r="O3320" s="140">
        <f t="shared" si="143"/>
        <v>12.565498271708886</v>
      </c>
      <c r="P3320" s="156" t="s">
        <v>346</v>
      </c>
      <c r="Q3320" s="156" t="s">
        <v>346</v>
      </c>
      <c r="R3320" s="185">
        <v>73</v>
      </c>
      <c r="S3320" s="185">
        <v>129</v>
      </c>
      <c r="T3320" s="186">
        <v>172</v>
      </c>
      <c r="U3320" s="186"/>
      <c r="V3320" s="186"/>
      <c r="W3320" s="157"/>
    </row>
    <row r="3321" spans="1:23" ht="13.8">
      <c r="A3321" s="162">
        <v>9.59</v>
      </c>
      <c r="B3321" s="153">
        <v>57</v>
      </c>
      <c r="C3321" s="153">
        <v>374435</v>
      </c>
      <c r="D3321" s="27"/>
      <c r="E3321" s="27"/>
      <c r="F3321" s="27"/>
      <c r="G3321" s="27"/>
      <c r="H3321" s="27"/>
      <c r="I3321" s="27"/>
      <c r="J3321" s="154" t="s">
        <v>95</v>
      </c>
      <c r="K3321" s="27" t="s">
        <v>98</v>
      </c>
      <c r="L3321" s="27"/>
      <c r="M3321" s="155" t="s">
        <v>98</v>
      </c>
      <c r="N3321" s="140">
        <v>1.475955487388343E-2</v>
      </c>
      <c r="O3321" s="140">
        <f t="shared" si="143"/>
        <v>14.759554873883431</v>
      </c>
      <c r="P3321" s="156" t="s">
        <v>346</v>
      </c>
      <c r="Q3321" s="156" t="s">
        <v>346</v>
      </c>
      <c r="R3321" s="185">
        <v>87</v>
      </c>
      <c r="S3321" s="185">
        <v>141</v>
      </c>
      <c r="T3321" s="186"/>
      <c r="U3321" s="186"/>
      <c r="V3321" s="186"/>
      <c r="W3321" s="157"/>
    </row>
    <row r="3322" spans="1:23" ht="13.8">
      <c r="A3322" s="162">
        <v>9.74</v>
      </c>
      <c r="B3322" s="153">
        <v>142</v>
      </c>
      <c r="C3322" s="153">
        <v>29109</v>
      </c>
      <c r="D3322" s="27"/>
      <c r="E3322" s="27"/>
      <c r="F3322" s="27"/>
      <c r="G3322" s="27"/>
      <c r="H3322" s="27"/>
      <c r="I3322" s="27"/>
      <c r="J3322" s="154" t="s">
        <v>547</v>
      </c>
      <c r="K3322" s="27" t="s">
        <v>191</v>
      </c>
      <c r="L3322" s="27"/>
      <c r="M3322" s="155" t="s">
        <v>98</v>
      </c>
      <c r="N3322" s="140">
        <v>1.1474244737374251E-3</v>
      </c>
      <c r="O3322" s="140">
        <f t="shared" si="143"/>
        <v>1.1474244737374251</v>
      </c>
      <c r="P3322" s="156" t="s">
        <v>346</v>
      </c>
      <c r="Q3322" s="156" t="s">
        <v>346</v>
      </c>
      <c r="R3322" s="185">
        <v>115</v>
      </c>
      <c r="S3322" s="185"/>
      <c r="T3322" s="186"/>
      <c r="U3322" s="186"/>
      <c r="V3322" s="186"/>
      <c r="W3322" s="157"/>
    </row>
    <row r="3323" spans="1:23" ht="13.8">
      <c r="A3323" s="162">
        <v>9.92</v>
      </c>
      <c r="B3323" s="153">
        <v>55</v>
      </c>
      <c r="C3323" s="153">
        <v>285473</v>
      </c>
      <c r="D3323" s="27"/>
      <c r="E3323" s="27"/>
      <c r="F3323" s="27"/>
      <c r="G3323" s="27"/>
      <c r="H3323" s="27"/>
      <c r="I3323" s="27"/>
      <c r="J3323" s="154" t="s">
        <v>474</v>
      </c>
      <c r="K3323" s="27" t="s">
        <v>194</v>
      </c>
      <c r="L3323" s="27"/>
      <c r="M3323" s="155" t="s">
        <v>98</v>
      </c>
      <c r="N3323" s="140">
        <v>1.1252832690619533E-2</v>
      </c>
      <c r="O3323" s="140">
        <f t="shared" si="143"/>
        <v>11.252832690619533</v>
      </c>
      <c r="P3323" s="156" t="s">
        <v>346</v>
      </c>
      <c r="Q3323" s="156" t="s">
        <v>346</v>
      </c>
      <c r="R3323" s="185">
        <v>69</v>
      </c>
      <c r="S3323" s="185">
        <v>97</v>
      </c>
      <c r="T3323" s="186">
        <v>196</v>
      </c>
      <c r="U3323" s="186"/>
      <c r="V3323" s="186"/>
      <c r="W3323" s="157"/>
    </row>
    <row r="3324" spans="1:23" ht="13.8">
      <c r="A3324" s="162">
        <v>10.039999999999999</v>
      </c>
      <c r="B3324" s="153">
        <v>109</v>
      </c>
      <c r="C3324" s="153">
        <v>51397</v>
      </c>
      <c r="D3324" s="27"/>
      <c r="E3324" s="27"/>
      <c r="F3324" s="27"/>
      <c r="G3324" s="27"/>
      <c r="H3324" s="27"/>
      <c r="I3324" s="27"/>
      <c r="J3324" s="154" t="s">
        <v>95</v>
      </c>
      <c r="K3324" s="27" t="s">
        <v>98</v>
      </c>
      <c r="L3324" s="27"/>
      <c r="M3324" s="155" t="s">
        <v>98</v>
      </c>
      <c r="N3324" s="140">
        <v>2.0259773842001591E-3</v>
      </c>
      <c r="O3324" s="140">
        <f t="shared" si="143"/>
        <v>2.0259773842001589</v>
      </c>
      <c r="P3324" s="156" t="s">
        <v>346</v>
      </c>
      <c r="Q3324" s="156" t="s">
        <v>346</v>
      </c>
      <c r="R3324" s="185">
        <v>151</v>
      </c>
      <c r="S3324" s="185">
        <v>175</v>
      </c>
      <c r="T3324" s="186">
        <v>190</v>
      </c>
      <c r="U3324" s="186"/>
      <c r="V3324" s="186"/>
      <c r="W3324" s="157"/>
    </row>
    <row r="3325" spans="1:23" ht="13.8">
      <c r="A3325" s="162">
        <v>10.32</v>
      </c>
      <c r="B3325" s="153">
        <v>73</v>
      </c>
      <c r="C3325" s="153">
        <v>105625</v>
      </c>
      <c r="D3325" s="27"/>
      <c r="E3325" s="27"/>
      <c r="F3325" s="27"/>
      <c r="G3325" s="27"/>
      <c r="H3325" s="27"/>
      <c r="I3325" s="27"/>
      <c r="J3325" s="154" t="s">
        <v>184</v>
      </c>
      <c r="K3325" s="27" t="s">
        <v>192</v>
      </c>
      <c r="L3325" s="27"/>
      <c r="M3325" s="155" t="s">
        <v>199</v>
      </c>
      <c r="N3325" s="140">
        <v>4.1635477013471957E-3</v>
      </c>
      <c r="O3325" s="140">
        <f t="shared" si="143"/>
        <v>4.1635477013471958</v>
      </c>
      <c r="P3325" s="156" t="s">
        <v>346</v>
      </c>
      <c r="Q3325" s="27">
        <v>2.6755</v>
      </c>
      <c r="R3325" s="185">
        <v>281</v>
      </c>
      <c r="S3325" s="185">
        <v>147</v>
      </c>
      <c r="T3325" s="186">
        <v>503</v>
      </c>
      <c r="U3325" s="186"/>
      <c r="V3325" s="186"/>
      <c r="W3325" s="157"/>
    </row>
    <row r="3326" spans="1:23" ht="13.8">
      <c r="A3326" s="162">
        <v>10.47</v>
      </c>
      <c r="B3326" s="153">
        <v>193</v>
      </c>
      <c r="C3326" s="153">
        <v>65536</v>
      </c>
      <c r="D3326" s="27"/>
      <c r="E3326" s="27"/>
      <c r="F3326" s="27"/>
      <c r="G3326" s="27"/>
      <c r="H3326" s="27"/>
      <c r="I3326" s="27"/>
      <c r="J3326" s="154" t="s">
        <v>95</v>
      </c>
      <c r="K3326" s="27" t="s">
        <v>98</v>
      </c>
      <c r="L3326" s="27"/>
      <c r="M3326" s="155" t="s">
        <v>98</v>
      </c>
      <c r="N3326" s="140">
        <v>2.5833113576851112E-3</v>
      </c>
      <c r="O3326" s="140">
        <f t="shared" si="143"/>
        <v>2.583311357685111</v>
      </c>
      <c r="P3326" s="156" t="s">
        <v>346</v>
      </c>
      <c r="Q3326" s="156" t="s">
        <v>346</v>
      </c>
      <c r="R3326" s="185">
        <v>208</v>
      </c>
      <c r="S3326" s="185">
        <v>207</v>
      </c>
      <c r="T3326" s="186"/>
      <c r="U3326" s="186"/>
      <c r="V3326" s="186"/>
      <c r="W3326" s="157"/>
    </row>
    <row r="3327" spans="1:23" ht="13.8">
      <c r="A3327" s="162">
        <v>10.48</v>
      </c>
      <c r="B3327" s="153">
        <v>147</v>
      </c>
      <c r="C3327" s="153">
        <v>169205</v>
      </c>
      <c r="D3327" s="27"/>
      <c r="E3327" s="27"/>
      <c r="F3327" s="27"/>
      <c r="G3327" s="27"/>
      <c r="H3327" s="27"/>
      <c r="I3327" s="27"/>
      <c r="J3327" s="154" t="s">
        <v>788</v>
      </c>
      <c r="K3327" s="27" t="s">
        <v>838</v>
      </c>
      <c r="L3327" s="27"/>
      <c r="M3327" s="155" t="s">
        <v>815</v>
      </c>
      <c r="N3327" s="140">
        <v>6.6697570537888971E-3</v>
      </c>
      <c r="O3327" s="140">
        <f t="shared" si="143"/>
        <v>6.6697570537888975</v>
      </c>
      <c r="P3327" s="156" t="s">
        <v>346</v>
      </c>
      <c r="Q3327" s="156" t="s">
        <v>346</v>
      </c>
      <c r="R3327" s="185">
        <v>91</v>
      </c>
      <c r="S3327" s="185">
        <v>119</v>
      </c>
      <c r="T3327" s="186">
        <v>162</v>
      </c>
      <c r="U3327" s="186"/>
      <c r="V3327" s="186"/>
      <c r="W3327" s="157"/>
    </row>
    <row r="3328" spans="1:23" ht="13.8">
      <c r="A3328" s="162">
        <v>10.58</v>
      </c>
      <c r="B3328" s="153">
        <v>163</v>
      </c>
      <c r="C3328" s="153">
        <v>33359</v>
      </c>
      <c r="D3328" s="27"/>
      <c r="E3328" s="27"/>
      <c r="F3328" s="27"/>
      <c r="G3328" s="27"/>
      <c r="H3328" s="27"/>
      <c r="I3328" s="27"/>
      <c r="J3328" s="154" t="s">
        <v>634</v>
      </c>
      <c r="K3328" s="27" t="s">
        <v>649</v>
      </c>
      <c r="L3328" s="27"/>
      <c r="M3328" s="155" t="s">
        <v>660</v>
      </c>
      <c r="N3328" s="140">
        <v>1.3149518368685549E-3</v>
      </c>
      <c r="O3328" s="140">
        <f t="shared" si="143"/>
        <v>1.3149518368685549</v>
      </c>
      <c r="P3328" s="27">
        <v>26100</v>
      </c>
      <c r="Q3328" s="27">
        <v>26100</v>
      </c>
      <c r="R3328" s="185">
        <v>194</v>
      </c>
      <c r="S3328" s="185"/>
      <c r="T3328" s="186"/>
      <c r="U3328" s="186"/>
      <c r="V3328" s="186"/>
      <c r="W3328" s="157"/>
    </row>
    <row r="3329" spans="1:23" ht="13.8">
      <c r="A3329" s="162">
        <v>10.62</v>
      </c>
      <c r="B3329" s="153">
        <v>158</v>
      </c>
      <c r="C3329" s="27">
        <v>76772</v>
      </c>
      <c r="D3329" s="27"/>
      <c r="E3329" s="27"/>
      <c r="F3329" s="27"/>
      <c r="G3329" s="27"/>
      <c r="H3329" s="27"/>
      <c r="I3329" s="27"/>
      <c r="J3329" s="154" t="s">
        <v>95</v>
      </c>
      <c r="K3329" s="27" t="s">
        <v>98</v>
      </c>
      <c r="L3329" s="27"/>
      <c r="M3329" s="155" t="s">
        <v>98</v>
      </c>
      <c r="N3329" s="140">
        <v>3.0262142876007285E-3</v>
      </c>
      <c r="O3329" s="140">
        <f t="shared" si="143"/>
        <v>3.0262142876007285</v>
      </c>
      <c r="P3329" s="156" t="s">
        <v>346</v>
      </c>
      <c r="Q3329" s="156" t="s">
        <v>346</v>
      </c>
      <c r="R3329" s="185">
        <v>179</v>
      </c>
      <c r="S3329" s="185"/>
      <c r="T3329" s="186"/>
      <c r="U3329" s="186"/>
      <c r="V3329" s="186"/>
      <c r="W3329" s="157"/>
    </row>
    <row r="3330" spans="1:23" ht="13.8">
      <c r="A3330" s="162">
        <v>10.64</v>
      </c>
      <c r="B3330" s="153">
        <v>55</v>
      </c>
      <c r="C3330" s="27">
        <v>109782</v>
      </c>
      <c r="D3330" s="27"/>
      <c r="E3330" s="27"/>
      <c r="F3330" s="27"/>
      <c r="G3330" s="27"/>
      <c r="H3330" s="27"/>
      <c r="I3330" s="27"/>
      <c r="J3330" s="154" t="s">
        <v>95</v>
      </c>
      <c r="K3330" s="27" t="s">
        <v>98</v>
      </c>
      <c r="L3330" s="27"/>
      <c r="M3330" s="155" t="s">
        <v>98</v>
      </c>
      <c r="N3330" s="140">
        <v>4.3274091715909862E-3</v>
      </c>
      <c r="O3330" s="140">
        <f t="shared" si="143"/>
        <v>4.3274091715909861</v>
      </c>
      <c r="P3330" s="156" t="s">
        <v>346</v>
      </c>
      <c r="Q3330" s="156" t="s">
        <v>346</v>
      </c>
      <c r="R3330" s="185">
        <v>69</v>
      </c>
      <c r="S3330" s="185">
        <v>83</v>
      </c>
      <c r="T3330" s="186">
        <v>158</v>
      </c>
      <c r="U3330" s="186"/>
      <c r="V3330" s="186"/>
      <c r="W3330" s="157"/>
    </row>
    <row r="3331" spans="1:23" ht="13.8">
      <c r="A3331" s="162">
        <v>10.67</v>
      </c>
      <c r="B3331" s="153">
        <v>147</v>
      </c>
      <c r="C3331" s="27">
        <v>86459</v>
      </c>
      <c r="D3331" s="27"/>
      <c r="E3331" s="27"/>
      <c r="F3331" s="27"/>
      <c r="G3331" s="27"/>
      <c r="H3331" s="27"/>
      <c r="I3331" s="27"/>
      <c r="J3331" s="154" t="s">
        <v>789</v>
      </c>
      <c r="K3331" s="27" t="s">
        <v>838</v>
      </c>
      <c r="L3331" s="27"/>
      <c r="M3331" s="155" t="s">
        <v>98</v>
      </c>
      <c r="N3331" s="140">
        <v>3.4080584209304349E-3</v>
      </c>
      <c r="O3331" s="140">
        <f t="shared" si="143"/>
        <v>3.408058420930435</v>
      </c>
      <c r="P3331" s="156" t="s">
        <v>346</v>
      </c>
      <c r="Q3331" s="156" t="s">
        <v>346</v>
      </c>
      <c r="R3331" s="185">
        <v>91</v>
      </c>
      <c r="S3331" s="185">
        <v>162</v>
      </c>
      <c r="T3331" s="186">
        <v>119</v>
      </c>
      <c r="U3331" s="186"/>
      <c r="V3331" s="186"/>
      <c r="W3331" s="157"/>
    </row>
    <row r="3332" spans="1:23" ht="13.8">
      <c r="A3332" s="162">
        <v>10.83</v>
      </c>
      <c r="B3332" s="153">
        <v>73</v>
      </c>
      <c r="C3332" s="27">
        <v>707357</v>
      </c>
      <c r="D3332" s="27"/>
      <c r="E3332" s="27"/>
      <c r="F3332" s="27"/>
      <c r="G3332" s="27"/>
      <c r="H3332" s="27"/>
      <c r="I3332" s="27"/>
      <c r="J3332" s="154" t="s">
        <v>442</v>
      </c>
      <c r="K3332" s="27" t="s">
        <v>454</v>
      </c>
      <c r="L3332" s="27"/>
      <c r="M3332" s="155" t="s">
        <v>462</v>
      </c>
      <c r="N3332" s="140">
        <v>2.7882741882905078E-2</v>
      </c>
      <c r="O3332" s="140">
        <f t="shared" si="143"/>
        <v>27.882741882905076</v>
      </c>
      <c r="P3332" s="156" t="s">
        <v>346</v>
      </c>
      <c r="Q3332" s="27">
        <v>5.8828999999999999E-2</v>
      </c>
      <c r="R3332" s="185">
        <v>221</v>
      </c>
      <c r="S3332" s="185">
        <v>207</v>
      </c>
      <c r="T3332" s="186">
        <v>147</v>
      </c>
      <c r="U3332" s="186"/>
      <c r="V3332" s="186"/>
      <c r="W3332" s="157"/>
    </row>
    <row r="3333" spans="1:23" ht="13.8">
      <c r="A3333" s="162">
        <v>10.83</v>
      </c>
      <c r="B3333" s="153">
        <v>163</v>
      </c>
      <c r="C3333" s="27">
        <v>593152</v>
      </c>
      <c r="D3333" s="27"/>
      <c r="E3333" s="27"/>
      <c r="F3333" s="27"/>
      <c r="G3333" s="27"/>
      <c r="H3333" s="27"/>
      <c r="I3333" s="27"/>
      <c r="J3333" s="154" t="s">
        <v>531</v>
      </c>
      <c r="K3333" s="27" t="s">
        <v>533</v>
      </c>
      <c r="L3333" s="27"/>
      <c r="M3333" s="155" t="s">
        <v>534</v>
      </c>
      <c r="N3333" s="140">
        <v>2.3380985999048448E-2</v>
      </c>
      <c r="O3333" s="140">
        <f t="shared" si="143"/>
        <v>23.380985999048448</v>
      </c>
      <c r="P3333" s="156" t="s">
        <v>346</v>
      </c>
      <c r="Q3333" s="27">
        <v>1245679</v>
      </c>
      <c r="R3333" s="185">
        <v>145</v>
      </c>
      <c r="S3333" s="185">
        <v>91</v>
      </c>
      <c r="T3333" s="186">
        <v>105</v>
      </c>
      <c r="U3333" s="186"/>
      <c r="V3333" s="186"/>
      <c r="W3333" s="157"/>
    </row>
    <row r="3334" spans="1:23" ht="13.8">
      <c r="A3334" s="162">
        <v>11.01</v>
      </c>
      <c r="B3334" s="153">
        <v>191</v>
      </c>
      <c r="C3334" s="27">
        <v>225103</v>
      </c>
      <c r="D3334" s="27"/>
      <c r="E3334" s="27"/>
      <c r="F3334" s="27"/>
      <c r="G3334" s="27"/>
      <c r="H3334" s="27"/>
      <c r="I3334" s="27"/>
      <c r="J3334" s="154" t="s">
        <v>443</v>
      </c>
      <c r="K3334" s="27" t="s">
        <v>732</v>
      </c>
      <c r="L3334" s="27"/>
      <c r="M3334" s="155" t="s">
        <v>98</v>
      </c>
      <c r="N3334" s="140">
        <v>8.8731557700956962E-3</v>
      </c>
      <c r="O3334" s="140">
        <f t="shared" si="143"/>
        <v>8.8731557700956962</v>
      </c>
      <c r="P3334" s="156" t="s">
        <v>346</v>
      </c>
      <c r="Q3334" s="156" t="s">
        <v>346</v>
      </c>
      <c r="R3334" s="185">
        <v>91</v>
      </c>
      <c r="S3334" s="185">
        <v>206</v>
      </c>
      <c r="T3334" s="186"/>
      <c r="U3334" s="186"/>
      <c r="V3334" s="186"/>
      <c r="W3334" s="157"/>
    </row>
    <row r="3335" spans="1:23" ht="13.8">
      <c r="A3335" s="162">
        <v>11.24</v>
      </c>
      <c r="B3335" s="153">
        <v>163</v>
      </c>
      <c r="C3335" s="27">
        <v>42324</v>
      </c>
      <c r="D3335" s="27"/>
      <c r="E3335" s="27"/>
      <c r="F3335" s="27"/>
      <c r="G3335" s="27"/>
      <c r="H3335" s="27"/>
      <c r="I3335" s="27"/>
      <c r="J3335" s="154" t="s">
        <v>95</v>
      </c>
      <c r="K3335" s="27" t="s">
        <v>98</v>
      </c>
      <c r="L3335" s="27"/>
      <c r="M3335" s="155" t="s">
        <v>98</v>
      </c>
      <c r="N3335" s="140">
        <v>1.6683360275675145E-3</v>
      </c>
      <c r="O3335" s="140">
        <f t="shared" si="143"/>
        <v>1.6683360275675145</v>
      </c>
      <c r="P3335" s="156" t="s">
        <v>346</v>
      </c>
      <c r="Q3335" s="156" t="s">
        <v>346</v>
      </c>
      <c r="R3335" s="185">
        <v>145</v>
      </c>
      <c r="S3335" s="185">
        <v>105</v>
      </c>
      <c r="T3335" s="186"/>
      <c r="U3335" s="186"/>
      <c r="V3335" s="186"/>
      <c r="W3335" s="157"/>
    </row>
    <row r="3336" spans="1:23" ht="13.8">
      <c r="A3336" s="162">
        <v>11.79</v>
      </c>
      <c r="B3336" s="153">
        <v>55</v>
      </c>
      <c r="C3336" s="27">
        <v>129206</v>
      </c>
      <c r="D3336" s="27"/>
      <c r="E3336" s="27"/>
      <c r="F3336" s="27"/>
      <c r="G3336" s="27"/>
      <c r="H3336" s="27"/>
      <c r="I3336" s="27"/>
      <c r="J3336" s="154" t="s">
        <v>761</v>
      </c>
      <c r="K3336" s="27" t="s">
        <v>196</v>
      </c>
      <c r="L3336" s="27"/>
      <c r="M3336" s="155" t="s">
        <v>98</v>
      </c>
      <c r="N3336" s="140">
        <v>5.093068348404884E-3</v>
      </c>
      <c r="O3336" s="140">
        <f t="shared" si="143"/>
        <v>5.0930683484048842</v>
      </c>
      <c r="P3336" s="156" t="s">
        <v>346</v>
      </c>
      <c r="Q3336" s="156" t="s">
        <v>346</v>
      </c>
      <c r="R3336" s="185">
        <v>83</v>
      </c>
      <c r="S3336" s="185">
        <v>111</v>
      </c>
      <c r="T3336" s="186">
        <v>224</v>
      </c>
      <c r="U3336" s="186"/>
      <c r="V3336" s="186"/>
      <c r="W3336" s="157"/>
    </row>
    <row r="3337" spans="1:23" ht="13.8">
      <c r="A3337" s="162">
        <v>11.91</v>
      </c>
      <c r="B3337" s="153">
        <v>73</v>
      </c>
      <c r="C3337" s="27">
        <v>128193</v>
      </c>
      <c r="D3337" s="27"/>
      <c r="E3337" s="27"/>
      <c r="F3337" s="27"/>
      <c r="G3337" s="27"/>
      <c r="H3337" s="27"/>
      <c r="I3337" s="27"/>
      <c r="J3337" s="154" t="s">
        <v>498</v>
      </c>
      <c r="K3337" s="27" t="s">
        <v>98</v>
      </c>
      <c r="L3337" s="27"/>
      <c r="M3337" s="155" t="s">
        <v>98</v>
      </c>
      <c r="N3337" s="140">
        <v>5.0531377086750406E-3</v>
      </c>
      <c r="O3337" s="140">
        <f t="shared" si="143"/>
        <v>5.0531377086750409</v>
      </c>
      <c r="P3337" s="156" t="s">
        <v>346</v>
      </c>
      <c r="Q3337" s="156" t="s">
        <v>346</v>
      </c>
      <c r="R3337" s="185">
        <v>281</v>
      </c>
      <c r="S3337" s="185">
        <v>355</v>
      </c>
      <c r="T3337" s="186"/>
      <c r="U3337" s="186"/>
      <c r="V3337" s="186"/>
      <c r="W3337" s="157"/>
    </row>
    <row r="3338" spans="1:23" ht="13.8">
      <c r="A3338" s="162">
        <v>11.92</v>
      </c>
      <c r="B3338" s="153">
        <v>149</v>
      </c>
      <c r="C3338" s="27">
        <v>658454</v>
      </c>
      <c r="D3338" s="27"/>
      <c r="E3338" s="27"/>
      <c r="F3338" s="27"/>
      <c r="G3338" s="27"/>
      <c r="H3338" s="27"/>
      <c r="I3338" s="27"/>
      <c r="J3338" s="154" t="s">
        <v>558</v>
      </c>
      <c r="K3338" s="27" t="s">
        <v>114</v>
      </c>
      <c r="L3338" s="27"/>
      <c r="M3338" s="155" t="s">
        <v>139</v>
      </c>
      <c r="N3338" s="140">
        <v>2.5955073497210573E-2</v>
      </c>
      <c r="O3338" s="140">
        <f t="shared" si="143"/>
        <v>25.955073497210574</v>
      </c>
      <c r="P3338" s="27">
        <v>6240</v>
      </c>
      <c r="Q3338" s="27">
        <v>6240</v>
      </c>
      <c r="R3338" s="185">
        <v>177</v>
      </c>
      <c r="S3338" s="185">
        <v>222</v>
      </c>
      <c r="T3338" s="186"/>
      <c r="U3338" s="186"/>
      <c r="V3338" s="186"/>
      <c r="W3338" s="157"/>
    </row>
    <row r="3339" spans="1:23" ht="13.8">
      <c r="A3339" s="162">
        <v>12.38</v>
      </c>
      <c r="B3339" s="153">
        <v>57</v>
      </c>
      <c r="C3339" s="27">
        <v>71221</v>
      </c>
      <c r="D3339" s="27"/>
      <c r="E3339" s="27"/>
      <c r="F3339" s="27"/>
      <c r="G3339" s="27"/>
      <c r="H3339" s="27"/>
      <c r="I3339" s="27"/>
      <c r="J3339" s="154" t="s">
        <v>95</v>
      </c>
      <c r="K3339" s="27" t="s">
        <v>98</v>
      </c>
      <c r="L3339" s="27"/>
      <c r="M3339" s="155" t="s">
        <v>98</v>
      </c>
      <c r="N3339" s="140">
        <v>2.8074038422499282E-3</v>
      </c>
      <c r="O3339" s="140">
        <f t="shared" si="143"/>
        <v>2.8074038422499283</v>
      </c>
      <c r="P3339" s="156" t="s">
        <v>346</v>
      </c>
      <c r="Q3339" s="156" t="s">
        <v>346</v>
      </c>
      <c r="R3339" s="185">
        <v>71</v>
      </c>
      <c r="S3339" s="185">
        <v>155</v>
      </c>
      <c r="T3339" s="186"/>
      <c r="U3339" s="186"/>
      <c r="V3339" s="186"/>
      <c r="W3339" s="157"/>
    </row>
    <row r="3340" spans="1:23" ht="13.8">
      <c r="A3340" s="162">
        <v>12.6</v>
      </c>
      <c r="B3340" s="153">
        <v>83</v>
      </c>
      <c r="C3340" s="27">
        <v>344640</v>
      </c>
      <c r="D3340" s="27"/>
      <c r="E3340" s="27"/>
      <c r="F3340" s="27"/>
      <c r="G3340" s="27"/>
      <c r="H3340" s="27"/>
      <c r="I3340" s="27"/>
      <c r="J3340" s="154" t="s">
        <v>526</v>
      </c>
      <c r="K3340" s="27" t="s">
        <v>167</v>
      </c>
      <c r="L3340" s="27"/>
      <c r="M3340" s="155" t="s">
        <v>179</v>
      </c>
      <c r="N3340" s="140">
        <v>1.3585089512826488E-2</v>
      </c>
      <c r="O3340" s="140">
        <f t="shared" si="143"/>
        <v>13.585089512826487</v>
      </c>
      <c r="P3340" s="27">
        <v>10392</v>
      </c>
      <c r="Q3340" s="27">
        <v>10392</v>
      </c>
      <c r="R3340" s="185">
        <v>153</v>
      </c>
      <c r="S3340" s="185">
        <v>55</v>
      </c>
      <c r="T3340" s="186">
        <v>226</v>
      </c>
      <c r="U3340" s="186"/>
      <c r="V3340" s="186"/>
      <c r="W3340" s="157"/>
    </row>
    <row r="3341" spans="1:23" ht="13.8">
      <c r="A3341" s="162">
        <v>12.77</v>
      </c>
      <c r="B3341" s="153">
        <v>105</v>
      </c>
      <c r="C3341" s="27">
        <v>57566</v>
      </c>
      <c r="D3341" s="27"/>
      <c r="E3341" s="27"/>
      <c r="F3341" s="27"/>
      <c r="G3341" s="27"/>
      <c r="H3341" s="27"/>
      <c r="I3341" s="27"/>
      <c r="J3341" s="154" t="s">
        <v>290</v>
      </c>
      <c r="K3341" s="27" t="s">
        <v>302</v>
      </c>
      <c r="L3341" s="27"/>
      <c r="M3341" s="155" t="s">
        <v>316</v>
      </c>
      <c r="N3341" s="140">
        <v>2.2691482790603806E-3</v>
      </c>
      <c r="O3341" s="140">
        <f t="shared" si="143"/>
        <v>2.2691482790603805</v>
      </c>
      <c r="P3341" s="27">
        <v>7600</v>
      </c>
      <c r="Q3341" s="27">
        <v>7600</v>
      </c>
      <c r="R3341" s="185">
        <v>77</v>
      </c>
      <c r="S3341" s="185">
        <v>182</v>
      </c>
      <c r="T3341" s="186"/>
      <c r="U3341" s="186"/>
      <c r="V3341" s="186"/>
      <c r="W3341" s="157"/>
    </row>
    <row r="3342" spans="1:23" ht="13.8">
      <c r="A3342" s="162">
        <v>12.76</v>
      </c>
      <c r="B3342" s="153">
        <v>173</v>
      </c>
      <c r="C3342" s="27">
        <v>93045</v>
      </c>
      <c r="D3342" s="27"/>
      <c r="E3342" s="27"/>
      <c r="F3342" s="27"/>
      <c r="G3342" s="27"/>
      <c r="H3342" s="27"/>
      <c r="I3342" s="27"/>
      <c r="J3342" s="154" t="s">
        <v>95</v>
      </c>
      <c r="K3342" s="27" t="s">
        <v>98</v>
      </c>
      <c r="L3342" s="27"/>
      <c r="M3342" s="155" t="s">
        <v>98</v>
      </c>
      <c r="N3342" s="140">
        <v>3.6676667064790519E-3</v>
      </c>
      <c r="O3342" s="140">
        <f t="shared" si="143"/>
        <v>3.6676667064790518</v>
      </c>
      <c r="P3342" s="156" t="s">
        <v>346</v>
      </c>
      <c r="Q3342" s="156" t="s">
        <v>346</v>
      </c>
      <c r="R3342" s="185">
        <v>182</v>
      </c>
      <c r="S3342" s="185"/>
      <c r="T3342" s="186"/>
      <c r="U3342" s="186"/>
      <c r="V3342" s="186"/>
      <c r="W3342" s="157"/>
    </row>
    <row r="3343" spans="1:23" ht="13.8">
      <c r="A3343" s="162">
        <v>12.83</v>
      </c>
      <c r="B3343" s="153">
        <v>55</v>
      </c>
      <c r="C3343" s="27">
        <v>70182</v>
      </c>
      <c r="D3343" s="27"/>
      <c r="E3343" s="27"/>
      <c r="F3343" s="27"/>
      <c r="G3343" s="27"/>
      <c r="H3343" s="27"/>
      <c r="I3343" s="27"/>
      <c r="J3343" s="154" t="s">
        <v>637</v>
      </c>
      <c r="K3343" s="27" t="s">
        <v>194</v>
      </c>
      <c r="L3343" s="27"/>
      <c r="M3343" s="155" t="s">
        <v>662</v>
      </c>
      <c r="N3343" s="140">
        <v>2.766448329239753E-3</v>
      </c>
      <c r="O3343" s="140">
        <f t="shared" si="143"/>
        <v>2.7664483292397528</v>
      </c>
      <c r="P3343" s="156" t="s">
        <v>346</v>
      </c>
      <c r="Q3343" s="156" t="s">
        <v>346</v>
      </c>
      <c r="R3343" s="185">
        <v>83</v>
      </c>
      <c r="S3343" s="185">
        <v>111</v>
      </c>
      <c r="T3343" s="186">
        <v>196</v>
      </c>
      <c r="U3343" s="186"/>
      <c r="V3343" s="186"/>
      <c r="W3343" s="157"/>
    </row>
    <row r="3344" spans="1:23" ht="13.8">
      <c r="A3344" s="162">
        <v>13.1</v>
      </c>
      <c r="B3344" s="153">
        <v>57</v>
      </c>
      <c r="C3344" s="27">
        <v>512724</v>
      </c>
      <c r="D3344" s="27"/>
      <c r="E3344" s="27"/>
      <c r="F3344" s="27"/>
      <c r="G3344" s="27"/>
      <c r="H3344" s="27"/>
      <c r="I3344" s="27"/>
      <c r="J3344" s="154" t="s">
        <v>596</v>
      </c>
      <c r="K3344" s="27" t="s">
        <v>484</v>
      </c>
      <c r="L3344" s="27"/>
      <c r="M3344" s="155" t="s">
        <v>598</v>
      </c>
      <c r="N3344" s="140">
        <v>2.0210658760951856E-2</v>
      </c>
      <c r="O3344" s="140">
        <f t="shared" si="143"/>
        <v>20.210658760951855</v>
      </c>
      <c r="P3344" s="156" t="s">
        <v>346</v>
      </c>
      <c r="Q3344" s="156" t="s">
        <v>346</v>
      </c>
      <c r="R3344" s="185">
        <v>71</v>
      </c>
      <c r="S3344" s="185">
        <v>85</v>
      </c>
      <c r="T3344" s="186">
        <v>212</v>
      </c>
      <c r="U3344" s="186"/>
      <c r="V3344" s="186"/>
      <c r="W3344" s="157"/>
    </row>
    <row r="3345" spans="1:23" ht="13.8">
      <c r="A3345" s="162">
        <v>13.15</v>
      </c>
      <c r="B3345" s="153">
        <v>58</v>
      </c>
      <c r="C3345" s="27">
        <v>1572280</v>
      </c>
      <c r="D3345" s="27"/>
      <c r="E3345" s="27"/>
      <c r="F3345" s="27"/>
      <c r="G3345" s="27"/>
      <c r="H3345" s="27"/>
      <c r="I3345" s="27"/>
      <c r="J3345" s="154" t="s">
        <v>854</v>
      </c>
      <c r="K3345" s="27" t="s">
        <v>857</v>
      </c>
      <c r="L3345" s="27"/>
      <c r="M3345" s="155" t="s">
        <v>859</v>
      </c>
      <c r="N3345" s="140">
        <v>6.1976452353838286E-2</v>
      </c>
      <c r="O3345" s="140">
        <f t="shared" si="143"/>
        <v>61.976452353838283</v>
      </c>
      <c r="P3345" s="156" t="s">
        <v>346</v>
      </c>
      <c r="Q3345" s="156" t="s">
        <v>346</v>
      </c>
      <c r="R3345" s="185">
        <v>240</v>
      </c>
      <c r="S3345" s="185">
        <v>241</v>
      </c>
      <c r="T3345" s="186"/>
      <c r="U3345" s="186"/>
      <c r="V3345" s="186"/>
      <c r="W3345" s="157"/>
    </row>
    <row r="3346" spans="1:23" ht="13.8">
      <c r="A3346" s="162">
        <v>13.23</v>
      </c>
      <c r="B3346" s="153">
        <v>197</v>
      </c>
      <c r="C3346" s="27">
        <v>63478</v>
      </c>
      <c r="D3346" s="27"/>
      <c r="E3346" s="27"/>
      <c r="F3346" s="27"/>
      <c r="G3346" s="27"/>
      <c r="H3346" s="27"/>
      <c r="I3346" s="27"/>
      <c r="J3346" s="154" t="s">
        <v>638</v>
      </c>
      <c r="K3346" s="27" t="s">
        <v>409</v>
      </c>
      <c r="L3346" s="27"/>
      <c r="M3346" s="155" t="s">
        <v>98</v>
      </c>
      <c r="N3346" s="140">
        <v>2.5021886957265547E-3</v>
      </c>
      <c r="O3346" s="140">
        <f t="shared" si="143"/>
        <v>2.5021886957265549</v>
      </c>
      <c r="P3346" s="156" t="s">
        <v>346</v>
      </c>
      <c r="Q3346" s="156" t="s">
        <v>346</v>
      </c>
      <c r="R3346" s="185">
        <v>212</v>
      </c>
      <c r="S3346" s="185">
        <v>155</v>
      </c>
      <c r="T3346" s="186">
        <v>165</v>
      </c>
      <c r="U3346" s="186"/>
      <c r="V3346" s="186"/>
      <c r="W3346" s="157"/>
    </row>
    <row r="3347" spans="1:23" ht="13.8">
      <c r="A3347" s="162">
        <v>13.33</v>
      </c>
      <c r="B3347" s="153">
        <v>55</v>
      </c>
      <c r="C3347" s="27">
        <v>89265</v>
      </c>
      <c r="D3347" s="27"/>
      <c r="E3347" s="27"/>
      <c r="F3347" s="27"/>
      <c r="G3347" s="27"/>
      <c r="H3347" s="27"/>
      <c r="I3347" s="27"/>
      <c r="J3347" s="154" t="s">
        <v>95</v>
      </c>
      <c r="K3347" s="27" t="s">
        <v>98</v>
      </c>
      <c r="L3347" s="27"/>
      <c r="M3347" s="155" t="s">
        <v>98</v>
      </c>
      <c r="N3347" s="140">
        <v>3.5186658988000706E-3</v>
      </c>
      <c r="O3347" s="140">
        <f t="shared" si="143"/>
        <v>3.5186658988000707</v>
      </c>
      <c r="P3347" s="156" t="s">
        <v>346</v>
      </c>
      <c r="Q3347" s="156" t="s">
        <v>346</v>
      </c>
      <c r="R3347" s="185">
        <v>69</v>
      </c>
      <c r="S3347" s="185">
        <v>168</v>
      </c>
      <c r="T3347" s="186">
        <v>196</v>
      </c>
      <c r="U3347" s="186"/>
      <c r="V3347" s="186"/>
      <c r="W3347" s="157"/>
    </row>
    <row r="3348" spans="1:23" ht="13.8">
      <c r="A3348" s="162">
        <v>13.44</v>
      </c>
      <c r="B3348" s="153">
        <v>105</v>
      </c>
      <c r="C3348" s="27">
        <v>28033</v>
      </c>
      <c r="D3348" s="27"/>
      <c r="E3348" s="27"/>
      <c r="F3348" s="27"/>
      <c r="G3348" s="27"/>
      <c r="H3348" s="27"/>
      <c r="I3348" s="27"/>
      <c r="J3348" s="154" t="s">
        <v>95</v>
      </c>
      <c r="K3348" s="27" t="s">
        <v>98</v>
      </c>
      <c r="L3348" s="27"/>
      <c r="M3348" s="155" t="s">
        <v>98</v>
      </c>
      <c r="N3348" s="140">
        <v>1.1050104872129321E-3</v>
      </c>
      <c r="O3348" s="140">
        <f t="shared" si="143"/>
        <v>1.105010487212932</v>
      </c>
      <c r="P3348" s="156" t="s">
        <v>346</v>
      </c>
      <c r="Q3348" s="156" t="s">
        <v>346</v>
      </c>
      <c r="R3348" s="185">
        <v>70</v>
      </c>
      <c r="S3348" s="185">
        <v>112</v>
      </c>
      <c r="T3348" s="186"/>
      <c r="U3348" s="186"/>
      <c r="V3348" s="186"/>
      <c r="W3348" s="157"/>
    </row>
    <row r="3349" spans="1:23" ht="13.8">
      <c r="A3349" s="162">
        <v>13.53</v>
      </c>
      <c r="B3349" s="153">
        <v>207</v>
      </c>
      <c r="C3349" s="27">
        <v>190293</v>
      </c>
      <c r="D3349" s="27"/>
      <c r="E3349" s="27"/>
      <c r="F3349" s="27"/>
      <c r="G3349" s="27"/>
      <c r="H3349" s="27"/>
      <c r="I3349" s="27"/>
      <c r="J3349" s="154" t="s">
        <v>861</v>
      </c>
      <c r="K3349" s="27" t="s">
        <v>351</v>
      </c>
      <c r="L3349" s="27"/>
      <c r="M3349" s="155" t="s">
        <v>98</v>
      </c>
      <c r="N3349" s="140">
        <v>7.5010081205440192E-3</v>
      </c>
      <c r="O3349" s="140">
        <f t="shared" si="143"/>
        <v>7.5010081205440189</v>
      </c>
      <c r="P3349" s="156" t="s">
        <v>346</v>
      </c>
      <c r="Q3349" s="156" t="s">
        <v>346</v>
      </c>
      <c r="R3349" s="185">
        <v>222</v>
      </c>
      <c r="S3349" s="185">
        <v>179</v>
      </c>
      <c r="T3349" s="186"/>
      <c r="U3349" s="186"/>
      <c r="V3349" s="186"/>
      <c r="W3349" s="157"/>
    </row>
    <row r="3350" spans="1:23" ht="13.8">
      <c r="A3350" s="162">
        <v>13.73</v>
      </c>
      <c r="B3350" s="153">
        <v>197</v>
      </c>
      <c r="C3350" s="27">
        <v>78914</v>
      </c>
      <c r="D3350" s="27"/>
      <c r="E3350" s="27"/>
      <c r="F3350" s="27"/>
      <c r="G3350" s="27"/>
      <c r="H3350" s="27"/>
      <c r="I3350" s="27"/>
      <c r="J3350" s="154" t="s">
        <v>638</v>
      </c>
      <c r="K3350" s="27" t="s">
        <v>409</v>
      </c>
      <c r="L3350" s="27"/>
      <c r="M3350" s="155" t="s">
        <v>98</v>
      </c>
      <c r="N3350" s="140">
        <v>3.1106480786188178E-3</v>
      </c>
      <c r="O3350" s="140">
        <f t="shared" si="143"/>
        <v>3.110648078618818</v>
      </c>
      <c r="P3350" s="156" t="s">
        <v>346</v>
      </c>
      <c r="Q3350" s="156" t="s">
        <v>346</v>
      </c>
      <c r="R3350" s="185">
        <v>212</v>
      </c>
      <c r="S3350" s="185">
        <v>155</v>
      </c>
      <c r="T3350" s="186">
        <v>165</v>
      </c>
      <c r="U3350" s="186"/>
      <c r="V3350" s="186"/>
      <c r="W3350" s="157"/>
    </row>
    <row r="3351" spans="1:23" ht="13.8">
      <c r="A3351" s="162">
        <v>13.84</v>
      </c>
      <c r="B3351" s="153">
        <v>197</v>
      </c>
      <c r="C3351" s="27">
        <v>81369</v>
      </c>
      <c r="D3351" s="27"/>
      <c r="E3351" s="27"/>
      <c r="F3351" s="27"/>
      <c r="G3351" s="27"/>
      <c r="H3351" s="27"/>
      <c r="I3351" s="27"/>
      <c r="J3351" s="154" t="s">
        <v>638</v>
      </c>
      <c r="K3351" s="27" t="s">
        <v>409</v>
      </c>
      <c r="L3351" s="27"/>
      <c r="M3351" s="155" t="s">
        <v>98</v>
      </c>
      <c r="N3351" s="140">
        <v>3.2074197672039765E-3</v>
      </c>
      <c r="O3351" s="140">
        <f t="shared" si="143"/>
        <v>3.2074197672039766</v>
      </c>
      <c r="P3351" s="156" t="s">
        <v>346</v>
      </c>
      <c r="Q3351" s="156" t="s">
        <v>346</v>
      </c>
      <c r="R3351" s="185">
        <v>212</v>
      </c>
      <c r="S3351" s="185">
        <v>155</v>
      </c>
      <c r="T3351" s="186">
        <v>165</v>
      </c>
      <c r="U3351" s="186"/>
      <c r="V3351" s="186"/>
      <c r="W3351" s="157"/>
    </row>
    <row r="3352" spans="1:23" ht="13.8">
      <c r="A3352" s="162">
        <v>13.84</v>
      </c>
      <c r="B3352" s="153">
        <v>73</v>
      </c>
      <c r="C3352" s="27">
        <v>80036</v>
      </c>
      <c r="D3352" s="27"/>
      <c r="E3352" s="27"/>
      <c r="F3352" s="27"/>
      <c r="G3352" s="27"/>
      <c r="H3352" s="27"/>
      <c r="I3352" s="27"/>
      <c r="J3352" s="154" t="s">
        <v>444</v>
      </c>
      <c r="K3352" s="27" t="s">
        <v>98</v>
      </c>
      <c r="L3352" s="27"/>
      <c r="M3352" s="155" t="s">
        <v>98</v>
      </c>
      <c r="N3352" s="140">
        <v>3.1548753024854361E-3</v>
      </c>
      <c r="O3352" s="140">
        <f t="shared" si="143"/>
        <v>3.1548753024854364</v>
      </c>
      <c r="P3352" s="156" t="s">
        <v>346</v>
      </c>
      <c r="Q3352" s="156" t="s">
        <v>346</v>
      </c>
      <c r="R3352" s="185">
        <v>207</v>
      </c>
      <c r="S3352" s="185">
        <v>281</v>
      </c>
      <c r="T3352" s="186">
        <v>429</v>
      </c>
      <c r="U3352" s="186"/>
      <c r="V3352" s="186"/>
      <c r="W3352" s="157"/>
    </row>
    <row r="3353" spans="1:23" ht="13.8">
      <c r="A3353" s="162">
        <v>13.93</v>
      </c>
      <c r="B3353" s="153">
        <v>197</v>
      </c>
      <c r="C3353" s="27">
        <v>57813</v>
      </c>
      <c r="D3353" s="27"/>
      <c r="E3353" s="27"/>
      <c r="F3353" s="27"/>
      <c r="G3353" s="27"/>
      <c r="H3353" s="27"/>
      <c r="I3353" s="27"/>
      <c r="J3353" s="154" t="s">
        <v>638</v>
      </c>
      <c r="K3353" s="27" t="s">
        <v>409</v>
      </c>
      <c r="L3353" s="27"/>
      <c r="M3353" s="155" t="s">
        <v>98</v>
      </c>
      <c r="N3353" s="140">
        <v>2.2788845752235308E-3</v>
      </c>
      <c r="O3353" s="140">
        <f t="shared" si="143"/>
        <v>2.2788845752235307</v>
      </c>
      <c r="P3353" s="156" t="s">
        <v>346</v>
      </c>
      <c r="Q3353" s="156" t="s">
        <v>346</v>
      </c>
      <c r="R3353" s="185">
        <v>212</v>
      </c>
      <c r="S3353" s="185">
        <v>155</v>
      </c>
      <c r="T3353" s="186">
        <v>165</v>
      </c>
      <c r="U3353" s="186"/>
      <c r="V3353" s="186"/>
      <c r="W3353" s="157"/>
    </row>
    <row r="3354" spans="1:23" ht="13.8">
      <c r="A3354" s="162">
        <v>13.95</v>
      </c>
      <c r="B3354" s="153">
        <v>135</v>
      </c>
      <c r="C3354" s="27">
        <v>688151</v>
      </c>
      <c r="D3354" s="27"/>
      <c r="E3354" s="27"/>
      <c r="F3354" s="27"/>
      <c r="G3354" s="27"/>
      <c r="H3354" s="27"/>
      <c r="I3354" s="27"/>
      <c r="J3354" s="154" t="s">
        <v>95</v>
      </c>
      <c r="K3354" s="27" t="s">
        <v>98</v>
      </c>
      <c r="L3354" s="27"/>
      <c r="M3354" s="155" t="s">
        <v>98</v>
      </c>
      <c r="N3354" s="140">
        <v>2.7125675874364725E-2</v>
      </c>
      <c r="O3354" s="140">
        <f t="shared" si="143"/>
        <v>27.125675874364724</v>
      </c>
      <c r="P3354" s="156" t="s">
        <v>346</v>
      </c>
      <c r="Q3354" s="156" t="s">
        <v>346</v>
      </c>
      <c r="R3354" s="185">
        <v>107</v>
      </c>
      <c r="S3354" s="185">
        <v>207</v>
      </c>
      <c r="T3354" s="186">
        <v>248</v>
      </c>
      <c r="U3354" s="186"/>
      <c r="V3354" s="186"/>
      <c r="W3354" s="157"/>
    </row>
    <row r="3355" spans="1:23" ht="13.8">
      <c r="A3355" s="162">
        <v>14.48</v>
      </c>
      <c r="B3355" s="153">
        <v>57</v>
      </c>
      <c r="C3355" s="27">
        <v>297732</v>
      </c>
      <c r="D3355" s="27"/>
      <c r="E3355" s="27"/>
      <c r="F3355" s="27"/>
      <c r="G3355" s="27"/>
      <c r="H3355" s="27"/>
      <c r="I3355" s="27"/>
      <c r="J3355" s="154" t="s">
        <v>639</v>
      </c>
      <c r="K3355" s="27" t="s">
        <v>305</v>
      </c>
      <c r="L3355" s="27"/>
      <c r="M3355" s="155" t="s">
        <v>663</v>
      </c>
      <c r="N3355" s="140">
        <v>1.173606044229589E-2</v>
      </c>
      <c r="O3355" s="140">
        <f t="shared" si="143"/>
        <v>11.736060442295891</v>
      </c>
      <c r="P3355" s="156" t="s">
        <v>346</v>
      </c>
      <c r="Q3355" s="27">
        <v>0.35159000000000001</v>
      </c>
      <c r="R3355" s="185">
        <v>71</v>
      </c>
      <c r="S3355" s="185">
        <v>85</v>
      </c>
      <c r="T3355" s="186">
        <v>197</v>
      </c>
      <c r="U3355" s="186"/>
      <c r="V3355" s="186"/>
      <c r="W3355" s="157"/>
    </row>
    <row r="3356" spans="1:23" ht="13.8">
      <c r="A3356" s="162">
        <v>15.04</v>
      </c>
      <c r="B3356" s="153">
        <v>55</v>
      </c>
      <c r="C3356" s="27">
        <v>506080</v>
      </c>
      <c r="D3356" s="27"/>
      <c r="E3356" s="27"/>
      <c r="F3356" s="27"/>
      <c r="G3356" s="27"/>
      <c r="H3356" s="27"/>
      <c r="I3356" s="27"/>
      <c r="J3356" s="154" t="s">
        <v>95</v>
      </c>
      <c r="K3356" s="27" t="s">
        <v>98</v>
      </c>
      <c r="L3356" s="27"/>
      <c r="M3356" s="155" t="s">
        <v>98</v>
      </c>
      <c r="N3356" s="140">
        <v>1.9948764219624038E-2</v>
      </c>
      <c r="O3356" s="140">
        <f t="shared" si="143"/>
        <v>19.948764219624039</v>
      </c>
      <c r="P3356" s="156" t="s">
        <v>346</v>
      </c>
      <c r="Q3356" s="156" t="s">
        <v>346</v>
      </c>
      <c r="R3356" s="185">
        <v>95</v>
      </c>
      <c r="S3356" s="185">
        <v>109</v>
      </c>
      <c r="T3356" s="186">
        <v>250</v>
      </c>
      <c r="U3356" s="186"/>
      <c r="V3356" s="186"/>
      <c r="W3356" s="157"/>
    </row>
    <row r="3357" spans="1:23" ht="13.8">
      <c r="A3357" s="162">
        <v>15.09</v>
      </c>
      <c r="B3357" s="153">
        <v>188</v>
      </c>
      <c r="C3357" s="27">
        <v>2536899</v>
      </c>
      <c r="D3357" s="27"/>
      <c r="E3357" s="27"/>
      <c r="F3357" s="27"/>
      <c r="G3357" s="27"/>
      <c r="H3357" s="27"/>
      <c r="I3357" s="27"/>
      <c r="J3357" s="154" t="s">
        <v>89</v>
      </c>
      <c r="K3357" s="27" t="s">
        <v>115</v>
      </c>
      <c r="L3357" s="27"/>
      <c r="M3357" s="155" t="s">
        <v>140</v>
      </c>
      <c r="N3357" s="140">
        <v>0.1</v>
      </c>
      <c r="O3357" s="140">
        <f t="shared" si="143"/>
        <v>100</v>
      </c>
      <c r="P3357" s="156" t="s">
        <v>346</v>
      </c>
      <c r="Q3357" s="156" t="s">
        <v>346</v>
      </c>
      <c r="R3357" s="185">
        <v>160</v>
      </c>
      <c r="S3357" s="185">
        <v>184</v>
      </c>
      <c r="T3357" s="186"/>
      <c r="U3357" s="186"/>
      <c r="V3357" s="186"/>
      <c r="W3357" s="157"/>
    </row>
    <row r="3358" spans="1:23" ht="13.8">
      <c r="A3358" s="162">
        <v>15.46</v>
      </c>
      <c r="B3358" s="153">
        <v>149</v>
      </c>
      <c r="C3358" s="27">
        <v>2353732</v>
      </c>
      <c r="D3358" s="27"/>
      <c r="E3358" s="27"/>
      <c r="F3358" s="27"/>
      <c r="G3358" s="27"/>
      <c r="H3358" s="27"/>
      <c r="I3358" s="27"/>
      <c r="J3358" s="154" t="s">
        <v>527</v>
      </c>
      <c r="K3358" s="27" t="s">
        <v>98</v>
      </c>
      <c r="L3358" s="27"/>
      <c r="M3358" s="155" t="s">
        <v>98</v>
      </c>
      <c r="N3358" s="140">
        <v>9.2779885994673031E-2</v>
      </c>
      <c r="O3358" s="140">
        <f t="shared" si="143"/>
        <v>92.779885994673037</v>
      </c>
      <c r="P3358" s="156" t="s">
        <v>346</v>
      </c>
      <c r="Q3358" s="156" t="s">
        <v>346</v>
      </c>
      <c r="R3358" s="185">
        <v>104</v>
      </c>
      <c r="S3358" s="185">
        <v>223</v>
      </c>
      <c r="T3358" s="186">
        <v>167</v>
      </c>
      <c r="U3358" s="186"/>
      <c r="V3358" s="186"/>
      <c r="W3358" s="157"/>
    </row>
    <row r="3359" spans="1:23" ht="13.8">
      <c r="A3359" s="162">
        <v>15.55</v>
      </c>
      <c r="B3359" s="153">
        <v>243</v>
      </c>
      <c r="C3359" s="27">
        <v>174697</v>
      </c>
      <c r="D3359" s="27"/>
      <c r="E3359" s="27"/>
      <c r="F3359" s="27"/>
      <c r="G3359" s="27"/>
      <c r="H3359" s="27"/>
      <c r="I3359" s="27"/>
      <c r="J3359" s="154" t="s">
        <v>641</v>
      </c>
      <c r="K3359" s="27" t="s">
        <v>653</v>
      </c>
      <c r="L3359" s="27"/>
      <c r="M3359" s="155" t="s">
        <v>98</v>
      </c>
      <c r="N3359" s="140">
        <v>6.8862418251574064E-3</v>
      </c>
      <c r="O3359" s="140">
        <f t="shared" ref="O3359:O3414" si="144">N3359*1000</f>
        <v>6.8862418251574065</v>
      </c>
      <c r="P3359" s="156" t="s">
        <v>346</v>
      </c>
      <c r="Q3359" s="156" t="s">
        <v>346</v>
      </c>
      <c r="R3359" s="185">
        <v>258</v>
      </c>
      <c r="S3359" s="185">
        <v>213</v>
      </c>
      <c r="T3359" s="186">
        <v>187</v>
      </c>
      <c r="U3359" s="186"/>
      <c r="V3359" s="186"/>
      <c r="W3359" s="157"/>
    </row>
    <row r="3360" spans="1:23" ht="13.8">
      <c r="A3360" s="162">
        <v>16.23</v>
      </c>
      <c r="B3360" s="153">
        <v>74</v>
      </c>
      <c r="C3360" s="27">
        <v>309468</v>
      </c>
      <c r="D3360" s="27"/>
      <c r="E3360" s="27"/>
      <c r="F3360" s="27"/>
      <c r="G3360" s="27"/>
      <c r="H3360" s="27"/>
      <c r="I3360" s="27"/>
      <c r="J3360" s="154" t="s">
        <v>447</v>
      </c>
      <c r="K3360" s="27" t="s">
        <v>455</v>
      </c>
      <c r="L3360" s="27"/>
      <c r="M3360" s="155" t="s">
        <v>463</v>
      </c>
      <c r="N3360" s="140">
        <v>1.2198672473756347E-2</v>
      </c>
      <c r="O3360" s="140">
        <f t="shared" si="144"/>
        <v>12.198672473756348</v>
      </c>
      <c r="P3360" s="156" t="s">
        <v>346</v>
      </c>
      <c r="Q3360" s="27">
        <v>11.611000000000001</v>
      </c>
      <c r="R3360" s="185">
        <v>87</v>
      </c>
      <c r="S3360" s="185">
        <v>143</v>
      </c>
      <c r="T3360" s="186">
        <v>227</v>
      </c>
      <c r="U3360" s="186"/>
      <c r="V3360" s="186"/>
      <c r="W3360" s="157"/>
    </row>
    <row r="3361" spans="1:23" ht="13.8">
      <c r="A3361" s="162">
        <v>16.239999999999998</v>
      </c>
      <c r="B3361" s="153">
        <v>105</v>
      </c>
      <c r="C3361" s="27">
        <v>57003</v>
      </c>
      <c r="D3361" s="27"/>
      <c r="E3361" s="27"/>
      <c r="F3361" s="27"/>
      <c r="G3361" s="27"/>
      <c r="H3361" s="27"/>
      <c r="I3361" s="27"/>
      <c r="J3361" s="154" t="s">
        <v>95</v>
      </c>
      <c r="K3361" s="27" t="s">
        <v>98</v>
      </c>
      <c r="L3361" s="27"/>
      <c r="M3361" s="155" t="s">
        <v>98</v>
      </c>
      <c r="N3361" s="140">
        <v>2.2469558307208919E-3</v>
      </c>
      <c r="O3361" s="140">
        <f t="shared" si="144"/>
        <v>2.2469558307208919</v>
      </c>
      <c r="P3361" s="156" t="s">
        <v>346</v>
      </c>
      <c r="Q3361" s="156" t="s">
        <v>346</v>
      </c>
      <c r="R3361" s="185"/>
      <c r="S3361" s="185"/>
      <c r="T3361" s="186"/>
      <c r="U3361" s="186"/>
      <c r="V3361" s="186"/>
      <c r="W3361" s="157"/>
    </row>
    <row r="3362" spans="1:23" ht="13.8">
      <c r="A3362" s="162">
        <v>16.670000000000002</v>
      </c>
      <c r="B3362" s="153">
        <v>55</v>
      </c>
      <c r="C3362" s="27">
        <v>2242040</v>
      </c>
      <c r="D3362" s="27"/>
      <c r="E3362" s="27"/>
      <c r="F3362" s="27"/>
      <c r="G3362" s="27"/>
      <c r="H3362" s="27"/>
      <c r="I3362" s="27"/>
      <c r="J3362" s="154" t="s">
        <v>804</v>
      </c>
      <c r="K3362" s="27" t="s">
        <v>741</v>
      </c>
      <c r="L3362" s="27"/>
      <c r="M3362" s="155" t="s">
        <v>756</v>
      </c>
      <c r="N3362" s="140">
        <v>8.8377188055180758E-2</v>
      </c>
      <c r="O3362" s="140">
        <f t="shared" si="144"/>
        <v>88.377188055180753</v>
      </c>
      <c r="P3362" s="156" t="s">
        <v>346</v>
      </c>
      <c r="Q3362" s="27">
        <v>9.6222999999999992</v>
      </c>
      <c r="R3362" s="185">
        <v>129</v>
      </c>
      <c r="S3362" s="185">
        <v>213</v>
      </c>
      <c r="T3362" s="186">
        <v>256</v>
      </c>
      <c r="U3362" s="186"/>
      <c r="V3362" s="186"/>
      <c r="W3362" s="157"/>
    </row>
    <row r="3363" spans="1:23" ht="13.8">
      <c r="A3363" s="162">
        <v>16.88</v>
      </c>
      <c r="B3363" s="153">
        <v>149</v>
      </c>
      <c r="C3363" s="27">
        <v>36556724</v>
      </c>
      <c r="D3363" s="27"/>
      <c r="E3363" s="27"/>
      <c r="F3363" s="27"/>
      <c r="G3363" s="27"/>
      <c r="H3363" s="27"/>
      <c r="I3363" s="27"/>
      <c r="J3363" s="154" t="s">
        <v>481</v>
      </c>
      <c r="K3363" s="27" t="s">
        <v>117</v>
      </c>
      <c r="L3363" s="27"/>
      <c r="M3363" s="155" t="s">
        <v>142</v>
      </c>
      <c r="N3363" s="140">
        <v>1.4410003709252912</v>
      </c>
      <c r="O3363" s="140">
        <f t="shared" si="144"/>
        <v>1441.0003709252912</v>
      </c>
      <c r="P3363" s="27">
        <v>600</v>
      </c>
      <c r="Q3363" s="27">
        <v>600</v>
      </c>
      <c r="R3363" s="185">
        <v>104</v>
      </c>
      <c r="S3363" s="185">
        <v>223</v>
      </c>
      <c r="T3363" s="186">
        <v>205</v>
      </c>
      <c r="U3363" s="186"/>
      <c r="V3363" s="186"/>
      <c r="W3363" s="157"/>
    </row>
    <row r="3364" spans="1:23" ht="13.8">
      <c r="A3364" s="162">
        <v>17.66</v>
      </c>
      <c r="B3364" s="153">
        <v>55</v>
      </c>
      <c r="C3364" s="27">
        <v>2172371</v>
      </c>
      <c r="D3364" s="27"/>
      <c r="E3364" s="27"/>
      <c r="F3364" s="27"/>
      <c r="G3364" s="27"/>
      <c r="H3364" s="27"/>
      <c r="I3364" s="27"/>
      <c r="J3364" s="154" t="s">
        <v>862</v>
      </c>
      <c r="K3364" s="27" t="s">
        <v>863</v>
      </c>
      <c r="L3364" s="27"/>
      <c r="M3364" s="155" t="s">
        <v>864</v>
      </c>
      <c r="N3364" s="140">
        <v>8.5630961264126004E-2</v>
      </c>
      <c r="O3364" s="140">
        <f t="shared" si="144"/>
        <v>85.630961264126</v>
      </c>
      <c r="P3364" s="156" t="s">
        <v>346</v>
      </c>
      <c r="Q3364" s="156" t="s">
        <v>346</v>
      </c>
      <c r="R3364" s="185">
        <v>256</v>
      </c>
      <c r="S3364" s="185">
        <v>102</v>
      </c>
      <c r="T3364" s="186">
        <v>213</v>
      </c>
      <c r="U3364" s="186"/>
      <c r="V3364" s="186"/>
      <c r="W3364" s="157"/>
    </row>
    <row r="3365" spans="1:23" ht="13.8">
      <c r="A3365" s="162">
        <v>18.760000000000002</v>
      </c>
      <c r="B3365" s="153">
        <v>55</v>
      </c>
      <c r="C3365" s="27">
        <v>471088</v>
      </c>
      <c r="D3365" s="27"/>
      <c r="E3365" s="27"/>
      <c r="F3365" s="27"/>
      <c r="G3365" s="27"/>
      <c r="H3365" s="27"/>
      <c r="I3365" s="27"/>
      <c r="J3365" s="154" t="s">
        <v>448</v>
      </c>
      <c r="K3365" s="27" t="s">
        <v>456</v>
      </c>
      <c r="L3365" s="27"/>
      <c r="M3365" s="155" t="s">
        <v>464</v>
      </c>
      <c r="N3365" s="140">
        <v>1.8569442457110039E-2</v>
      </c>
      <c r="O3365" s="140">
        <f t="shared" si="144"/>
        <v>18.569442457110039</v>
      </c>
      <c r="P3365" s="156" t="s">
        <v>346</v>
      </c>
      <c r="Q3365" s="156" t="s">
        <v>346</v>
      </c>
      <c r="R3365" s="185">
        <v>69</v>
      </c>
      <c r="S3365" s="185">
        <v>83</v>
      </c>
      <c r="T3365" s="186">
        <v>252</v>
      </c>
      <c r="U3365" s="186"/>
      <c r="V3365" s="186"/>
      <c r="W3365" s="157"/>
    </row>
    <row r="3366" spans="1:23" ht="13.8">
      <c r="A3366" s="162">
        <v>20.13</v>
      </c>
      <c r="B3366" s="153">
        <v>178</v>
      </c>
      <c r="C3366" s="27">
        <v>176341</v>
      </c>
      <c r="D3366" s="27"/>
      <c r="E3366" s="27"/>
      <c r="F3366" s="27"/>
      <c r="G3366" s="27"/>
      <c r="H3366" s="27"/>
      <c r="I3366" s="27"/>
      <c r="J3366" s="154" t="s">
        <v>724</v>
      </c>
      <c r="K3366" s="27" t="s">
        <v>745</v>
      </c>
      <c r="L3366" s="27"/>
      <c r="M3366" s="155" t="s">
        <v>758</v>
      </c>
      <c r="N3366" s="140">
        <v>6.9510453510368379E-3</v>
      </c>
      <c r="O3366" s="140">
        <f t="shared" si="144"/>
        <v>6.9510453510368375</v>
      </c>
      <c r="P3366" s="27">
        <v>197.56</v>
      </c>
      <c r="Q3366" s="27">
        <v>197.56</v>
      </c>
      <c r="R3366" s="185">
        <v>161</v>
      </c>
      <c r="S3366" s="185">
        <v>190</v>
      </c>
      <c r="T3366" s="186">
        <v>133</v>
      </c>
      <c r="U3366" s="186"/>
      <c r="V3366" s="186"/>
      <c r="W3366" s="157"/>
    </row>
    <row r="3367" spans="1:23" ht="13.8">
      <c r="A3367" s="162">
        <v>20.27</v>
      </c>
      <c r="B3367" s="153">
        <v>56</v>
      </c>
      <c r="C3367" s="27">
        <v>4411082</v>
      </c>
      <c r="D3367" s="27"/>
      <c r="E3367" s="27"/>
      <c r="F3367" s="27"/>
      <c r="G3367" s="27"/>
      <c r="H3367" s="27"/>
      <c r="I3367" s="27"/>
      <c r="J3367" s="154" t="s">
        <v>805</v>
      </c>
      <c r="K3367" s="27" t="s">
        <v>851</v>
      </c>
      <c r="L3367" s="27"/>
      <c r="M3367" s="155" t="s">
        <v>826</v>
      </c>
      <c r="N3367" s="140">
        <v>0.17387692612122124</v>
      </c>
      <c r="O3367" s="140">
        <f t="shared" si="144"/>
        <v>173.87692612122123</v>
      </c>
      <c r="P3367" s="156" t="s">
        <v>346</v>
      </c>
      <c r="Q3367" s="27">
        <v>0.73799999999999999</v>
      </c>
      <c r="R3367" s="185">
        <v>69</v>
      </c>
      <c r="S3367" s="185">
        <v>257</v>
      </c>
      <c r="T3367" s="186">
        <v>239</v>
      </c>
      <c r="U3367" s="186">
        <v>186</v>
      </c>
      <c r="V3367" s="186">
        <v>312</v>
      </c>
      <c r="W3367" s="157"/>
    </row>
    <row r="3368" spans="1:23" ht="13.8">
      <c r="A3368" s="162">
        <v>20.3</v>
      </c>
      <c r="B3368" s="153">
        <v>207</v>
      </c>
      <c r="C3368" s="27">
        <v>146578</v>
      </c>
      <c r="D3368" s="27"/>
      <c r="E3368" s="27"/>
      <c r="F3368" s="27"/>
      <c r="G3368" s="27"/>
      <c r="H3368" s="27"/>
      <c r="I3368" s="27"/>
      <c r="J3368" s="154" t="s">
        <v>444</v>
      </c>
      <c r="K3368" s="27" t="s">
        <v>98</v>
      </c>
      <c r="L3368" s="27"/>
      <c r="M3368" s="155" t="s">
        <v>98</v>
      </c>
      <c r="N3368" s="140">
        <v>5.7778413724787628E-3</v>
      </c>
      <c r="O3368" s="140">
        <f t="shared" si="144"/>
        <v>5.7778413724787629</v>
      </c>
      <c r="P3368" s="156" t="s">
        <v>346</v>
      </c>
      <c r="Q3368" s="156" t="s">
        <v>346</v>
      </c>
      <c r="R3368" s="185">
        <v>73</v>
      </c>
      <c r="S3368" s="185">
        <v>147</v>
      </c>
      <c r="T3368" s="186">
        <v>281</v>
      </c>
      <c r="U3368" s="186"/>
      <c r="V3368" s="186"/>
      <c r="W3368" s="157"/>
    </row>
    <row r="3369" spans="1:23" ht="13.8">
      <c r="A3369" s="162">
        <v>20.61</v>
      </c>
      <c r="B3369" s="153">
        <v>55</v>
      </c>
      <c r="C3369" s="27">
        <v>666588</v>
      </c>
      <c r="D3369" s="27"/>
      <c r="E3369" s="27"/>
      <c r="F3369" s="27"/>
      <c r="G3369" s="27"/>
      <c r="H3369" s="27"/>
      <c r="I3369" s="27"/>
      <c r="J3369" s="154" t="s">
        <v>95</v>
      </c>
      <c r="K3369" s="27" t="s">
        <v>98</v>
      </c>
      <c r="L3369" s="27"/>
      <c r="M3369" s="155" t="s">
        <v>98</v>
      </c>
      <c r="N3369" s="140">
        <v>2.6275701161142008E-2</v>
      </c>
      <c r="O3369" s="140">
        <f t="shared" si="144"/>
        <v>26.27570116114201</v>
      </c>
      <c r="P3369" s="156" t="s">
        <v>346</v>
      </c>
      <c r="Q3369" s="156" t="s">
        <v>346</v>
      </c>
      <c r="R3369" s="185">
        <v>97</v>
      </c>
      <c r="S3369" s="185">
        <v>111</v>
      </c>
      <c r="T3369" s="186">
        <v>252</v>
      </c>
      <c r="U3369" s="186"/>
      <c r="V3369" s="186"/>
      <c r="W3369" s="157"/>
    </row>
    <row r="3370" spans="1:23" ht="13.8">
      <c r="A3370" s="162">
        <v>22.03</v>
      </c>
      <c r="B3370" s="153">
        <v>55</v>
      </c>
      <c r="C3370" s="27">
        <v>7990081</v>
      </c>
      <c r="D3370" s="27"/>
      <c r="E3370" s="27"/>
      <c r="F3370" s="27"/>
      <c r="G3370" s="27"/>
      <c r="H3370" s="27"/>
      <c r="I3370" s="27"/>
      <c r="J3370" s="154" t="s">
        <v>95</v>
      </c>
      <c r="K3370" s="27" t="s">
        <v>98</v>
      </c>
      <c r="L3370" s="27"/>
      <c r="M3370" s="155" t="s">
        <v>98</v>
      </c>
      <c r="N3370" s="140">
        <v>0.31495463556097425</v>
      </c>
      <c r="O3370" s="140">
        <f t="shared" si="144"/>
        <v>314.95463556097422</v>
      </c>
      <c r="P3370" s="156" t="s">
        <v>346</v>
      </c>
      <c r="Q3370" s="156" t="s">
        <v>346</v>
      </c>
      <c r="R3370" s="185">
        <v>83</v>
      </c>
      <c r="S3370" s="185">
        <v>219</v>
      </c>
      <c r="T3370" s="186">
        <v>252</v>
      </c>
      <c r="U3370" s="186">
        <v>290</v>
      </c>
      <c r="V3370" s="186"/>
      <c r="W3370" s="157"/>
    </row>
    <row r="3371" spans="1:23" ht="13.8">
      <c r="A3371" s="162">
        <v>22.39</v>
      </c>
      <c r="B3371" s="153">
        <v>207</v>
      </c>
      <c r="C3371" s="27">
        <v>223554</v>
      </c>
      <c r="D3371" s="27"/>
      <c r="E3371" s="27"/>
      <c r="F3371" s="27"/>
      <c r="G3371" s="27"/>
      <c r="H3371" s="27"/>
      <c r="I3371" s="27"/>
      <c r="J3371" s="154" t="s">
        <v>444</v>
      </c>
      <c r="K3371" s="27" t="s">
        <v>98</v>
      </c>
      <c r="L3371" s="27"/>
      <c r="M3371" s="155" t="s">
        <v>98</v>
      </c>
      <c r="N3371" s="140">
        <v>8.8120969735097851E-3</v>
      </c>
      <c r="O3371" s="140">
        <f t="shared" si="144"/>
        <v>8.8120969735097852</v>
      </c>
      <c r="P3371" s="156" t="s">
        <v>346</v>
      </c>
      <c r="Q3371" s="156" t="s">
        <v>346</v>
      </c>
      <c r="R3371" s="185">
        <v>73</v>
      </c>
      <c r="S3371" s="185">
        <v>281</v>
      </c>
      <c r="T3371" s="186">
        <v>355</v>
      </c>
      <c r="U3371" s="186"/>
      <c r="V3371" s="186"/>
      <c r="W3371" s="157"/>
    </row>
    <row r="3372" spans="1:23" ht="13.8">
      <c r="A3372" s="162">
        <v>23.46</v>
      </c>
      <c r="B3372" s="153">
        <v>56</v>
      </c>
      <c r="C3372" s="27">
        <v>3376080</v>
      </c>
      <c r="D3372" s="27"/>
      <c r="E3372" s="27"/>
      <c r="F3372" s="27"/>
      <c r="G3372" s="27"/>
      <c r="H3372" s="27"/>
      <c r="I3372" s="27"/>
      <c r="J3372" s="154" t="s">
        <v>684</v>
      </c>
      <c r="K3372" s="27" t="s">
        <v>852</v>
      </c>
      <c r="L3372" s="27"/>
      <c r="M3372" s="155" t="s">
        <v>696</v>
      </c>
      <c r="N3372" s="140">
        <v>0.13307900708699874</v>
      </c>
      <c r="O3372" s="140">
        <f t="shared" si="144"/>
        <v>133.07900708699873</v>
      </c>
      <c r="P3372" s="156" t="s">
        <v>346</v>
      </c>
      <c r="Q3372" s="156" t="s">
        <v>346</v>
      </c>
      <c r="R3372" s="185">
        <v>129</v>
      </c>
      <c r="S3372" s="185">
        <v>285</v>
      </c>
      <c r="T3372" s="186">
        <v>340</v>
      </c>
      <c r="U3372" s="186"/>
      <c r="V3372" s="186"/>
      <c r="W3372" s="157"/>
    </row>
    <row r="3373" spans="1:23" ht="13.8">
      <c r="A3373" s="162">
        <v>23.5</v>
      </c>
      <c r="B3373" s="153">
        <v>243</v>
      </c>
      <c r="C3373" s="27">
        <v>1264365</v>
      </c>
      <c r="D3373" s="27"/>
      <c r="E3373" s="27"/>
      <c r="F3373" s="27"/>
      <c r="G3373" s="27"/>
      <c r="H3373" s="27"/>
      <c r="I3373" s="27"/>
      <c r="J3373" s="154" t="s">
        <v>450</v>
      </c>
      <c r="K3373" s="27" t="s">
        <v>120</v>
      </c>
      <c r="L3373" s="27"/>
      <c r="M3373" s="155" t="s">
        <v>145</v>
      </c>
      <c r="N3373" s="140">
        <v>0.1</v>
      </c>
      <c r="O3373" s="140">
        <f t="shared" si="144"/>
        <v>100</v>
      </c>
      <c r="P3373" s="156" t="s">
        <v>346</v>
      </c>
      <c r="Q3373" s="156" t="s">
        <v>346</v>
      </c>
      <c r="R3373" s="185">
        <v>245</v>
      </c>
      <c r="S3373" s="185">
        <v>186</v>
      </c>
      <c r="T3373" s="186">
        <v>256</v>
      </c>
      <c r="U3373" s="186"/>
      <c r="V3373" s="186"/>
      <c r="W3373" s="157"/>
    </row>
    <row r="3374" spans="1:23" ht="13.8">
      <c r="A3374" s="162">
        <v>24.4</v>
      </c>
      <c r="B3374" s="153">
        <v>207</v>
      </c>
      <c r="C3374" s="27">
        <v>245728</v>
      </c>
      <c r="D3374" s="27"/>
      <c r="E3374" s="27"/>
      <c r="F3374" s="27"/>
      <c r="G3374" s="27"/>
      <c r="H3374" s="27"/>
      <c r="I3374" s="27"/>
      <c r="J3374" s="154" t="s">
        <v>444</v>
      </c>
      <c r="K3374" s="27" t="s">
        <v>98</v>
      </c>
      <c r="L3374" s="27"/>
      <c r="M3374" s="155" t="s">
        <v>98</v>
      </c>
      <c r="N3374" s="140">
        <v>9.6861562088202957E-3</v>
      </c>
      <c r="O3374" s="140">
        <f t="shared" si="144"/>
        <v>9.6861562088202966</v>
      </c>
      <c r="P3374" s="156" t="s">
        <v>346</v>
      </c>
      <c r="Q3374" s="156" t="s">
        <v>346</v>
      </c>
      <c r="R3374" s="185">
        <v>73</v>
      </c>
      <c r="S3374" s="185">
        <v>281</v>
      </c>
      <c r="T3374" s="186">
        <v>355</v>
      </c>
      <c r="U3374" s="186"/>
      <c r="V3374" s="186"/>
      <c r="W3374" s="157"/>
    </row>
    <row r="3375" spans="1:23" ht="13.8">
      <c r="A3375" s="162">
        <v>24.65</v>
      </c>
      <c r="B3375" s="153">
        <v>55</v>
      </c>
      <c r="C3375" s="27">
        <v>207070</v>
      </c>
      <c r="D3375" s="27"/>
      <c r="E3375" s="27"/>
      <c r="F3375" s="27"/>
      <c r="G3375" s="27"/>
      <c r="H3375" s="27"/>
      <c r="I3375" s="27"/>
      <c r="J3375" s="154" t="s">
        <v>597</v>
      </c>
      <c r="K3375" s="27" t="s">
        <v>692</v>
      </c>
      <c r="L3375" s="27"/>
      <c r="M3375" s="155" t="s">
        <v>697</v>
      </c>
      <c r="N3375" s="140">
        <v>8.1623273137795393E-3</v>
      </c>
      <c r="O3375" s="140">
        <f t="shared" si="144"/>
        <v>8.1623273137795387</v>
      </c>
      <c r="P3375" s="156" t="s">
        <v>346</v>
      </c>
      <c r="Q3375" s="156" t="s">
        <v>346</v>
      </c>
      <c r="R3375" s="185">
        <v>97</v>
      </c>
      <c r="S3375" s="185">
        <v>145</v>
      </c>
      <c r="T3375" s="186">
        <v>224</v>
      </c>
      <c r="U3375" s="186"/>
      <c r="V3375" s="186"/>
      <c r="W3375" s="157"/>
    </row>
    <row r="3376" spans="1:23" ht="13.8">
      <c r="A3376" s="162">
        <v>25.64</v>
      </c>
      <c r="B3376" s="153">
        <v>207</v>
      </c>
      <c r="C3376" s="27">
        <v>71480</v>
      </c>
      <c r="D3376" s="27"/>
      <c r="E3376" s="27"/>
      <c r="F3376" s="27"/>
      <c r="G3376" s="27"/>
      <c r="H3376" s="27"/>
      <c r="I3376" s="27"/>
      <c r="J3376" s="154" t="s">
        <v>444</v>
      </c>
      <c r="K3376" s="27" t="s">
        <v>98</v>
      </c>
      <c r="L3376" s="27"/>
      <c r="M3376" s="155" t="s">
        <v>98</v>
      </c>
      <c r="N3376" s="140">
        <v>2.8176131568501545E-3</v>
      </c>
      <c r="O3376" s="140">
        <f t="shared" si="144"/>
        <v>2.8176131568501543</v>
      </c>
      <c r="P3376" s="156" t="s">
        <v>346</v>
      </c>
      <c r="Q3376" s="156" t="s">
        <v>346</v>
      </c>
      <c r="R3376" s="185">
        <v>73</v>
      </c>
      <c r="S3376" s="185">
        <v>281</v>
      </c>
      <c r="T3376" s="186">
        <v>341</v>
      </c>
      <c r="U3376" s="186"/>
      <c r="V3376" s="186"/>
      <c r="W3376" s="157"/>
    </row>
    <row r="3377" spans="1:23" ht="13.8">
      <c r="A3377" s="162">
        <v>25.88</v>
      </c>
      <c r="B3377" s="153">
        <v>57</v>
      </c>
      <c r="C3377" s="27">
        <v>743950</v>
      </c>
      <c r="D3377" s="27"/>
      <c r="E3377" s="27"/>
      <c r="F3377" s="27"/>
      <c r="G3377" s="27"/>
      <c r="H3377" s="27"/>
      <c r="I3377" s="27"/>
      <c r="J3377" s="154" t="s">
        <v>329</v>
      </c>
      <c r="K3377" s="27" t="s">
        <v>343</v>
      </c>
      <c r="L3377" s="27"/>
      <c r="M3377" s="155" t="s">
        <v>336</v>
      </c>
      <c r="N3377" s="140">
        <v>2.9325172188565646E-2</v>
      </c>
      <c r="O3377" s="140">
        <f t="shared" si="144"/>
        <v>29.325172188565645</v>
      </c>
      <c r="P3377" s="156" t="s">
        <v>346</v>
      </c>
      <c r="Q3377" s="27">
        <v>2.1544000000000001E-4</v>
      </c>
      <c r="R3377" s="185">
        <v>71</v>
      </c>
      <c r="S3377" s="185">
        <v>85</v>
      </c>
      <c r="T3377" s="186">
        <v>366</v>
      </c>
      <c r="U3377" s="186"/>
      <c r="V3377" s="186"/>
      <c r="W3377" s="157"/>
    </row>
    <row r="3378" spans="1:23" ht="13.8">
      <c r="A3378" s="162">
        <v>26.91</v>
      </c>
      <c r="B3378" s="153">
        <v>57</v>
      </c>
      <c r="C3378" s="27">
        <v>750788</v>
      </c>
      <c r="D3378" s="27"/>
      <c r="E3378" s="27"/>
      <c r="F3378" s="27"/>
      <c r="G3378" s="27"/>
      <c r="H3378" s="27"/>
      <c r="I3378" s="27"/>
      <c r="J3378" s="154" t="s">
        <v>330</v>
      </c>
      <c r="K3378" s="27" t="s">
        <v>344</v>
      </c>
      <c r="L3378" s="27"/>
      <c r="M3378" s="155" t="s">
        <v>337</v>
      </c>
      <c r="N3378" s="140">
        <v>2.9594713861292862E-2</v>
      </c>
      <c r="O3378" s="140">
        <f t="shared" si="144"/>
        <v>29.594713861292863</v>
      </c>
      <c r="P3378" s="156" t="s">
        <v>346</v>
      </c>
      <c r="Q3378" s="27">
        <v>8.6225999999999997E-5</v>
      </c>
      <c r="R3378" s="185">
        <v>71</v>
      </c>
      <c r="S3378" s="185">
        <v>85</v>
      </c>
      <c r="T3378" s="186">
        <v>380</v>
      </c>
      <c r="U3378" s="186"/>
      <c r="V3378" s="186"/>
      <c r="W3378" s="157"/>
    </row>
    <row r="3379" spans="1:23" ht="14.4" thickBot="1">
      <c r="A3379" s="5">
        <v>28.51</v>
      </c>
      <c r="B3379" s="10">
        <v>57</v>
      </c>
      <c r="C3379" s="135">
        <v>9118584</v>
      </c>
      <c r="D3379" s="135"/>
      <c r="E3379" s="135"/>
      <c r="F3379" s="135"/>
      <c r="G3379" s="135"/>
      <c r="H3379" s="135"/>
      <c r="I3379" s="135"/>
      <c r="J3379" s="138" t="s">
        <v>95</v>
      </c>
      <c r="K3379" s="135" t="s">
        <v>98</v>
      </c>
      <c r="L3379" s="135"/>
      <c r="M3379" s="20" t="s">
        <v>98</v>
      </c>
      <c r="N3379" s="14">
        <v>0.35943819600228472</v>
      </c>
      <c r="O3379" s="140">
        <f t="shared" si="144"/>
        <v>359.43819600228471</v>
      </c>
      <c r="P3379" s="130" t="s">
        <v>346</v>
      </c>
      <c r="Q3379" s="130" t="s">
        <v>346</v>
      </c>
      <c r="R3379" s="187">
        <v>71</v>
      </c>
      <c r="S3379" s="187">
        <v>85</v>
      </c>
      <c r="T3379" s="188"/>
      <c r="U3379" s="188"/>
      <c r="V3379" s="188"/>
      <c r="W3379" s="136"/>
    </row>
    <row r="3380" spans="1:23">
      <c r="A3380" s="220" t="s">
        <v>865</v>
      </c>
      <c r="B3380" s="220"/>
      <c r="C3380" s="220"/>
      <c r="D3380" s="220"/>
      <c r="E3380" s="220"/>
      <c r="F3380" s="220"/>
      <c r="G3380" s="220"/>
      <c r="H3380" s="220"/>
      <c r="I3380" s="220"/>
      <c r="J3380" s="220"/>
      <c r="K3380" s="220"/>
      <c r="L3380" s="220"/>
      <c r="M3380" s="220"/>
      <c r="N3380" s="220"/>
      <c r="O3380" s="220"/>
      <c r="P3380" s="220"/>
      <c r="Q3380" s="220"/>
      <c r="R3380" s="220"/>
      <c r="S3380" s="220"/>
      <c r="T3380" s="220"/>
      <c r="U3380" s="220"/>
      <c r="V3380" s="220"/>
      <c r="W3380" s="220"/>
    </row>
    <row r="3381" spans="1:23" ht="13.8">
      <c r="A3381" s="9">
        <v>5.75</v>
      </c>
      <c r="B3381" s="10">
        <v>86</v>
      </c>
      <c r="C3381" s="11">
        <v>58410</v>
      </c>
      <c r="D3381" s="135"/>
      <c r="E3381" s="135"/>
      <c r="F3381" s="135"/>
      <c r="G3381" s="135"/>
      <c r="H3381" s="135"/>
      <c r="I3381" s="135"/>
      <c r="J3381" s="138" t="s">
        <v>283</v>
      </c>
      <c r="K3381" s="135" t="s">
        <v>297</v>
      </c>
      <c r="L3381" s="135"/>
      <c r="M3381" s="20" t="s">
        <v>858</v>
      </c>
      <c r="N3381" s="14">
        <v>1.5054558275908996E-3</v>
      </c>
      <c r="O3381" s="140">
        <f t="shared" si="144"/>
        <v>1.5054558275908996</v>
      </c>
      <c r="P3381" s="130" t="s">
        <v>346</v>
      </c>
      <c r="Q3381" s="130" t="s">
        <v>346</v>
      </c>
      <c r="R3381" s="185">
        <v>58</v>
      </c>
      <c r="S3381" s="185">
        <v>101</v>
      </c>
      <c r="T3381" s="186"/>
      <c r="U3381" s="186"/>
      <c r="V3381" s="186"/>
      <c r="W3381" s="136"/>
    </row>
    <row r="3382" spans="1:23" ht="13.8">
      <c r="A3382" s="158">
        <v>6.15</v>
      </c>
      <c r="B3382" s="153">
        <v>91</v>
      </c>
      <c r="C3382" s="153">
        <v>202098</v>
      </c>
      <c r="D3382" s="27"/>
      <c r="E3382" s="27"/>
      <c r="F3382" s="27"/>
      <c r="G3382" s="27"/>
      <c r="H3382" s="27"/>
      <c r="I3382" s="27"/>
      <c r="J3382" s="154" t="s">
        <v>215</v>
      </c>
      <c r="K3382" s="27" t="s">
        <v>229</v>
      </c>
      <c r="L3382" s="27"/>
      <c r="M3382" s="155" t="s">
        <v>238</v>
      </c>
      <c r="N3382" s="140">
        <v>5.2088616991005929E-3</v>
      </c>
      <c r="O3382" s="140">
        <f t="shared" si="144"/>
        <v>5.2088616991005932</v>
      </c>
      <c r="P3382" s="27">
        <v>4300</v>
      </c>
      <c r="Q3382" s="156" t="s">
        <v>346</v>
      </c>
      <c r="R3382" s="185">
        <v>65</v>
      </c>
      <c r="S3382" s="185"/>
      <c r="T3382" s="186"/>
      <c r="U3382" s="186"/>
      <c r="V3382" s="186"/>
      <c r="W3382" s="157"/>
    </row>
    <row r="3383" spans="1:23" ht="13.8">
      <c r="A3383" s="158">
        <v>6.76</v>
      </c>
      <c r="B3383" s="153">
        <v>91</v>
      </c>
      <c r="C3383" s="153">
        <v>111598</v>
      </c>
      <c r="D3383" s="27"/>
      <c r="E3383" s="27"/>
      <c r="F3383" s="27"/>
      <c r="G3383" s="27"/>
      <c r="H3383" s="27"/>
      <c r="I3383" s="27"/>
      <c r="J3383" s="154" t="s">
        <v>536</v>
      </c>
      <c r="K3383" s="27" t="s">
        <v>562</v>
      </c>
      <c r="L3383" s="27"/>
      <c r="M3383" s="155" t="s">
        <v>98</v>
      </c>
      <c r="N3383" s="140">
        <v>2.8763201411999523E-3</v>
      </c>
      <c r="O3383" s="140">
        <f t="shared" si="144"/>
        <v>2.8763201411999524</v>
      </c>
      <c r="P3383" s="156" t="s">
        <v>346</v>
      </c>
      <c r="Q3383" s="156" t="s">
        <v>346</v>
      </c>
      <c r="R3383" s="185">
        <v>106</v>
      </c>
      <c r="S3383" s="185"/>
      <c r="T3383" s="186"/>
      <c r="U3383" s="186"/>
      <c r="V3383" s="186"/>
      <c r="W3383" s="157"/>
    </row>
    <row r="3384" spans="1:23" ht="13.8">
      <c r="A3384" s="158">
        <v>6.84</v>
      </c>
      <c r="B3384" s="153">
        <v>104</v>
      </c>
      <c r="C3384" s="153">
        <v>193087</v>
      </c>
      <c r="D3384" s="27"/>
      <c r="E3384" s="27"/>
      <c r="F3384" s="27"/>
      <c r="G3384" s="27"/>
      <c r="H3384" s="27"/>
      <c r="I3384" s="27"/>
      <c r="J3384" s="154" t="s">
        <v>537</v>
      </c>
      <c r="K3384" s="27" t="s">
        <v>563</v>
      </c>
      <c r="L3384" s="27"/>
      <c r="M3384" s="155" t="s">
        <v>577</v>
      </c>
      <c r="N3384" s="140">
        <v>4.9766127269653153E-3</v>
      </c>
      <c r="O3384" s="140">
        <f t="shared" si="144"/>
        <v>4.9766127269653149</v>
      </c>
      <c r="P3384" s="27">
        <v>1.2</v>
      </c>
      <c r="Q3384" s="156" t="s">
        <v>346</v>
      </c>
      <c r="R3384" s="185">
        <v>78</v>
      </c>
      <c r="S3384" s="185">
        <v>51</v>
      </c>
      <c r="T3384" s="186"/>
      <c r="U3384" s="186"/>
      <c r="V3384" s="186"/>
      <c r="W3384" s="157"/>
    </row>
    <row r="3385" spans="1:23" ht="13.8">
      <c r="A3385" s="158">
        <v>7.27</v>
      </c>
      <c r="B3385" s="153">
        <v>119</v>
      </c>
      <c r="C3385" s="153">
        <v>120865</v>
      </c>
      <c r="D3385" s="27"/>
      <c r="E3385" s="27"/>
      <c r="F3385" s="27"/>
      <c r="G3385" s="27"/>
      <c r="H3385" s="27"/>
      <c r="I3385" s="27"/>
      <c r="J3385" s="154" t="s">
        <v>866</v>
      </c>
      <c r="K3385" s="27" t="s">
        <v>867</v>
      </c>
      <c r="L3385" s="27"/>
      <c r="M3385" s="155" t="s">
        <v>868</v>
      </c>
      <c r="N3385" s="140">
        <v>3.1151672419410044E-3</v>
      </c>
      <c r="O3385" s="140">
        <f t="shared" si="144"/>
        <v>3.1151672419410046</v>
      </c>
      <c r="P3385" s="27">
        <v>1086</v>
      </c>
      <c r="Q3385" s="156" t="s">
        <v>346</v>
      </c>
      <c r="R3385" s="185">
        <v>91</v>
      </c>
      <c r="S3385" s="185">
        <v>64</v>
      </c>
      <c r="T3385" s="186"/>
      <c r="U3385" s="186"/>
      <c r="V3385" s="186"/>
      <c r="W3385" s="157"/>
    </row>
    <row r="3386" spans="1:23" ht="13.8">
      <c r="A3386" s="158">
        <v>7.39</v>
      </c>
      <c r="B3386" s="153">
        <v>93</v>
      </c>
      <c r="C3386" s="153">
        <v>160206</v>
      </c>
      <c r="D3386" s="27"/>
      <c r="E3386" s="27"/>
      <c r="F3386" s="27"/>
      <c r="G3386" s="27"/>
      <c r="H3386" s="27"/>
      <c r="I3386" s="27"/>
      <c r="J3386" s="154" t="s">
        <v>324</v>
      </c>
      <c r="K3386" s="27" t="s">
        <v>338</v>
      </c>
      <c r="L3386" s="27"/>
      <c r="M3386" s="155" t="s">
        <v>331</v>
      </c>
      <c r="N3386" s="140">
        <v>4.1291398102213262E-3</v>
      </c>
      <c r="O3386" s="140">
        <f t="shared" si="144"/>
        <v>4.1291398102213259</v>
      </c>
      <c r="P3386" s="27">
        <v>150</v>
      </c>
      <c r="Q3386" s="156" t="s">
        <v>346</v>
      </c>
      <c r="R3386" s="185">
        <v>66</v>
      </c>
      <c r="S3386" s="185"/>
      <c r="T3386" s="186"/>
      <c r="U3386" s="186"/>
      <c r="V3386" s="186"/>
      <c r="W3386" s="157"/>
    </row>
    <row r="3387" spans="1:23" ht="13.8">
      <c r="A3387" s="158">
        <v>7.48</v>
      </c>
      <c r="B3387" s="153">
        <v>59</v>
      </c>
      <c r="C3387" s="153">
        <v>46757</v>
      </c>
      <c r="D3387" s="27"/>
      <c r="E3387" s="27"/>
      <c r="F3387" s="27"/>
      <c r="G3387" s="27"/>
      <c r="H3387" s="27"/>
      <c r="I3387" s="27"/>
      <c r="J3387" s="154" t="s">
        <v>779</v>
      </c>
      <c r="K3387" s="27" t="s">
        <v>830</v>
      </c>
      <c r="L3387" s="27"/>
      <c r="M3387" s="155" t="s">
        <v>98</v>
      </c>
      <c r="N3387" s="140">
        <v>1.2051121063288426E-3</v>
      </c>
      <c r="O3387" s="140">
        <f t="shared" si="144"/>
        <v>1.2051121063288426</v>
      </c>
      <c r="P3387" s="156" t="s">
        <v>346</v>
      </c>
      <c r="Q3387" s="156" t="s">
        <v>346</v>
      </c>
      <c r="R3387" s="185">
        <v>73</v>
      </c>
      <c r="S3387" s="185">
        <v>101</v>
      </c>
      <c r="T3387" s="186"/>
      <c r="U3387" s="186"/>
      <c r="V3387" s="186"/>
      <c r="W3387" s="157"/>
    </row>
    <row r="3388" spans="1:23" ht="13.8">
      <c r="A3388" s="158">
        <v>7.65</v>
      </c>
      <c r="B3388" s="153">
        <v>91</v>
      </c>
      <c r="C3388" s="153">
        <v>105386</v>
      </c>
      <c r="D3388" s="27"/>
      <c r="E3388" s="27"/>
      <c r="F3388" s="27"/>
      <c r="G3388" s="27"/>
      <c r="H3388" s="27"/>
      <c r="I3388" s="27"/>
      <c r="J3388" s="154" t="s">
        <v>95</v>
      </c>
      <c r="K3388" s="27" t="s">
        <v>98</v>
      </c>
      <c r="L3388" s="27"/>
      <c r="M3388" s="155" t="s">
        <v>98</v>
      </c>
      <c r="N3388" s="140">
        <v>2.7162124267504631E-3</v>
      </c>
      <c r="O3388" s="140">
        <f t="shared" si="144"/>
        <v>2.716212426750463</v>
      </c>
      <c r="P3388" s="156" t="s">
        <v>346</v>
      </c>
      <c r="Q3388" s="156" t="s">
        <v>346</v>
      </c>
      <c r="R3388" s="185"/>
      <c r="S3388" s="185"/>
      <c r="T3388" s="186"/>
      <c r="U3388" s="186"/>
      <c r="V3388" s="186"/>
      <c r="W3388" s="157"/>
    </row>
    <row r="3389" spans="1:23" ht="13.8">
      <c r="A3389" s="158">
        <v>7.66</v>
      </c>
      <c r="B3389" s="153">
        <v>59</v>
      </c>
      <c r="C3389" s="153">
        <v>137496</v>
      </c>
      <c r="D3389" s="27"/>
      <c r="E3389" s="27"/>
      <c r="F3389" s="27"/>
      <c r="G3389" s="27"/>
      <c r="H3389" s="27"/>
      <c r="I3389" s="27"/>
      <c r="J3389" s="154" t="s">
        <v>95</v>
      </c>
      <c r="K3389" s="27" t="s">
        <v>98</v>
      </c>
      <c r="L3389" s="27"/>
      <c r="M3389" s="155" t="s">
        <v>98</v>
      </c>
      <c r="N3389" s="140">
        <v>3.5438136358575296E-3</v>
      </c>
      <c r="O3389" s="140">
        <f t="shared" si="144"/>
        <v>3.5438136358575298</v>
      </c>
      <c r="P3389" s="156" t="s">
        <v>346</v>
      </c>
      <c r="Q3389" s="156" t="s">
        <v>346</v>
      </c>
      <c r="R3389" s="185">
        <v>103</v>
      </c>
      <c r="S3389" s="185"/>
      <c r="T3389" s="186"/>
      <c r="U3389" s="186"/>
      <c r="V3389" s="186"/>
      <c r="W3389" s="157"/>
    </row>
    <row r="3390" spans="1:23" ht="13.8">
      <c r="A3390" s="158">
        <v>8</v>
      </c>
      <c r="B3390" s="153">
        <v>55</v>
      </c>
      <c r="C3390" s="153">
        <v>1359803</v>
      </c>
      <c r="D3390" s="27"/>
      <c r="E3390" s="27"/>
      <c r="F3390" s="27"/>
      <c r="G3390" s="27"/>
      <c r="H3390" s="27"/>
      <c r="I3390" s="27"/>
      <c r="J3390" s="154" t="s">
        <v>469</v>
      </c>
      <c r="K3390" s="27" t="s">
        <v>258</v>
      </c>
      <c r="L3390" s="27"/>
      <c r="M3390" s="155" t="s">
        <v>98</v>
      </c>
      <c r="N3390" s="140">
        <v>3.5047480752021708E-2</v>
      </c>
      <c r="O3390" s="140">
        <f t="shared" si="144"/>
        <v>35.047480752021706</v>
      </c>
      <c r="P3390" s="156" t="s">
        <v>346</v>
      </c>
      <c r="Q3390" s="156" t="s">
        <v>346</v>
      </c>
      <c r="R3390" s="185">
        <v>70</v>
      </c>
      <c r="S3390" s="185">
        <v>83</v>
      </c>
      <c r="T3390" s="186">
        <v>154</v>
      </c>
      <c r="U3390" s="186"/>
      <c r="V3390" s="186"/>
      <c r="W3390" s="157"/>
    </row>
    <row r="3391" spans="1:23" ht="13.8">
      <c r="A3391" s="158">
        <v>8.0500000000000007</v>
      </c>
      <c r="B3391" s="153">
        <v>73</v>
      </c>
      <c r="C3391" s="153">
        <v>218058</v>
      </c>
      <c r="D3391" s="27"/>
      <c r="E3391" s="27"/>
      <c r="F3391" s="27"/>
      <c r="G3391" s="27"/>
      <c r="H3391" s="27"/>
      <c r="I3391" s="27"/>
      <c r="J3391" s="154" t="s">
        <v>78</v>
      </c>
      <c r="K3391" s="27" t="s">
        <v>104</v>
      </c>
      <c r="L3391" s="27"/>
      <c r="M3391" s="155" t="s">
        <v>129</v>
      </c>
      <c r="N3391" s="140">
        <v>5.6202137793668269E-3</v>
      </c>
      <c r="O3391" s="140">
        <f t="shared" si="144"/>
        <v>5.6202137793668268</v>
      </c>
      <c r="P3391" s="156" t="s">
        <v>346</v>
      </c>
      <c r="Q3391" s="156" t="s">
        <v>346</v>
      </c>
      <c r="R3391" s="185">
        <v>355</v>
      </c>
      <c r="S3391" s="185">
        <v>267</v>
      </c>
      <c r="T3391" s="186"/>
      <c r="U3391" s="186"/>
      <c r="V3391" s="186"/>
      <c r="W3391" s="157"/>
    </row>
    <row r="3392" spans="1:23" ht="13.8">
      <c r="A3392" s="158">
        <v>8.18</v>
      </c>
      <c r="B3392" s="153">
        <v>125</v>
      </c>
      <c r="C3392" s="153">
        <v>47280</v>
      </c>
      <c r="D3392" s="27"/>
      <c r="E3392" s="27"/>
      <c r="F3392" s="27"/>
      <c r="G3392" s="27"/>
      <c r="H3392" s="27"/>
      <c r="I3392" s="27"/>
      <c r="J3392" s="154" t="s">
        <v>781</v>
      </c>
      <c r="K3392" s="27" t="s">
        <v>831</v>
      </c>
      <c r="L3392" s="27"/>
      <c r="M3392" s="155" t="s">
        <v>809</v>
      </c>
      <c r="N3392" s="140">
        <v>1.2185918768789204E-3</v>
      </c>
      <c r="O3392" s="140">
        <f t="shared" si="144"/>
        <v>1.2185918768789203</v>
      </c>
      <c r="P3392" s="156" t="s">
        <v>346</v>
      </c>
      <c r="Q3392" s="156" t="s">
        <v>346</v>
      </c>
      <c r="R3392" s="185">
        <v>79</v>
      </c>
      <c r="S3392" s="185">
        <v>52</v>
      </c>
      <c r="T3392" s="186"/>
      <c r="U3392" s="186"/>
      <c r="V3392" s="186"/>
      <c r="W3392" s="157"/>
    </row>
    <row r="3393" spans="1:23" ht="13.8">
      <c r="A3393" s="158">
        <v>8.39</v>
      </c>
      <c r="B3393" s="153">
        <v>68</v>
      </c>
      <c r="C3393" s="153">
        <v>224260</v>
      </c>
      <c r="D3393" s="27"/>
      <c r="E3393" s="27"/>
      <c r="F3393" s="27"/>
      <c r="G3393" s="27"/>
      <c r="H3393" s="27"/>
      <c r="I3393" s="27"/>
      <c r="J3393" s="154" t="s">
        <v>630</v>
      </c>
      <c r="K3393" s="27" t="s">
        <v>161</v>
      </c>
      <c r="L3393" s="27"/>
      <c r="M3393" s="155" t="s">
        <v>657</v>
      </c>
      <c r="N3393" s="140">
        <v>5.7800637544176536E-3</v>
      </c>
      <c r="O3393" s="140">
        <f t="shared" si="144"/>
        <v>5.7800637544176539</v>
      </c>
      <c r="P3393" s="156" t="s">
        <v>346</v>
      </c>
      <c r="Q3393" s="156" t="s">
        <v>346</v>
      </c>
      <c r="R3393" s="185">
        <v>96</v>
      </c>
      <c r="S3393" s="185">
        <v>152</v>
      </c>
      <c r="T3393" s="186"/>
      <c r="U3393" s="186"/>
      <c r="V3393" s="186"/>
      <c r="W3393" s="157"/>
    </row>
    <row r="3394" spans="1:23" ht="13.8">
      <c r="A3394" s="158">
        <v>8.5299999999999994</v>
      </c>
      <c r="B3394" s="153">
        <v>57</v>
      </c>
      <c r="C3394" s="153">
        <v>443664</v>
      </c>
      <c r="D3394" s="27"/>
      <c r="E3394" s="27"/>
      <c r="F3394" s="27"/>
      <c r="G3394" s="27"/>
      <c r="H3394" s="27"/>
      <c r="I3394" s="27"/>
      <c r="J3394" s="154" t="s">
        <v>95</v>
      </c>
      <c r="K3394" s="27" t="s">
        <v>98</v>
      </c>
      <c r="L3394" s="27"/>
      <c r="M3394" s="155" t="s">
        <v>98</v>
      </c>
      <c r="N3394" s="140">
        <v>1.1434969256844528E-2</v>
      </c>
      <c r="O3394" s="140">
        <f t="shared" si="144"/>
        <v>11.434969256844528</v>
      </c>
      <c r="P3394" s="156" t="s">
        <v>346</v>
      </c>
      <c r="Q3394" s="156" t="s">
        <v>346</v>
      </c>
      <c r="R3394" s="185">
        <v>69</v>
      </c>
      <c r="S3394" s="185">
        <v>83</v>
      </c>
      <c r="T3394" s="186"/>
      <c r="U3394" s="186"/>
      <c r="V3394" s="186"/>
      <c r="W3394" s="157"/>
    </row>
    <row r="3395" spans="1:23" ht="13.8">
      <c r="A3395" s="158">
        <v>8.56</v>
      </c>
      <c r="B3395" s="153">
        <v>55</v>
      </c>
      <c r="C3395" s="153">
        <v>83832</v>
      </c>
      <c r="D3395" s="27"/>
      <c r="E3395" s="27"/>
      <c r="F3395" s="27"/>
      <c r="G3395" s="27"/>
      <c r="H3395" s="27"/>
      <c r="I3395" s="27"/>
      <c r="J3395" s="154" t="s">
        <v>437</v>
      </c>
      <c r="K3395" s="27" t="s">
        <v>107</v>
      </c>
      <c r="L3395" s="27"/>
      <c r="M3395" s="155" t="s">
        <v>98</v>
      </c>
      <c r="N3395" s="140">
        <v>2.1606809268721158E-3</v>
      </c>
      <c r="O3395" s="140">
        <f t="shared" si="144"/>
        <v>2.1606809268721157</v>
      </c>
      <c r="P3395" s="156" t="s">
        <v>346</v>
      </c>
      <c r="Q3395" s="156" t="s">
        <v>346</v>
      </c>
      <c r="R3395" s="185">
        <v>69</v>
      </c>
      <c r="S3395" s="185">
        <v>129</v>
      </c>
      <c r="T3395" s="186">
        <v>168</v>
      </c>
      <c r="U3395" s="186"/>
      <c r="V3395" s="186"/>
      <c r="W3395" s="157"/>
    </row>
    <row r="3396" spans="1:23" ht="13.8">
      <c r="A3396" s="158">
        <v>8.57</v>
      </c>
      <c r="B3396" s="153">
        <v>121</v>
      </c>
      <c r="C3396" s="153">
        <v>161879</v>
      </c>
      <c r="D3396" s="27"/>
      <c r="E3396" s="27"/>
      <c r="F3396" s="27"/>
      <c r="G3396" s="27"/>
      <c r="H3396" s="27"/>
      <c r="I3396" s="27"/>
      <c r="J3396" s="154" t="s">
        <v>668</v>
      </c>
      <c r="K3396" s="27" t="s">
        <v>453</v>
      </c>
      <c r="L3396" s="27"/>
      <c r="M3396" s="155" t="s">
        <v>98</v>
      </c>
      <c r="N3396" s="140">
        <v>4.1722596116176552E-3</v>
      </c>
      <c r="O3396" s="140">
        <f t="shared" si="144"/>
        <v>4.1722596116176556</v>
      </c>
      <c r="P3396" s="156" t="s">
        <v>346</v>
      </c>
      <c r="Q3396" s="156" t="s">
        <v>346</v>
      </c>
      <c r="R3396" s="185">
        <v>136</v>
      </c>
      <c r="S3396" s="185">
        <v>77</v>
      </c>
      <c r="T3396" s="186"/>
      <c r="U3396" s="186"/>
      <c r="V3396" s="186"/>
      <c r="W3396" s="157"/>
    </row>
    <row r="3397" spans="1:23" ht="13.8">
      <c r="A3397" s="158">
        <v>8.7899999999999991</v>
      </c>
      <c r="B3397" s="153">
        <v>69</v>
      </c>
      <c r="C3397" s="153">
        <v>139881</v>
      </c>
      <c r="D3397" s="27"/>
      <c r="E3397" s="27"/>
      <c r="F3397" s="27"/>
      <c r="G3397" s="27"/>
      <c r="H3397" s="27"/>
      <c r="I3397" s="27"/>
      <c r="J3397" s="154" t="s">
        <v>95</v>
      </c>
      <c r="K3397" s="27" t="s">
        <v>98</v>
      </c>
      <c r="L3397" s="27"/>
      <c r="M3397" s="155" t="s">
        <v>98</v>
      </c>
      <c r="N3397" s="140">
        <v>3.6052844824386687E-3</v>
      </c>
      <c r="O3397" s="140">
        <f t="shared" si="144"/>
        <v>3.6052844824386687</v>
      </c>
      <c r="P3397" s="156" t="s">
        <v>346</v>
      </c>
      <c r="Q3397" s="156" t="s">
        <v>346</v>
      </c>
      <c r="R3397" s="185">
        <v>97</v>
      </c>
      <c r="S3397" s="185">
        <v>115</v>
      </c>
      <c r="T3397" s="186">
        <v>154</v>
      </c>
      <c r="U3397" s="186"/>
      <c r="V3397" s="186"/>
      <c r="W3397" s="157"/>
    </row>
    <row r="3398" spans="1:23" ht="13.8">
      <c r="A3398" s="158">
        <v>8.85</v>
      </c>
      <c r="B3398" s="153">
        <v>59</v>
      </c>
      <c r="C3398" s="153">
        <v>206877</v>
      </c>
      <c r="D3398" s="27"/>
      <c r="E3398" s="27"/>
      <c r="F3398" s="27"/>
      <c r="G3398" s="27"/>
      <c r="H3398" s="27"/>
      <c r="I3398" s="27"/>
      <c r="J3398" s="154" t="s">
        <v>95</v>
      </c>
      <c r="K3398" s="27" t="s">
        <v>98</v>
      </c>
      <c r="L3398" s="27"/>
      <c r="M3398" s="155" t="s">
        <v>98</v>
      </c>
      <c r="N3398" s="140">
        <v>5.3320353577216671E-3</v>
      </c>
      <c r="O3398" s="140">
        <f t="shared" si="144"/>
        <v>5.3320353577216668</v>
      </c>
      <c r="P3398" s="156" t="s">
        <v>346</v>
      </c>
      <c r="Q3398" s="156" t="s">
        <v>346</v>
      </c>
      <c r="R3398" s="185">
        <v>103</v>
      </c>
      <c r="S3398" s="185"/>
      <c r="T3398" s="186"/>
      <c r="U3398" s="186"/>
      <c r="V3398" s="186"/>
      <c r="W3398" s="157"/>
    </row>
    <row r="3399" spans="1:23" ht="13.8">
      <c r="A3399" s="158">
        <v>9.1</v>
      </c>
      <c r="B3399" s="153">
        <v>135</v>
      </c>
      <c r="C3399" s="153">
        <v>529460</v>
      </c>
      <c r="D3399" s="27"/>
      <c r="E3399" s="27"/>
      <c r="F3399" s="27"/>
      <c r="G3399" s="27"/>
      <c r="H3399" s="27"/>
      <c r="I3399" s="27"/>
      <c r="J3399" s="154" t="s">
        <v>367</v>
      </c>
      <c r="K3399" s="27" t="s">
        <v>379</v>
      </c>
      <c r="L3399" s="27"/>
      <c r="M3399" s="155" t="s">
        <v>374</v>
      </c>
      <c r="N3399" s="140">
        <v>1.3646270201614068E-2</v>
      </c>
      <c r="O3399" s="140">
        <f t="shared" si="144"/>
        <v>13.646270201614067</v>
      </c>
      <c r="P3399" s="27">
        <v>24700</v>
      </c>
      <c r="Q3399" s="27">
        <v>24700</v>
      </c>
      <c r="R3399" s="185">
        <v>108</v>
      </c>
      <c r="S3399" s="185">
        <v>69</v>
      </c>
      <c r="T3399" s="186"/>
      <c r="U3399" s="186"/>
      <c r="V3399" s="186"/>
      <c r="W3399" s="157"/>
    </row>
    <row r="3400" spans="1:23" ht="13.8">
      <c r="A3400" s="158">
        <v>9.11</v>
      </c>
      <c r="B3400" s="153">
        <v>135</v>
      </c>
      <c r="C3400" s="153">
        <v>41241</v>
      </c>
      <c r="D3400" s="27"/>
      <c r="E3400" s="27"/>
      <c r="F3400" s="27"/>
      <c r="G3400" s="27"/>
      <c r="H3400" s="27"/>
      <c r="I3400" s="27"/>
      <c r="J3400" s="154" t="s">
        <v>589</v>
      </c>
      <c r="K3400" s="27" t="s">
        <v>110</v>
      </c>
      <c r="L3400" s="27"/>
      <c r="M3400" s="155" t="s">
        <v>98</v>
      </c>
      <c r="N3400" s="140">
        <v>1.0629430540263017E-3</v>
      </c>
      <c r="O3400" s="140">
        <f t="shared" si="144"/>
        <v>1.0629430540263016</v>
      </c>
      <c r="P3400" s="156" t="s">
        <v>346</v>
      </c>
      <c r="Q3400" s="156" t="s">
        <v>346</v>
      </c>
      <c r="R3400" s="185">
        <v>107</v>
      </c>
      <c r="S3400" s="185">
        <v>150</v>
      </c>
      <c r="T3400" s="186"/>
      <c r="U3400" s="186"/>
      <c r="V3400" s="186"/>
      <c r="W3400" s="157"/>
    </row>
    <row r="3401" spans="1:23" ht="13.8">
      <c r="A3401" s="158">
        <v>9.17</v>
      </c>
      <c r="B3401" s="153">
        <v>55</v>
      </c>
      <c r="C3401" s="153">
        <v>766573</v>
      </c>
      <c r="D3401" s="27"/>
      <c r="E3401" s="27"/>
      <c r="F3401" s="27"/>
      <c r="G3401" s="27"/>
      <c r="H3401" s="27"/>
      <c r="I3401" s="27"/>
      <c r="J3401" s="154" t="s">
        <v>152</v>
      </c>
      <c r="K3401" s="27" t="s">
        <v>163</v>
      </c>
      <c r="L3401" s="27"/>
      <c r="M3401" s="155" t="s">
        <v>175</v>
      </c>
      <c r="N3401" s="140">
        <v>1.9757606405133344E-2</v>
      </c>
      <c r="O3401" s="140">
        <f t="shared" si="144"/>
        <v>19.757606405133345</v>
      </c>
      <c r="P3401" s="156" t="s">
        <v>346</v>
      </c>
      <c r="Q3401" s="27">
        <v>1013.2</v>
      </c>
      <c r="R3401" s="185">
        <v>85</v>
      </c>
      <c r="S3401" s="185">
        <v>113</v>
      </c>
      <c r="T3401" s="186"/>
      <c r="U3401" s="186"/>
      <c r="V3401" s="186"/>
      <c r="W3401" s="157"/>
    </row>
    <row r="3402" spans="1:23" ht="13.8">
      <c r="A3402" s="158">
        <v>9.18</v>
      </c>
      <c r="B3402" s="153">
        <v>129</v>
      </c>
      <c r="C3402" s="153">
        <v>67528</v>
      </c>
      <c r="D3402" s="27"/>
      <c r="E3402" s="27"/>
      <c r="F3402" s="27"/>
      <c r="G3402" s="27"/>
      <c r="H3402" s="27"/>
      <c r="I3402" s="27"/>
      <c r="J3402" s="154" t="s">
        <v>680</v>
      </c>
      <c r="K3402" s="27" t="s">
        <v>688</v>
      </c>
      <c r="L3402" s="27"/>
      <c r="M3402" s="155" t="s">
        <v>693</v>
      </c>
      <c r="N3402" s="140">
        <v>1.7404626112918723E-3</v>
      </c>
      <c r="O3402" s="140">
        <f t="shared" si="144"/>
        <v>1.7404626112918722</v>
      </c>
      <c r="P3402" s="27">
        <v>7500</v>
      </c>
      <c r="Q3402" s="27">
        <v>7500</v>
      </c>
      <c r="R3402" s="185">
        <v>102</v>
      </c>
      <c r="S3402" s="185"/>
      <c r="T3402" s="186"/>
      <c r="U3402" s="186"/>
      <c r="V3402" s="186"/>
      <c r="W3402" s="157"/>
    </row>
    <row r="3403" spans="1:23" ht="13.8">
      <c r="A3403" s="158">
        <v>9.35</v>
      </c>
      <c r="B3403" s="153">
        <v>168</v>
      </c>
      <c r="C3403" s="153">
        <v>60821</v>
      </c>
      <c r="D3403" s="27"/>
      <c r="E3403" s="27"/>
      <c r="F3403" s="27"/>
      <c r="G3403" s="27"/>
      <c r="H3403" s="27"/>
      <c r="I3403" s="27"/>
      <c r="J3403" s="154" t="s">
        <v>767</v>
      </c>
      <c r="K3403" s="27" t="s">
        <v>341</v>
      </c>
      <c r="L3403" s="27"/>
      <c r="M3403" s="155" t="s">
        <v>334</v>
      </c>
      <c r="N3403" s="140">
        <v>1.5675967966085622E-3</v>
      </c>
      <c r="O3403" s="140">
        <f t="shared" si="144"/>
        <v>1.5675967966085622</v>
      </c>
      <c r="P3403" s="156" t="s">
        <v>346</v>
      </c>
      <c r="Q3403" s="156" t="s">
        <v>346</v>
      </c>
      <c r="R3403" s="185">
        <v>153</v>
      </c>
      <c r="S3403" s="185">
        <v>125</v>
      </c>
      <c r="T3403" s="186">
        <v>95</v>
      </c>
      <c r="U3403" s="186"/>
      <c r="V3403" s="186"/>
      <c r="W3403" s="157"/>
    </row>
    <row r="3404" spans="1:23" ht="13.8">
      <c r="A3404" s="158">
        <v>9.36</v>
      </c>
      <c r="B3404" s="153">
        <v>103</v>
      </c>
      <c r="C3404" s="153">
        <v>191489</v>
      </c>
      <c r="D3404" s="27"/>
      <c r="E3404" s="27"/>
      <c r="F3404" s="27"/>
      <c r="G3404" s="27"/>
      <c r="H3404" s="27"/>
      <c r="I3404" s="27"/>
      <c r="J3404" s="154" t="s">
        <v>631</v>
      </c>
      <c r="K3404" s="27" t="s">
        <v>650</v>
      </c>
      <c r="L3404" s="27"/>
      <c r="M3404" s="155" t="s">
        <v>658</v>
      </c>
      <c r="N3404" s="140">
        <v>4.9354259710589592E-3</v>
      </c>
      <c r="O3404" s="140">
        <f t="shared" si="144"/>
        <v>4.935425971058959</v>
      </c>
      <c r="P3404" s="156" t="s">
        <v>346</v>
      </c>
      <c r="Q3404" s="156" t="s">
        <v>346</v>
      </c>
      <c r="R3404" s="185">
        <v>145</v>
      </c>
      <c r="S3404" s="185">
        <v>86</v>
      </c>
      <c r="T3404" s="186">
        <v>116</v>
      </c>
      <c r="U3404" s="186"/>
      <c r="V3404" s="186"/>
      <c r="W3404" s="157"/>
    </row>
    <row r="3405" spans="1:23" ht="13.8">
      <c r="A3405" s="158">
        <v>9.49</v>
      </c>
      <c r="B3405" s="153">
        <v>117</v>
      </c>
      <c r="C3405" s="153">
        <v>63557</v>
      </c>
      <c r="D3405" s="27"/>
      <c r="E3405" s="27"/>
      <c r="F3405" s="27"/>
      <c r="G3405" s="27"/>
      <c r="H3405" s="27"/>
      <c r="I3405" s="27"/>
      <c r="J3405" s="154" t="s">
        <v>538</v>
      </c>
      <c r="K3405" s="27" t="s">
        <v>565</v>
      </c>
      <c r="L3405" s="27"/>
      <c r="M3405" s="155" t="s">
        <v>98</v>
      </c>
      <c r="N3405" s="140">
        <v>1.6381142960827735E-3</v>
      </c>
      <c r="O3405" s="140">
        <f t="shared" si="144"/>
        <v>1.6381142960827735</v>
      </c>
      <c r="P3405" s="156" t="s">
        <v>346</v>
      </c>
      <c r="Q3405" s="156" t="s">
        <v>346</v>
      </c>
      <c r="R3405" s="185">
        <v>132</v>
      </c>
      <c r="S3405" s="185">
        <v>91</v>
      </c>
      <c r="T3405" s="186"/>
      <c r="U3405" s="186"/>
      <c r="V3405" s="186"/>
      <c r="W3405" s="157"/>
    </row>
    <row r="3406" spans="1:23" ht="13.8">
      <c r="A3406" s="158">
        <v>9.5299999999999994</v>
      </c>
      <c r="B3406" s="153">
        <v>120</v>
      </c>
      <c r="C3406" s="153">
        <v>114022</v>
      </c>
      <c r="D3406" s="27"/>
      <c r="E3406" s="27"/>
      <c r="F3406" s="27"/>
      <c r="G3406" s="27"/>
      <c r="H3406" s="27"/>
      <c r="I3406" s="27"/>
      <c r="J3406" s="154" t="s">
        <v>632</v>
      </c>
      <c r="K3406" s="27" t="s">
        <v>651</v>
      </c>
      <c r="L3406" s="27"/>
      <c r="M3406" s="155" t="s">
        <v>98</v>
      </c>
      <c r="N3406" s="140">
        <v>2.9387961714358764E-3</v>
      </c>
      <c r="O3406" s="140">
        <f t="shared" si="144"/>
        <v>2.9387961714358766</v>
      </c>
      <c r="P3406" s="156" t="s">
        <v>346</v>
      </c>
      <c r="Q3406" s="156" t="s">
        <v>346</v>
      </c>
      <c r="R3406" s="185">
        <v>135</v>
      </c>
      <c r="S3406" s="185">
        <v>92</v>
      </c>
      <c r="T3406" s="186"/>
      <c r="U3406" s="186"/>
      <c r="V3406" s="186"/>
      <c r="W3406" s="157"/>
    </row>
    <row r="3407" spans="1:23" ht="13.8">
      <c r="A3407" s="158">
        <v>9.59</v>
      </c>
      <c r="B3407" s="153">
        <v>57</v>
      </c>
      <c r="C3407" s="153">
        <v>244529</v>
      </c>
      <c r="D3407" s="27"/>
      <c r="E3407" s="27"/>
      <c r="F3407" s="27"/>
      <c r="G3407" s="27"/>
      <c r="H3407" s="27"/>
      <c r="I3407" s="27"/>
      <c r="J3407" s="154" t="s">
        <v>95</v>
      </c>
      <c r="K3407" s="27" t="s">
        <v>98</v>
      </c>
      <c r="L3407" s="27"/>
      <c r="M3407" s="155" t="s">
        <v>98</v>
      </c>
      <c r="N3407" s="140">
        <v>6.3024757415677986E-3</v>
      </c>
      <c r="O3407" s="140">
        <f t="shared" si="144"/>
        <v>6.3024757415677986</v>
      </c>
      <c r="P3407" s="156" t="s">
        <v>346</v>
      </c>
      <c r="Q3407" s="156" t="s">
        <v>346</v>
      </c>
      <c r="R3407" s="185">
        <v>87</v>
      </c>
      <c r="S3407" s="185">
        <v>141</v>
      </c>
      <c r="T3407" s="186"/>
      <c r="U3407" s="186"/>
      <c r="V3407" s="186"/>
      <c r="W3407" s="157"/>
    </row>
    <row r="3408" spans="1:23" ht="13.8">
      <c r="A3408" s="158">
        <v>9.6300000000000008</v>
      </c>
      <c r="B3408" s="153">
        <v>104</v>
      </c>
      <c r="C3408" s="153">
        <v>221206</v>
      </c>
      <c r="D3408" s="27"/>
      <c r="E3408" s="27"/>
      <c r="F3408" s="27"/>
      <c r="G3408" s="27"/>
      <c r="H3408" s="27"/>
      <c r="I3408" s="27"/>
      <c r="J3408" s="154" t="s">
        <v>153</v>
      </c>
      <c r="K3408" s="27" t="s">
        <v>164</v>
      </c>
      <c r="L3408" s="27"/>
      <c r="M3408" s="155" t="s">
        <v>176</v>
      </c>
      <c r="N3408" s="140">
        <v>5.7013501420659571E-3</v>
      </c>
      <c r="O3408" s="140">
        <f t="shared" si="144"/>
        <v>5.7013501420659569</v>
      </c>
      <c r="P3408" s="156" t="s">
        <v>346</v>
      </c>
      <c r="Q3408" s="156" t="s">
        <v>346</v>
      </c>
      <c r="R3408" s="185">
        <v>76</v>
      </c>
      <c r="S3408" s="185">
        <v>50</v>
      </c>
      <c r="T3408" s="186">
        <v>148</v>
      </c>
      <c r="U3408" s="186"/>
      <c r="V3408" s="186"/>
      <c r="W3408" s="157"/>
    </row>
    <row r="3409" spans="1:23" ht="13.8">
      <c r="A3409" s="158">
        <v>9.92</v>
      </c>
      <c r="B3409" s="153">
        <v>55</v>
      </c>
      <c r="C3409" s="153">
        <v>47872</v>
      </c>
      <c r="D3409" s="27"/>
      <c r="E3409" s="27"/>
      <c r="F3409" s="27"/>
      <c r="G3409" s="27"/>
      <c r="H3409" s="27"/>
      <c r="I3409" s="27"/>
      <c r="J3409" s="154" t="s">
        <v>474</v>
      </c>
      <c r="K3409" s="27" t="s">
        <v>194</v>
      </c>
      <c r="L3409" s="27"/>
      <c r="M3409" s="155" t="s">
        <v>98</v>
      </c>
      <c r="N3409" s="140">
        <v>1.2338500492797731E-3</v>
      </c>
      <c r="O3409" s="140">
        <f t="shared" si="144"/>
        <v>1.233850049279773</v>
      </c>
      <c r="P3409" s="156" t="s">
        <v>346</v>
      </c>
      <c r="Q3409" s="156" t="s">
        <v>346</v>
      </c>
      <c r="R3409" s="185">
        <v>69</v>
      </c>
      <c r="S3409" s="185">
        <v>97</v>
      </c>
      <c r="T3409" s="186">
        <v>196</v>
      </c>
      <c r="U3409" s="186"/>
      <c r="V3409" s="186"/>
      <c r="W3409" s="157"/>
    </row>
    <row r="3410" spans="1:23" ht="13.8">
      <c r="A3410" s="158">
        <v>10.039999999999999</v>
      </c>
      <c r="B3410" s="153">
        <v>109</v>
      </c>
      <c r="C3410" s="153">
        <v>110193</v>
      </c>
      <c r="D3410" s="27"/>
      <c r="E3410" s="27"/>
      <c r="F3410" s="27"/>
      <c r="G3410" s="27"/>
      <c r="H3410" s="27"/>
      <c r="I3410" s="27"/>
      <c r="J3410" s="154" t="s">
        <v>95</v>
      </c>
      <c r="K3410" s="27" t="s">
        <v>98</v>
      </c>
      <c r="L3410" s="27"/>
      <c r="M3410" s="155" t="s">
        <v>98</v>
      </c>
      <c r="N3410" s="140">
        <v>2.8401077556877933E-3</v>
      </c>
      <c r="O3410" s="140">
        <f t="shared" si="144"/>
        <v>2.8401077556877934</v>
      </c>
      <c r="P3410" s="156" t="s">
        <v>346</v>
      </c>
      <c r="Q3410" s="156" t="s">
        <v>346</v>
      </c>
      <c r="R3410" s="185">
        <v>151</v>
      </c>
      <c r="S3410" s="185">
        <v>175</v>
      </c>
      <c r="T3410" s="186">
        <v>190</v>
      </c>
      <c r="U3410" s="186"/>
      <c r="V3410" s="186"/>
      <c r="W3410" s="157"/>
    </row>
    <row r="3411" spans="1:23" ht="13.8">
      <c r="A3411" s="158">
        <v>10.47</v>
      </c>
      <c r="B3411" s="153">
        <v>193</v>
      </c>
      <c r="C3411" s="153">
        <v>116643</v>
      </c>
      <c r="D3411" s="27"/>
      <c r="E3411" s="27"/>
      <c r="F3411" s="27"/>
      <c r="G3411" s="27"/>
      <c r="H3411" s="27"/>
      <c r="I3411" s="27"/>
      <c r="J3411" s="154" t="s">
        <v>95</v>
      </c>
      <c r="K3411" s="27" t="s">
        <v>98</v>
      </c>
      <c r="L3411" s="27"/>
      <c r="M3411" s="155" t="s">
        <v>98</v>
      </c>
      <c r="N3411" s="140">
        <v>3.0063496678254635E-3</v>
      </c>
      <c r="O3411" s="140">
        <f t="shared" si="144"/>
        <v>3.0063496678254635</v>
      </c>
      <c r="P3411" s="156" t="s">
        <v>346</v>
      </c>
      <c r="Q3411" s="156" t="s">
        <v>346</v>
      </c>
      <c r="R3411" s="185">
        <v>208</v>
      </c>
      <c r="S3411" s="185">
        <v>207</v>
      </c>
      <c r="T3411" s="186"/>
      <c r="U3411" s="186"/>
      <c r="V3411" s="186"/>
      <c r="W3411" s="157"/>
    </row>
    <row r="3412" spans="1:23" ht="13.8">
      <c r="A3412" s="158">
        <v>10.58</v>
      </c>
      <c r="B3412" s="153">
        <v>163</v>
      </c>
      <c r="C3412" s="153">
        <v>147550</v>
      </c>
      <c r="D3412" s="27"/>
      <c r="E3412" s="27"/>
      <c r="F3412" s="27"/>
      <c r="G3412" s="27"/>
      <c r="H3412" s="27"/>
      <c r="I3412" s="27"/>
      <c r="J3412" s="154" t="s">
        <v>634</v>
      </c>
      <c r="K3412" s="27" t="s">
        <v>649</v>
      </c>
      <c r="L3412" s="27"/>
      <c r="M3412" s="155" t="s">
        <v>660</v>
      </c>
      <c r="N3412" s="140">
        <v>3.8029448272733652E-3</v>
      </c>
      <c r="O3412" s="140">
        <f t="shared" si="144"/>
        <v>3.802944827273365</v>
      </c>
      <c r="P3412" s="27">
        <v>26100</v>
      </c>
      <c r="Q3412" s="27">
        <v>26100</v>
      </c>
      <c r="R3412" s="185">
        <v>194</v>
      </c>
      <c r="S3412" s="185"/>
      <c r="T3412" s="186"/>
      <c r="U3412" s="186"/>
      <c r="V3412" s="186"/>
      <c r="W3412" s="157"/>
    </row>
    <row r="3413" spans="1:23" ht="13.8">
      <c r="A3413" s="158">
        <v>10.62</v>
      </c>
      <c r="B3413" s="153">
        <v>158</v>
      </c>
      <c r="C3413" s="153">
        <v>75830</v>
      </c>
      <c r="D3413" s="27"/>
      <c r="E3413" s="27"/>
      <c r="F3413" s="27"/>
      <c r="G3413" s="27"/>
      <c r="H3413" s="27"/>
      <c r="I3413" s="27"/>
      <c r="J3413" s="154" t="s">
        <v>95</v>
      </c>
      <c r="K3413" s="27" t="s">
        <v>98</v>
      </c>
      <c r="L3413" s="27"/>
      <c r="M3413" s="155" t="s">
        <v>98</v>
      </c>
      <c r="N3413" s="140">
        <v>1.9544378600619399E-3</v>
      </c>
      <c r="O3413" s="140">
        <f t="shared" si="144"/>
        <v>1.9544378600619399</v>
      </c>
      <c r="P3413" s="156" t="s">
        <v>346</v>
      </c>
      <c r="Q3413" s="156" t="s">
        <v>346</v>
      </c>
      <c r="R3413" s="185">
        <v>179</v>
      </c>
      <c r="S3413" s="185"/>
      <c r="T3413" s="186"/>
      <c r="U3413" s="186"/>
      <c r="V3413" s="186"/>
      <c r="W3413" s="157"/>
    </row>
    <row r="3414" spans="1:23" ht="13.8">
      <c r="A3414" s="158">
        <v>10.79</v>
      </c>
      <c r="B3414" s="153">
        <v>59</v>
      </c>
      <c r="C3414" s="153">
        <v>181098</v>
      </c>
      <c r="D3414" s="27"/>
      <c r="E3414" s="27"/>
      <c r="F3414" s="27"/>
      <c r="G3414" s="27"/>
      <c r="H3414" s="27"/>
      <c r="I3414" s="27"/>
      <c r="J3414" s="154" t="s">
        <v>635</v>
      </c>
      <c r="K3414" s="27" t="s">
        <v>652</v>
      </c>
      <c r="L3414" s="27"/>
      <c r="M3414" s="155" t="s">
        <v>661</v>
      </c>
      <c r="N3414" s="140">
        <v>4.6676089619081792E-3</v>
      </c>
      <c r="O3414" s="140">
        <f t="shared" si="144"/>
        <v>4.6676089619081793</v>
      </c>
      <c r="P3414" s="156" t="s">
        <v>346</v>
      </c>
      <c r="Q3414" s="156" t="s">
        <v>346</v>
      </c>
      <c r="R3414" s="185">
        <v>88</v>
      </c>
      <c r="S3414" s="185">
        <v>103</v>
      </c>
      <c r="T3414" s="186">
        <v>222</v>
      </c>
      <c r="U3414" s="186"/>
      <c r="V3414" s="186"/>
      <c r="W3414" s="157"/>
    </row>
    <row r="3415" spans="1:23" ht="13.8">
      <c r="A3415" s="158">
        <v>10.83</v>
      </c>
      <c r="B3415" s="153">
        <v>163</v>
      </c>
      <c r="C3415" s="153">
        <v>39180</v>
      </c>
      <c r="D3415" s="27"/>
      <c r="E3415" s="27"/>
      <c r="F3415" s="27"/>
      <c r="G3415" s="27"/>
      <c r="H3415" s="27"/>
      <c r="I3415" s="27"/>
      <c r="J3415" s="154" t="s">
        <v>531</v>
      </c>
      <c r="K3415" s="27" t="s">
        <v>533</v>
      </c>
      <c r="L3415" s="27"/>
      <c r="M3415" s="155" t="s">
        <v>534</v>
      </c>
      <c r="N3415" s="140">
        <v>1.0098229639618464E-3</v>
      </c>
      <c r="O3415" s="140">
        <f t="shared" ref="O3415:O3462" si="145">N3415*1000</f>
        <v>1.0098229639618463</v>
      </c>
      <c r="P3415" s="156" t="s">
        <v>346</v>
      </c>
      <c r="Q3415" s="27">
        <v>1245679</v>
      </c>
      <c r="R3415" s="185">
        <v>145</v>
      </c>
      <c r="S3415" s="185">
        <v>91</v>
      </c>
      <c r="T3415" s="186">
        <v>105</v>
      </c>
      <c r="U3415" s="186"/>
      <c r="V3415" s="186"/>
      <c r="W3415" s="157"/>
    </row>
    <row r="3416" spans="1:23" ht="13.8">
      <c r="A3416" s="158">
        <v>10.86</v>
      </c>
      <c r="B3416" s="153">
        <v>99</v>
      </c>
      <c r="C3416" s="153">
        <v>217866</v>
      </c>
      <c r="D3416" s="27"/>
      <c r="E3416" s="27"/>
      <c r="F3416" s="27"/>
      <c r="G3416" s="27"/>
      <c r="H3416" s="27"/>
      <c r="I3416" s="27"/>
      <c r="J3416" s="154" t="s">
        <v>791</v>
      </c>
      <c r="K3416" s="27" t="s">
        <v>840</v>
      </c>
      <c r="L3416" s="27"/>
      <c r="M3416" s="155" t="s">
        <v>817</v>
      </c>
      <c r="N3416" s="140">
        <v>5.6152651829124963E-3</v>
      </c>
      <c r="O3416" s="140">
        <f t="shared" si="145"/>
        <v>5.6152651829124967</v>
      </c>
      <c r="P3416" s="27">
        <v>3650</v>
      </c>
      <c r="Q3416" s="156" t="s">
        <v>346</v>
      </c>
      <c r="R3416" s="185">
        <v>56</v>
      </c>
      <c r="S3416" s="185">
        <v>155</v>
      </c>
      <c r="T3416" s="186">
        <v>211</v>
      </c>
      <c r="U3416" s="186"/>
      <c r="V3416" s="186"/>
      <c r="W3416" s="157"/>
    </row>
    <row r="3417" spans="1:23" ht="13.8">
      <c r="A3417" s="158">
        <v>10.91</v>
      </c>
      <c r="B3417" s="153">
        <v>58</v>
      </c>
      <c r="C3417" s="153">
        <v>2086708</v>
      </c>
      <c r="D3417" s="27"/>
      <c r="E3417" s="27"/>
      <c r="F3417" s="27"/>
      <c r="G3417" s="27"/>
      <c r="H3417" s="27"/>
      <c r="I3417" s="27"/>
      <c r="J3417" s="154" t="s">
        <v>670</v>
      </c>
      <c r="K3417" s="27" t="s">
        <v>672</v>
      </c>
      <c r="L3417" s="27"/>
      <c r="M3417" s="155" t="s">
        <v>675</v>
      </c>
      <c r="N3417" s="140">
        <v>5.3782686510538448E-2</v>
      </c>
      <c r="O3417" s="140">
        <f t="shared" si="145"/>
        <v>53.782686510538447</v>
      </c>
      <c r="P3417" s="156" t="s">
        <v>346</v>
      </c>
      <c r="Q3417" s="27">
        <v>27.603999999999999</v>
      </c>
      <c r="R3417" s="185">
        <v>213</v>
      </c>
      <c r="S3417" s="185">
        <v>84</v>
      </c>
      <c r="T3417" s="186"/>
      <c r="U3417" s="186"/>
      <c r="V3417" s="186"/>
      <c r="W3417" s="157"/>
    </row>
    <row r="3418" spans="1:23" ht="13.8">
      <c r="A3418" s="158">
        <v>11.01</v>
      </c>
      <c r="B3418" s="153">
        <v>191</v>
      </c>
      <c r="C3418" s="153">
        <v>377321</v>
      </c>
      <c r="D3418" s="27"/>
      <c r="E3418" s="27"/>
      <c r="F3418" s="27"/>
      <c r="G3418" s="27"/>
      <c r="H3418" s="27"/>
      <c r="I3418" s="27"/>
      <c r="J3418" s="154" t="s">
        <v>443</v>
      </c>
      <c r="K3418" s="27" t="s">
        <v>732</v>
      </c>
      <c r="L3418" s="27"/>
      <c r="M3418" s="155" t="s">
        <v>98</v>
      </c>
      <c r="N3418" s="140">
        <v>9.7250487642942269E-3</v>
      </c>
      <c r="O3418" s="140">
        <f t="shared" si="145"/>
        <v>9.7250487642942272</v>
      </c>
      <c r="P3418" s="156" t="s">
        <v>346</v>
      </c>
      <c r="Q3418" s="156" t="s">
        <v>346</v>
      </c>
      <c r="R3418" s="185">
        <v>91</v>
      </c>
      <c r="S3418" s="185">
        <v>206</v>
      </c>
      <c r="T3418" s="186"/>
      <c r="U3418" s="186"/>
      <c r="V3418" s="186"/>
      <c r="W3418" s="157"/>
    </row>
    <row r="3419" spans="1:23" ht="13.8">
      <c r="A3419" s="158">
        <v>11.02</v>
      </c>
      <c r="B3419" s="153">
        <v>152</v>
      </c>
      <c r="C3419" s="153">
        <v>43990</v>
      </c>
      <c r="D3419" s="27"/>
      <c r="E3419" s="27"/>
      <c r="F3419" s="27"/>
      <c r="G3419" s="27"/>
      <c r="H3419" s="27"/>
      <c r="I3419" s="27"/>
      <c r="J3419" s="154" t="s">
        <v>556</v>
      </c>
      <c r="K3419" s="27" t="s">
        <v>574</v>
      </c>
      <c r="L3419" s="27"/>
      <c r="M3419" s="155" t="s">
        <v>582</v>
      </c>
      <c r="N3419" s="140">
        <v>1.1337956147187754E-3</v>
      </c>
      <c r="O3419" s="140">
        <f t="shared" si="145"/>
        <v>1.1337956147187753</v>
      </c>
      <c r="P3419" s="156" t="s">
        <v>346</v>
      </c>
      <c r="Q3419" s="156" t="s">
        <v>346</v>
      </c>
      <c r="R3419" s="185">
        <v>77</v>
      </c>
      <c r="S3419" s="185"/>
      <c r="T3419" s="186"/>
      <c r="U3419" s="186"/>
      <c r="V3419" s="186"/>
      <c r="W3419" s="157"/>
    </row>
    <row r="3420" spans="1:23" ht="13.8">
      <c r="A3420" s="158">
        <v>11.26</v>
      </c>
      <c r="B3420" s="153">
        <v>121</v>
      </c>
      <c r="C3420" s="153">
        <v>99271</v>
      </c>
      <c r="D3420" s="27"/>
      <c r="E3420" s="27"/>
      <c r="F3420" s="27"/>
      <c r="G3420" s="27"/>
      <c r="H3420" s="27"/>
      <c r="I3420" s="27"/>
      <c r="J3420" s="154" t="s">
        <v>701</v>
      </c>
      <c r="K3420" s="27" t="s">
        <v>341</v>
      </c>
      <c r="L3420" s="27"/>
      <c r="M3420" s="155" t="s">
        <v>334</v>
      </c>
      <c r="N3420" s="140">
        <v>2.5586047844680052E-3</v>
      </c>
      <c r="O3420" s="140">
        <f t="shared" si="145"/>
        <v>2.5586047844680051</v>
      </c>
      <c r="P3420" s="156" t="s">
        <v>346</v>
      </c>
      <c r="Q3420" s="156" t="s">
        <v>346</v>
      </c>
      <c r="R3420" s="185">
        <v>149</v>
      </c>
      <c r="S3420" s="185">
        <v>194</v>
      </c>
      <c r="T3420" s="186"/>
      <c r="U3420" s="186"/>
      <c r="V3420" s="186"/>
      <c r="W3420" s="157"/>
    </row>
    <row r="3421" spans="1:23" ht="13.8">
      <c r="A3421" s="158">
        <v>11.64</v>
      </c>
      <c r="B3421" s="153">
        <v>77</v>
      </c>
      <c r="C3421" s="153">
        <v>97101</v>
      </c>
      <c r="D3421" s="27"/>
      <c r="E3421" s="27"/>
      <c r="F3421" s="27"/>
      <c r="G3421" s="27"/>
      <c r="H3421" s="27"/>
      <c r="I3421" s="27"/>
      <c r="J3421" s="154" t="s">
        <v>793</v>
      </c>
      <c r="K3421" s="27" t="s">
        <v>842</v>
      </c>
      <c r="L3421" s="27"/>
      <c r="M3421" s="155" t="s">
        <v>818</v>
      </c>
      <c r="N3421" s="140">
        <v>2.5026753349581226E-3</v>
      </c>
      <c r="O3421" s="140">
        <f t="shared" si="145"/>
        <v>2.5026753349581226</v>
      </c>
      <c r="P3421" s="27">
        <v>983</v>
      </c>
      <c r="Q3421" s="156" t="s">
        <v>346</v>
      </c>
      <c r="R3421" s="185">
        <v>93</v>
      </c>
      <c r="S3421" s="185">
        <v>51</v>
      </c>
      <c r="T3421" s="186">
        <v>157</v>
      </c>
      <c r="U3421" s="186"/>
      <c r="V3421" s="186"/>
      <c r="W3421" s="157"/>
    </row>
    <row r="3422" spans="1:23" ht="13.8">
      <c r="A3422" s="158">
        <v>11.79</v>
      </c>
      <c r="B3422" s="153">
        <v>55</v>
      </c>
      <c r="C3422" s="153">
        <v>94694</v>
      </c>
      <c r="D3422" s="27"/>
      <c r="E3422" s="27"/>
      <c r="F3422" s="27"/>
      <c r="G3422" s="27"/>
      <c r="H3422" s="27"/>
      <c r="I3422" s="27"/>
      <c r="J3422" s="154" t="s">
        <v>761</v>
      </c>
      <c r="K3422" s="27" t="s">
        <v>196</v>
      </c>
      <c r="L3422" s="27"/>
      <c r="M3422" s="155" t="s">
        <v>98</v>
      </c>
      <c r="N3422" s="140">
        <v>2.4406374616999255E-3</v>
      </c>
      <c r="O3422" s="140">
        <f t="shared" si="145"/>
        <v>2.4406374616999256</v>
      </c>
      <c r="P3422" s="156" t="s">
        <v>346</v>
      </c>
      <c r="Q3422" s="156" t="s">
        <v>346</v>
      </c>
      <c r="R3422" s="185">
        <v>83</v>
      </c>
      <c r="S3422" s="185">
        <v>111</v>
      </c>
      <c r="T3422" s="186">
        <v>224</v>
      </c>
      <c r="U3422" s="186"/>
      <c r="V3422" s="186"/>
      <c r="W3422" s="157"/>
    </row>
    <row r="3423" spans="1:23" ht="13.8">
      <c r="A3423" s="158">
        <v>11.92</v>
      </c>
      <c r="B3423" s="153">
        <v>149</v>
      </c>
      <c r="C3423" s="153">
        <v>217022</v>
      </c>
      <c r="D3423" s="27"/>
      <c r="E3423" s="27"/>
      <c r="F3423" s="27"/>
      <c r="G3423" s="27"/>
      <c r="H3423" s="27"/>
      <c r="I3423" s="27"/>
      <c r="J3423" s="154" t="s">
        <v>558</v>
      </c>
      <c r="K3423" s="27" t="s">
        <v>114</v>
      </c>
      <c r="L3423" s="27"/>
      <c r="M3423" s="155" t="s">
        <v>139</v>
      </c>
      <c r="N3423" s="140">
        <v>5.5935119776653348E-3</v>
      </c>
      <c r="O3423" s="140">
        <f t="shared" si="145"/>
        <v>5.5935119776653348</v>
      </c>
      <c r="P3423" s="27">
        <v>6240</v>
      </c>
      <c r="Q3423" s="27">
        <v>6240</v>
      </c>
      <c r="R3423" s="185">
        <v>177</v>
      </c>
      <c r="S3423" s="185">
        <v>222</v>
      </c>
      <c r="T3423" s="186"/>
      <c r="U3423" s="186"/>
      <c r="V3423" s="195"/>
      <c r="W3423" s="157"/>
    </row>
    <row r="3424" spans="1:23" ht="13.8">
      <c r="A3424" s="158">
        <v>12.6</v>
      </c>
      <c r="B3424" s="153">
        <v>83</v>
      </c>
      <c r="C3424" s="27">
        <v>46139</v>
      </c>
      <c r="D3424" s="27"/>
      <c r="E3424" s="27"/>
      <c r="F3424" s="27"/>
      <c r="G3424" s="27"/>
      <c r="H3424" s="27"/>
      <c r="I3424" s="27"/>
      <c r="J3424" s="154" t="s">
        <v>526</v>
      </c>
      <c r="K3424" s="27" t="s">
        <v>167</v>
      </c>
      <c r="L3424" s="27"/>
      <c r="M3424" s="155" t="s">
        <v>179</v>
      </c>
      <c r="N3424" s="140">
        <v>1.1891838114914659E-3</v>
      </c>
      <c r="O3424" s="140">
        <f t="shared" si="145"/>
        <v>1.1891838114914659</v>
      </c>
      <c r="P3424" s="27">
        <v>10392</v>
      </c>
      <c r="Q3424" s="27">
        <v>10392</v>
      </c>
      <c r="R3424" s="185">
        <v>153</v>
      </c>
      <c r="S3424" s="185">
        <v>55</v>
      </c>
      <c r="T3424" s="186">
        <v>226</v>
      </c>
      <c r="U3424" s="186"/>
      <c r="V3424" s="196"/>
      <c r="W3424" s="157"/>
    </row>
    <row r="3425" spans="1:23" ht="13.8">
      <c r="A3425" s="158">
        <v>12.76</v>
      </c>
      <c r="B3425" s="153">
        <v>173</v>
      </c>
      <c r="C3425" s="27">
        <v>55071</v>
      </c>
      <c r="D3425" s="27"/>
      <c r="E3425" s="27"/>
      <c r="F3425" s="27"/>
      <c r="G3425" s="27"/>
      <c r="H3425" s="27"/>
      <c r="I3425" s="27"/>
      <c r="J3425" s="154" t="s">
        <v>95</v>
      </c>
      <c r="K3425" s="27" t="s">
        <v>98</v>
      </c>
      <c r="L3425" s="27"/>
      <c r="M3425" s="155" t="s">
        <v>98</v>
      </c>
      <c r="N3425" s="140">
        <v>1.4193966423773057E-3</v>
      </c>
      <c r="O3425" s="140">
        <f t="shared" si="145"/>
        <v>1.4193966423773057</v>
      </c>
      <c r="P3425" s="156" t="s">
        <v>346</v>
      </c>
      <c r="Q3425" s="156" t="s">
        <v>346</v>
      </c>
      <c r="R3425" s="185">
        <v>182</v>
      </c>
      <c r="S3425" s="185"/>
      <c r="T3425" s="186"/>
      <c r="U3425" s="186"/>
      <c r="V3425" s="196"/>
      <c r="W3425" s="157"/>
    </row>
    <row r="3426" spans="1:23" ht="13.8">
      <c r="A3426" s="158">
        <v>13.1</v>
      </c>
      <c r="B3426" s="153">
        <v>57</v>
      </c>
      <c r="C3426" s="27">
        <v>264724</v>
      </c>
      <c r="D3426" s="27"/>
      <c r="E3426" s="27"/>
      <c r="F3426" s="27"/>
      <c r="G3426" s="27"/>
      <c r="H3426" s="27"/>
      <c r="I3426" s="27"/>
      <c r="J3426" s="154" t="s">
        <v>596</v>
      </c>
      <c r="K3426" s="27" t="s">
        <v>484</v>
      </c>
      <c r="L3426" s="27"/>
      <c r="M3426" s="155" t="s">
        <v>598</v>
      </c>
      <c r="N3426" s="140">
        <v>6.8229804571678368E-3</v>
      </c>
      <c r="O3426" s="140">
        <f t="shared" si="145"/>
        <v>6.8229804571678372</v>
      </c>
      <c r="P3426" s="156" t="s">
        <v>346</v>
      </c>
      <c r="Q3426" s="156" t="s">
        <v>346</v>
      </c>
      <c r="R3426" s="185">
        <v>71</v>
      </c>
      <c r="S3426" s="185">
        <v>85</v>
      </c>
      <c r="T3426" s="186">
        <v>212</v>
      </c>
      <c r="U3426" s="186"/>
      <c r="V3426" s="196"/>
      <c r="W3426" s="157"/>
    </row>
    <row r="3427" spans="1:23" ht="13.8">
      <c r="A3427" s="158">
        <v>13.15</v>
      </c>
      <c r="B3427" s="153">
        <v>58</v>
      </c>
      <c r="C3427" s="27">
        <v>3571418</v>
      </c>
      <c r="D3427" s="27"/>
      <c r="E3427" s="27"/>
      <c r="F3427" s="27"/>
      <c r="G3427" s="27"/>
      <c r="H3427" s="27"/>
      <c r="I3427" s="27"/>
      <c r="J3427" s="154" t="s">
        <v>854</v>
      </c>
      <c r="K3427" s="27" t="s">
        <v>857</v>
      </c>
      <c r="L3427" s="27"/>
      <c r="M3427" s="155" t="s">
        <v>859</v>
      </c>
      <c r="N3427" s="140">
        <v>9.2049512769440775E-2</v>
      </c>
      <c r="O3427" s="140">
        <f t="shared" si="145"/>
        <v>92.049512769440781</v>
      </c>
      <c r="P3427" s="156" t="s">
        <v>346</v>
      </c>
      <c r="Q3427" s="156" t="s">
        <v>346</v>
      </c>
      <c r="R3427" s="185">
        <v>240</v>
      </c>
      <c r="S3427" s="185">
        <v>241</v>
      </c>
      <c r="T3427" s="186"/>
      <c r="U3427" s="186"/>
      <c r="V3427" s="196"/>
      <c r="W3427" s="157"/>
    </row>
    <row r="3428" spans="1:23" ht="13.8">
      <c r="A3428" s="158">
        <v>13.33</v>
      </c>
      <c r="B3428" s="153">
        <v>135</v>
      </c>
      <c r="C3428" s="27">
        <v>390615</v>
      </c>
      <c r="D3428" s="27"/>
      <c r="E3428" s="27"/>
      <c r="F3428" s="27"/>
      <c r="G3428" s="27"/>
      <c r="H3428" s="27"/>
      <c r="I3428" s="27"/>
      <c r="J3428" s="154" t="s">
        <v>95</v>
      </c>
      <c r="K3428" s="27" t="s">
        <v>98</v>
      </c>
      <c r="L3428" s="27"/>
      <c r="M3428" s="155" t="s">
        <v>98</v>
      </c>
      <c r="N3428" s="140">
        <v>1.0067687520876892E-2</v>
      </c>
      <c r="O3428" s="140">
        <f t="shared" si="145"/>
        <v>10.067687520876893</v>
      </c>
      <c r="P3428" s="156" t="s">
        <v>346</v>
      </c>
      <c r="Q3428" s="156" t="s">
        <v>346</v>
      </c>
      <c r="R3428" s="185">
        <v>107</v>
      </c>
      <c r="S3428" s="185"/>
      <c r="T3428" s="186"/>
      <c r="U3428" s="186"/>
      <c r="V3428" s="196"/>
      <c r="W3428" s="157"/>
    </row>
    <row r="3429" spans="1:23" ht="13.8">
      <c r="A3429" s="158">
        <v>13.75</v>
      </c>
      <c r="B3429" s="153">
        <v>55</v>
      </c>
      <c r="C3429" s="27">
        <v>200222</v>
      </c>
      <c r="D3429" s="27"/>
      <c r="E3429" s="27"/>
      <c r="F3429" s="27"/>
      <c r="G3429" s="27"/>
      <c r="H3429" s="27"/>
      <c r="I3429" s="27"/>
      <c r="J3429" s="154" t="s">
        <v>682</v>
      </c>
      <c r="K3429" s="27" t="s">
        <v>690</v>
      </c>
      <c r="L3429" s="27"/>
      <c r="M3429" s="155" t="s">
        <v>694</v>
      </c>
      <c r="N3429" s="140">
        <v>5.1605097879114034E-3</v>
      </c>
      <c r="O3429" s="140">
        <f t="shared" si="145"/>
        <v>5.160509787911403</v>
      </c>
      <c r="P3429" s="156" t="s">
        <v>346</v>
      </c>
      <c r="Q3429" s="27">
        <v>69.405000000000001</v>
      </c>
      <c r="R3429" s="185">
        <v>73</v>
      </c>
      <c r="S3429" s="185">
        <v>185</v>
      </c>
      <c r="T3429" s="186">
        <v>185</v>
      </c>
      <c r="U3429" s="186">
        <v>228</v>
      </c>
      <c r="V3429" s="196"/>
      <c r="W3429" s="157"/>
    </row>
    <row r="3430" spans="1:23" ht="13.8">
      <c r="A3430" s="158">
        <v>13.95</v>
      </c>
      <c r="B3430" s="153">
        <v>135</v>
      </c>
      <c r="C3430" s="27">
        <v>935229</v>
      </c>
      <c r="D3430" s="27"/>
      <c r="E3430" s="27"/>
      <c r="F3430" s="27"/>
      <c r="G3430" s="27"/>
      <c r="H3430" s="27"/>
      <c r="I3430" s="27"/>
      <c r="J3430" s="154" t="s">
        <v>95</v>
      </c>
      <c r="K3430" s="27" t="s">
        <v>98</v>
      </c>
      <c r="L3430" s="27"/>
      <c r="M3430" s="155" t="s">
        <v>98</v>
      </c>
      <c r="N3430" s="140">
        <v>2.4104536007224953E-2</v>
      </c>
      <c r="O3430" s="140">
        <f t="shared" si="145"/>
        <v>24.104536007224951</v>
      </c>
      <c r="P3430" s="156" t="s">
        <v>346</v>
      </c>
      <c r="Q3430" s="156" t="s">
        <v>346</v>
      </c>
      <c r="R3430" s="185">
        <v>107</v>
      </c>
      <c r="S3430" s="185">
        <v>207</v>
      </c>
      <c r="T3430" s="186">
        <v>248</v>
      </c>
      <c r="U3430" s="186"/>
      <c r="V3430" s="196"/>
      <c r="W3430" s="157"/>
    </row>
    <row r="3431" spans="1:23" ht="13.8">
      <c r="A3431" s="158">
        <v>15.09</v>
      </c>
      <c r="B3431" s="153">
        <v>188</v>
      </c>
      <c r="C3431" s="27">
        <v>3879888</v>
      </c>
      <c r="D3431" s="27"/>
      <c r="E3431" s="27"/>
      <c r="F3431" s="27"/>
      <c r="G3431" s="27"/>
      <c r="H3431" s="27"/>
      <c r="I3431" s="27"/>
      <c r="J3431" s="154" t="s">
        <v>89</v>
      </c>
      <c r="K3431" s="27" t="s">
        <v>115</v>
      </c>
      <c r="L3431" s="27"/>
      <c r="M3431" s="155" t="s">
        <v>140</v>
      </c>
      <c r="N3431" s="140">
        <v>0.1</v>
      </c>
      <c r="O3431" s="140">
        <f t="shared" si="145"/>
        <v>100</v>
      </c>
      <c r="P3431" s="156" t="s">
        <v>346</v>
      </c>
      <c r="Q3431" s="156" t="s">
        <v>346</v>
      </c>
      <c r="R3431" s="185">
        <v>160</v>
      </c>
      <c r="S3431" s="185">
        <v>184</v>
      </c>
      <c r="T3431" s="186"/>
      <c r="U3431" s="186"/>
      <c r="V3431" s="196"/>
      <c r="W3431" s="157"/>
    </row>
    <row r="3432" spans="1:23" ht="13.8">
      <c r="A3432" s="158">
        <v>15.55</v>
      </c>
      <c r="B3432" s="153">
        <v>194</v>
      </c>
      <c r="C3432" s="27">
        <v>360179</v>
      </c>
      <c r="D3432" s="27"/>
      <c r="E3432" s="27"/>
      <c r="F3432" s="27"/>
      <c r="G3432" s="27"/>
      <c r="H3432" s="27"/>
      <c r="I3432" s="27"/>
      <c r="J3432" s="154" t="s">
        <v>640</v>
      </c>
      <c r="K3432" s="27" t="s">
        <v>407</v>
      </c>
      <c r="L3432" s="27"/>
      <c r="M3432" s="155" t="s">
        <v>403</v>
      </c>
      <c r="N3432" s="140">
        <v>9.28323188710602E-3</v>
      </c>
      <c r="O3432" s="140">
        <f t="shared" si="145"/>
        <v>9.2832318871060195</v>
      </c>
      <c r="P3432" s="27">
        <v>87000</v>
      </c>
      <c r="Q3432" s="27">
        <v>100</v>
      </c>
      <c r="R3432" s="185">
        <v>107</v>
      </c>
      <c r="S3432" s="185">
        <v>67</v>
      </c>
      <c r="T3432" s="186">
        <v>82</v>
      </c>
      <c r="U3432" s="186"/>
      <c r="V3432" s="196"/>
      <c r="W3432" s="157"/>
    </row>
    <row r="3433" spans="1:23" ht="13.8">
      <c r="A3433" s="158">
        <v>15.55</v>
      </c>
      <c r="B3433" s="153">
        <v>243</v>
      </c>
      <c r="C3433" s="27">
        <v>96956</v>
      </c>
      <c r="D3433" s="27"/>
      <c r="E3433" s="27"/>
      <c r="F3433" s="27"/>
      <c r="G3433" s="27"/>
      <c r="H3433" s="27"/>
      <c r="I3433" s="27"/>
      <c r="J3433" s="154" t="s">
        <v>641</v>
      </c>
      <c r="K3433" s="27" t="s">
        <v>653</v>
      </c>
      <c r="L3433" s="27"/>
      <c r="M3433" s="155" t="s">
        <v>98</v>
      </c>
      <c r="N3433" s="140">
        <v>2.4989381136775084E-3</v>
      </c>
      <c r="O3433" s="140">
        <f t="shared" si="145"/>
        <v>2.4989381136775086</v>
      </c>
      <c r="P3433" s="156" t="s">
        <v>346</v>
      </c>
      <c r="Q3433" s="156" t="s">
        <v>346</v>
      </c>
      <c r="R3433" s="185">
        <v>258</v>
      </c>
      <c r="S3433" s="185">
        <v>213</v>
      </c>
      <c r="T3433" s="186">
        <v>187</v>
      </c>
      <c r="U3433" s="186"/>
      <c r="V3433" s="196"/>
      <c r="W3433" s="157"/>
    </row>
    <row r="3434" spans="1:23" ht="13.8">
      <c r="A3434" s="158">
        <v>16.23</v>
      </c>
      <c r="B3434" s="153">
        <v>74</v>
      </c>
      <c r="C3434" s="27">
        <v>131467</v>
      </c>
      <c r="D3434" s="27"/>
      <c r="E3434" s="27"/>
      <c r="F3434" s="27"/>
      <c r="G3434" s="27"/>
      <c r="H3434" s="27"/>
      <c r="I3434" s="27"/>
      <c r="J3434" s="154" t="s">
        <v>447</v>
      </c>
      <c r="K3434" s="27" t="s">
        <v>455</v>
      </c>
      <c r="L3434" s="27"/>
      <c r="M3434" s="155" t="s">
        <v>463</v>
      </c>
      <c r="N3434" s="140">
        <v>3.3884225524035746E-3</v>
      </c>
      <c r="O3434" s="140">
        <f t="shared" si="145"/>
        <v>3.3884225524035747</v>
      </c>
      <c r="P3434" s="156" t="s">
        <v>346</v>
      </c>
      <c r="Q3434" s="27">
        <v>11.611000000000001</v>
      </c>
      <c r="R3434" s="185">
        <v>87</v>
      </c>
      <c r="S3434" s="185">
        <v>143</v>
      </c>
      <c r="T3434" s="186">
        <v>227</v>
      </c>
      <c r="U3434" s="186"/>
      <c r="V3434" s="196"/>
      <c r="W3434" s="157"/>
    </row>
    <row r="3435" spans="1:23" ht="13.8">
      <c r="A3435" s="158">
        <v>16.670000000000002</v>
      </c>
      <c r="B3435" s="153">
        <v>55</v>
      </c>
      <c r="C3435" s="27">
        <v>2370087</v>
      </c>
      <c r="D3435" s="27"/>
      <c r="E3435" s="27"/>
      <c r="F3435" s="27"/>
      <c r="G3435" s="27"/>
      <c r="H3435" s="27"/>
      <c r="I3435" s="27"/>
      <c r="J3435" s="154" t="s">
        <v>804</v>
      </c>
      <c r="K3435" s="27" t="s">
        <v>741</v>
      </c>
      <c r="L3435" s="27"/>
      <c r="M3435" s="155" t="s">
        <v>756</v>
      </c>
      <c r="N3435" s="140">
        <v>6.1086479815912212E-2</v>
      </c>
      <c r="O3435" s="140">
        <f t="shared" si="145"/>
        <v>61.086479815912213</v>
      </c>
      <c r="P3435" s="156" t="s">
        <v>346</v>
      </c>
      <c r="Q3435" s="27">
        <v>9.6222999999999992</v>
      </c>
      <c r="R3435" s="185">
        <v>129</v>
      </c>
      <c r="S3435" s="185">
        <v>213</v>
      </c>
      <c r="T3435" s="186">
        <v>256</v>
      </c>
      <c r="U3435" s="186"/>
      <c r="V3435" s="196"/>
      <c r="W3435" s="157"/>
    </row>
    <row r="3436" spans="1:23" ht="13.8">
      <c r="A3436" s="158">
        <v>17.66</v>
      </c>
      <c r="B3436" s="153">
        <v>55</v>
      </c>
      <c r="C3436" s="27">
        <v>2082701</v>
      </c>
      <c r="D3436" s="27"/>
      <c r="E3436" s="27"/>
      <c r="F3436" s="27"/>
      <c r="G3436" s="27"/>
      <c r="H3436" s="27"/>
      <c r="I3436" s="27"/>
      <c r="J3436" s="154" t="s">
        <v>862</v>
      </c>
      <c r="K3436" s="27" t="s">
        <v>863</v>
      </c>
      <c r="L3436" s="27"/>
      <c r="M3436" s="155" t="s">
        <v>864</v>
      </c>
      <c r="N3436" s="140">
        <v>5.367941033349416E-2</v>
      </c>
      <c r="O3436" s="140">
        <f t="shared" si="145"/>
        <v>53.679410333494161</v>
      </c>
      <c r="P3436" s="156" t="s">
        <v>346</v>
      </c>
      <c r="Q3436" s="156" t="s">
        <v>346</v>
      </c>
      <c r="R3436" s="185">
        <v>256</v>
      </c>
      <c r="S3436" s="185">
        <v>102</v>
      </c>
      <c r="T3436" s="186">
        <v>213</v>
      </c>
      <c r="U3436" s="186"/>
      <c r="V3436" s="196"/>
      <c r="W3436" s="157"/>
    </row>
    <row r="3437" spans="1:23" ht="13.8">
      <c r="A3437" s="158">
        <v>20.51</v>
      </c>
      <c r="B3437" s="153">
        <v>213</v>
      </c>
      <c r="C3437" s="27">
        <v>1154084</v>
      </c>
      <c r="D3437" s="27"/>
      <c r="E3437" s="27"/>
      <c r="F3437" s="27"/>
      <c r="G3437" s="27"/>
      <c r="H3437" s="27"/>
      <c r="I3437" s="27"/>
      <c r="J3437" s="154" t="s">
        <v>93</v>
      </c>
      <c r="K3437" s="27" t="s">
        <v>119</v>
      </c>
      <c r="L3437" s="27"/>
      <c r="M3437" s="155" t="s">
        <v>144</v>
      </c>
      <c r="N3437" s="140">
        <v>2.9745291616665226E-2</v>
      </c>
      <c r="O3437" s="140">
        <f t="shared" si="145"/>
        <v>29.745291616665227</v>
      </c>
      <c r="P3437" s="27">
        <v>200</v>
      </c>
      <c r="Q3437" s="27">
        <v>200</v>
      </c>
      <c r="R3437" s="185">
        <v>119</v>
      </c>
      <c r="S3437" s="185">
        <v>228</v>
      </c>
      <c r="T3437" s="186"/>
      <c r="U3437" s="186"/>
      <c r="V3437" s="196"/>
      <c r="W3437" s="157"/>
    </row>
    <row r="3438" spans="1:23" ht="13.8">
      <c r="A3438" s="158">
        <v>20.61</v>
      </c>
      <c r="B3438" s="153">
        <v>55</v>
      </c>
      <c r="C3438" s="27">
        <v>909385</v>
      </c>
      <c r="D3438" s="27"/>
      <c r="E3438" s="27"/>
      <c r="F3438" s="27"/>
      <c r="G3438" s="27"/>
      <c r="H3438" s="27"/>
      <c r="I3438" s="27"/>
      <c r="J3438" s="154" t="s">
        <v>95</v>
      </c>
      <c r="K3438" s="27" t="s">
        <v>98</v>
      </c>
      <c r="L3438" s="27"/>
      <c r="M3438" s="155" t="s">
        <v>98</v>
      </c>
      <c r="N3438" s="140">
        <v>2.3438434305320156E-2</v>
      </c>
      <c r="O3438" s="140">
        <f t="shared" si="145"/>
        <v>23.438434305320154</v>
      </c>
      <c r="P3438" s="156" t="s">
        <v>346</v>
      </c>
      <c r="Q3438" s="156" t="s">
        <v>346</v>
      </c>
      <c r="R3438" s="185">
        <v>97</v>
      </c>
      <c r="S3438" s="185">
        <v>111</v>
      </c>
      <c r="T3438" s="186">
        <v>252</v>
      </c>
      <c r="U3438" s="186"/>
      <c r="V3438" s="196"/>
      <c r="W3438" s="157"/>
    </row>
    <row r="3439" spans="1:23" ht="13.8">
      <c r="A3439" s="158">
        <v>23.46</v>
      </c>
      <c r="B3439" s="153">
        <v>56</v>
      </c>
      <c r="C3439" s="27">
        <v>4919147</v>
      </c>
      <c r="D3439" s="27"/>
      <c r="E3439" s="27"/>
      <c r="F3439" s="27"/>
      <c r="G3439" s="27"/>
      <c r="H3439" s="27"/>
      <c r="I3439" s="27"/>
      <c r="J3439" s="154" t="s">
        <v>684</v>
      </c>
      <c r="K3439" s="27" t="s">
        <v>852</v>
      </c>
      <c r="L3439" s="27"/>
      <c r="M3439" s="155" t="s">
        <v>696</v>
      </c>
      <c r="N3439" s="140">
        <v>0.12678579897151671</v>
      </c>
      <c r="O3439" s="140">
        <f t="shared" si="145"/>
        <v>126.78579897151671</v>
      </c>
      <c r="P3439" s="156" t="s">
        <v>346</v>
      </c>
      <c r="Q3439" s="156" t="s">
        <v>346</v>
      </c>
      <c r="R3439" s="185">
        <v>129</v>
      </c>
      <c r="S3439" s="185">
        <v>285</v>
      </c>
      <c r="T3439" s="186">
        <v>340</v>
      </c>
      <c r="U3439" s="186"/>
      <c r="V3439" s="196"/>
      <c r="W3439" s="157"/>
    </row>
    <row r="3440" spans="1:23" ht="13.8">
      <c r="A3440" s="158">
        <v>23.5</v>
      </c>
      <c r="B3440" s="153">
        <v>243</v>
      </c>
      <c r="C3440" s="27">
        <v>827332</v>
      </c>
      <c r="D3440" s="27"/>
      <c r="E3440" s="27"/>
      <c r="F3440" s="27"/>
      <c r="G3440" s="27"/>
      <c r="H3440" s="27"/>
      <c r="I3440" s="27"/>
      <c r="J3440" s="154" t="s">
        <v>450</v>
      </c>
      <c r="K3440" s="27" t="s">
        <v>120</v>
      </c>
      <c r="L3440" s="27"/>
      <c r="M3440" s="155" t="s">
        <v>145</v>
      </c>
      <c r="N3440" s="140">
        <v>0.1</v>
      </c>
      <c r="O3440" s="140">
        <f t="shared" si="145"/>
        <v>100</v>
      </c>
      <c r="P3440" s="156" t="s">
        <v>346</v>
      </c>
      <c r="Q3440" s="156" t="s">
        <v>346</v>
      </c>
      <c r="R3440" s="185">
        <v>245</v>
      </c>
      <c r="S3440" s="185">
        <v>186</v>
      </c>
      <c r="T3440" s="186">
        <v>256</v>
      </c>
      <c r="U3440" s="186"/>
      <c r="V3440" s="196"/>
      <c r="W3440" s="157"/>
    </row>
    <row r="3441" spans="1:23" ht="13.8">
      <c r="A3441" s="158">
        <v>25.88</v>
      </c>
      <c r="B3441" s="153">
        <v>57</v>
      </c>
      <c r="C3441" s="27">
        <v>1066600</v>
      </c>
      <c r="D3441" s="27"/>
      <c r="E3441" s="27"/>
      <c r="F3441" s="27"/>
      <c r="G3441" s="27"/>
      <c r="H3441" s="27"/>
      <c r="I3441" s="27"/>
      <c r="J3441" s="154" t="s">
        <v>329</v>
      </c>
      <c r="K3441" s="27" t="s">
        <v>343</v>
      </c>
      <c r="L3441" s="27"/>
      <c r="M3441" s="155" t="s">
        <v>336</v>
      </c>
      <c r="N3441" s="140">
        <v>2.7490484261401361E-2</v>
      </c>
      <c r="O3441" s="140">
        <f t="shared" si="145"/>
        <v>27.490484261401363</v>
      </c>
      <c r="P3441" s="156" t="s">
        <v>346</v>
      </c>
      <c r="Q3441" s="27">
        <v>2.1544000000000001E-4</v>
      </c>
      <c r="R3441" s="185">
        <v>71</v>
      </c>
      <c r="S3441" s="185">
        <v>85</v>
      </c>
      <c r="T3441" s="186">
        <v>366</v>
      </c>
      <c r="U3441" s="186"/>
      <c r="V3441" s="233"/>
      <c r="W3441" s="157"/>
    </row>
    <row r="3442" spans="1:23" ht="13.8">
      <c r="A3442" s="158">
        <v>26.91</v>
      </c>
      <c r="B3442" s="153">
        <v>57</v>
      </c>
      <c r="C3442" s="27">
        <v>730172</v>
      </c>
      <c r="D3442" s="27"/>
      <c r="E3442" s="27"/>
      <c r="F3442" s="27"/>
      <c r="G3442" s="27"/>
      <c r="H3442" s="27"/>
      <c r="I3442" s="27"/>
      <c r="J3442" s="154" t="s">
        <v>330</v>
      </c>
      <c r="K3442" s="27" t="s">
        <v>344</v>
      </c>
      <c r="L3442" s="27"/>
      <c r="M3442" s="155" t="s">
        <v>337</v>
      </c>
      <c r="N3442" s="140">
        <v>1.8819409220059962E-2</v>
      </c>
      <c r="O3442" s="140">
        <f t="shared" si="145"/>
        <v>18.819409220059963</v>
      </c>
      <c r="P3442" s="156" t="s">
        <v>346</v>
      </c>
      <c r="Q3442" s="27">
        <v>8.6225999999999997E-5</v>
      </c>
      <c r="R3442" s="185">
        <v>71</v>
      </c>
      <c r="S3442" s="185">
        <v>85</v>
      </c>
      <c r="T3442" s="186">
        <v>380</v>
      </c>
      <c r="U3442" s="186"/>
      <c r="V3442" s="196"/>
      <c r="W3442" s="157"/>
    </row>
    <row r="3443" spans="1:23">
      <c r="A3443" s="220" t="s">
        <v>869</v>
      </c>
      <c r="B3443" s="220"/>
      <c r="C3443" s="220"/>
      <c r="D3443" s="220"/>
      <c r="E3443" s="220"/>
      <c r="F3443" s="220"/>
      <c r="G3443" s="220"/>
      <c r="H3443" s="220"/>
      <c r="I3443" s="220"/>
      <c r="J3443" s="220"/>
      <c r="K3443" s="220"/>
      <c r="L3443" s="220"/>
      <c r="M3443" s="220"/>
      <c r="N3443" s="220"/>
      <c r="O3443" s="220"/>
      <c r="P3443" s="220"/>
      <c r="Q3443" s="220"/>
      <c r="R3443" s="220"/>
      <c r="S3443" s="220"/>
      <c r="T3443" s="220"/>
      <c r="U3443" s="220"/>
      <c r="V3443" s="220"/>
      <c r="W3443" s="220"/>
    </row>
    <row r="3444" spans="1:23" ht="13.8">
      <c r="A3444" s="9">
        <v>6.15</v>
      </c>
      <c r="B3444" s="10">
        <v>91</v>
      </c>
      <c r="C3444" s="11">
        <v>2098710</v>
      </c>
      <c r="D3444" s="135"/>
      <c r="E3444" s="135"/>
      <c r="F3444" s="135"/>
      <c r="G3444" s="135"/>
      <c r="H3444" s="135"/>
      <c r="I3444" s="135"/>
      <c r="J3444" s="138" t="s">
        <v>215</v>
      </c>
      <c r="K3444" s="135" t="s">
        <v>229</v>
      </c>
      <c r="L3444" s="135"/>
      <c r="M3444" s="20" t="s">
        <v>238</v>
      </c>
      <c r="N3444" s="14">
        <v>5.5043482229173039E-2</v>
      </c>
      <c r="O3444" s="140">
        <f t="shared" si="145"/>
        <v>55.043482229173037</v>
      </c>
      <c r="P3444" s="135">
        <v>4300</v>
      </c>
      <c r="Q3444" s="130" t="s">
        <v>346</v>
      </c>
      <c r="R3444" s="185">
        <v>65</v>
      </c>
      <c r="S3444" s="185"/>
      <c r="T3444" s="186"/>
      <c r="U3444" s="186"/>
      <c r="V3444" s="186"/>
      <c r="W3444" s="136"/>
    </row>
    <row r="3445" spans="1:23" ht="13.8">
      <c r="A3445" s="158">
        <v>6.76</v>
      </c>
      <c r="B3445" s="153">
        <v>91</v>
      </c>
      <c r="C3445" s="153">
        <v>61283</v>
      </c>
      <c r="D3445" s="27"/>
      <c r="E3445" s="27"/>
      <c r="F3445" s="27"/>
      <c r="G3445" s="27"/>
      <c r="H3445" s="27"/>
      <c r="I3445" s="27"/>
      <c r="J3445" s="154" t="s">
        <v>536</v>
      </c>
      <c r="K3445" s="27" t="s">
        <v>562</v>
      </c>
      <c r="L3445" s="27"/>
      <c r="M3445" s="155" t="s">
        <v>98</v>
      </c>
      <c r="N3445" s="140">
        <v>1.6072872009236204E-3</v>
      </c>
      <c r="O3445" s="140">
        <f t="shared" si="145"/>
        <v>1.6072872009236203</v>
      </c>
      <c r="P3445" s="156" t="s">
        <v>346</v>
      </c>
      <c r="Q3445" s="156" t="s">
        <v>346</v>
      </c>
      <c r="R3445" s="185">
        <v>106</v>
      </c>
      <c r="S3445" s="185"/>
      <c r="T3445" s="186"/>
      <c r="U3445" s="186"/>
      <c r="V3445" s="186"/>
      <c r="W3445" s="157"/>
    </row>
    <row r="3446" spans="1:23" ht="13.8">
      <c r="A3446" s="158">
        <v>6.84</v>
      </c>
      <c r="B3446" s="153">
        <v>104</v>
      </c>
      <c r="C3446" s="153">
        <v>197962</v>
      </c>
      <c r="D3446" s="27"/>
      <c r="E3446" s="27"/>
      <c r="F3446" s="27"/>
      <c r="G3446" s="27"/>
      <c r="H3446" s="27"/>
      <c r="I3446" s="27"/>
      <c r="J3446" s="154" t="s">
        <v>537</v>
      </c>
      <c r="K3446" s="27" t="s">
        <v>563</v>
      </c>
      <c r="L3446" s="27"/>
      <c r="M3446" s="155" t="s">
        <v>577</v>
      </c>
      <c r="N3446" s="140">
        <v>5.1920073898020945E-3</v>
      </c>
      <c r="O3446" s="140">
        <f t="shared" si="145"/>
        <v>5.1920073898020949</v>
      </c>
      <c r="P3446" s="27">
        <v>1.2</v>
      </c>
      <c r="Q3446" s="156" t="s">
        <v>346</v>
      </c>
      <c r="R3446" s="185">
        <v>78</v>
      </c>
      <c r="S3446" s="185">
        <v>51</v>
      </c>
      <c r="T3446" s="186"/>
      <c r="U3446" s="186"/>
      <c r="V3446" s="186"/>
      <c r="W3446" s="157"/>
    </row>
    <row r="3447" spans="1:23" ht="13.8">
      <c r="A3447" s="158">
        <v>7.15</v>
      </c>
      <c r="B3447" s="153">
        <v>281</v>
      </c>
      <c r="C3447" s="153">
        <v>8233705</v>
      </c>
      <c r="D3447" s="27"/>
      <c r="E3447" s="27"/>
      <c r="F3447" s="27"/>
      <c r="G3447" s="27"/>
      <c r="H3447" s="27"/>
      <c r="I3447" s="27"/>
      <c r="J3447" s="154" t="s">
        <v>503</v>
      </c>
      <c r="K3447" s="27" t="s">
        <v>275</v>
      </c>
      <c r="L3447" s="27"/>
      <c r="M3447" s="155" t="s">
        <v>276</v>
      </c>
      <c r="N3447" s="140">
        <v>0.21594779404860756</v>
      </c>
      <c r="O3447" s="140">
        <f t="shared" si="145"/>
        <v>215.94779404860756</v>
      </c>
      <c r="P3447" s="27">
        <v>534</v>
      </c>
      <c r="Q3447" s="156" t="s">
        <v>346</v>
      </c>
      <c r="R3447" s="185">
        <v>265</v>
      </c>
      <c r="S3447" s="185">
        <v>249</v>
      </c>
      <c r="T3447" s="186">
        <v>133</v>
      </c>
      <c r="U3447" s="186"/>
      <c r="V3447" s="186"/>
      <c r="W3447" s="157"/>
    </row>
    <row r="3448" spans="1:23" ht="13.8">
      <c r="A3448" s="158">
        <v>7.27</v>
      </c>
      <c r="B3448" s="153">
        <v>119</v>
      </c>
      <c r="C3448" s="153">
        <v>86613</v>
      </c>
      <c r="D3448" s="27"/>
      <c r="E3448" s="27"/>
      <c r="F3448" s="27"/>
      <c r="G3448" s="27"/>
      <c r="H3448" s="27"/>
      <c r="I3448" s="27"/>
      <c r="J3448" s="154" t="s">
        <v>866</v>
      </c>
      <c r="K3448" s="27" t="s">
        <v>867</v>
      </c>
      <c r="L3448" s="27"/>
      <c r="M3448" s="155" t="s">
        <v>868</v>
      </c>
      <c r="N3448" s="140">
        <v>2.2716245342688434E-3</v>
      </c>
      <c r="O3448" s="140">
        <f t="shared" si="145"/>
        <v>2.2716245342688435</v>
      </c>
      <c r="P3448" s="27">
        <v>1086</v>
      </c>
      <c r="Q3448" s="156" t="s">
        <v>346</v>
      </c>
      <c r="R3448" s="185">
        <v>91</v>
      </c>
      <c r="S3448" s="185">
        <v>64</v>
      </c>
      <c r="T3448" s="186"/>
      <c r="U3448" s="186"/>
      <c r="V3448" s="186"/>
      <c r="W3448" s="157"/>
    </row>
    <row r="3449" spans="1:23" ht="13.8">
      <c r="A3449" s="158">
        <v>7.36</v>
      </c>
      <c r="B3449" s="153">
        <v>60</v>
      </c>
      <c r="C3449" s="153">
        <v>49890</v>
      </c>
      <c r="D3449" s="27"/>
      <c r="E3449" s="27"/>
      <c r="F3449" s="27"/>
      <c r="G3449" s="27"/>
      <c r="H3449" s="27"/>
      <c r="I3449" s="27"/>
      <c r="J3449" s="154" t="s">
        <v>95</v>
      </c>
      <c r="K3449" s="27" t="s">
        <v>98</v>
      </c>
      <c r="L3449" s="27"/>
      <c r="M3449" s="155" t="s">
        <v>98</v>
      </c>
      <c r="N3449" s="140">
        <v>1.3084796510301295E-3</v>
      </c>
      <c r="O3449" s="140">
        <f t="shared" si="145"/>
        <v>1.3084796510301295</v>
      </c>
      <c r="P3449" s="156" t="s">
        <v>346</v>
      </c>
      <c r="Q3449" s="156" t="s">
        <v>346</v>
      </c>
      <c r="R3449" s="185">
        <v>69</v>
      </c>
      <c r="S3449" s="185"/>
      <c r="T3449" s="186"/>
      <c r="U3449" s="186"/>
      <c r="V3449" s="186"/>
      <c r="W3449" s="157"/>
    </row>
    <row r="3450" spans="1:23" ht="13.8">
      <c r="A3450" s="158">
        <v>7.39</v>
      </c>
      <c r="B3450" s="153">
        <v>93</v>
      </c>
      <c r="C3450" s="153">
        <v>129594</v>
      </c>
      <c r="D3450" s="27"/>
      <c r="E3450" s="27"/>
      <c r="F3450" s="27"/>
      <c r="G3450" s="27"/>
      <c r="H3450" s="27"/>
      <c r="I3450" s="27"/>
      <c r="J3450" s="154" t="s">
        <v>324</v>
      </c>
      <c r="K3450" s="27" t="s">
        <v>338</v>
      </c>
      <c r="L3450" s="27"/>
      <c r="M3450" s="155" t="s">
        <v>331</v>
      </c>
      <c r="N3450" s="140">
        <v>3.3988998175104954E-3</v>
      </c>
      <c r="O3450" s="140">
        <f t="shared" si="145"/>
        <v>3.3988998175104954</v>
      </c>
      <c r="P3450" s="27">
        <v>150</v>
      </c>
      <c r="Q3450" s="156" t="s">
        <v>346</v>
      </c>
      <c r="R3450" s="185">
        <v>66</v>
      </c>
      <c r="S3450" s="185"/>
      <c r="T3450" s="186"/>
      <c r="U3450" s="186"/>
      <c r="V3450" s="186"/>
      <c r="W3450" s="157"/>
    </row>
    <row r="3451" spans="1:23" ht="13.8">
      <c r="A3451" s="158">
        <v>7.48</v>
      </c>
      <c r="B3451" s="153">
        <v>59</v>
      </c>
      <c r="C3451" s="153">
        <v>49166</v>
      </c>
      <c r="D3451" s="27"/>
      <c r="E3451" s="27"/>
      <c r="F3451" s="27"/>
      <c r="G3451" s="27"/>
      <c r="H3451" s="27"/>
      <c r="I3451" s="27"/>
      <c r="J3451" s="154" t="s">
        <v>779</v>
      </c>
      <c r="K3451" s="27" t="s">
        <v>830</v>
      </c>
      <c r="L3451" s="27"/>
      <c r="M3451" s="155" t="s">
        <v>98</v>
      </c>
      <c r="N3451" s="140">
        <v>1.2894910908508187E-3</v>
      </c>
      <c r="O3451" s="140">
        <f t="shared" si="145"/>
        <v>1.2894910908508186</v>
      </c>
      <c r="P3451" s="156" t="s">
        <v>346</v>
      </c>
      <c r="Q3451" s="156" t="s">
        <v>346</v>
      </c>
      <c r="R3451" s="185">
        <v>73</v>
      </c>
      <c r="S3451" s="185">
        <v>101</v>
      </c>
      <c r="T3451" s="186"/>
      <c r="U3451" s="186"/>
      <c r="V3451" s="186"/>
      <c r="W3451" s="157"/>
    </row>
    <row r="3452" spans="1:23" ht="13.8">
      <c r="A3452" s="158">
        <v>7.55</v>
      </c>
      <c r="B3452" s="153">
        <v>59</v>
      </c>
      <c r="C3452" s="153">
        <v>55629</v>
      </c>
      <c r="D3452" s="27"/>
      <c r="E3452" s="27"/>
      <c r="F3452" s="27"/>
      <c r="G3452" s="27"/>
      <c r="H3452" s="27"/>
      <c r="I3452" s="27"/>
      <c r="J3452" s="154" t="s">
        <v>95</v>
      </c>
      <c r="K3452" s="27" t="s">
        <v>98</v>
      </c>
      <c r="L3452" s="27"/>
      <c r="M3452" s="155" t="s">
        <v>98</v>
      </c>
      <c r="N3452" s="140">
        <v>1.4589980859321522E-3</v>
      </c>
      <c r="O3452" s="140">
        <f t="shared" si="145"/>
        <v>1.4589980859321523</v>
      </c>
      <c r="P3452" s="156" t="s">
        <v>346</v>
      </c>
      <c r="Q3452" s="156" t="s">
        <v>346</v>
      </c>
      <c r="R3452" s="185">
        <v>73</v>
      </c>
      <c r="S3452" s="185">
        <v>103</v>
      </c>
      <c r="T3452" s="186">
        <v>114</v>
      </c>
      <c r="U3452" s="186"/>
      <c r="V3452" s="186"/>
      <c r="W3452" s="157"/>
    </row>
    <row r="3453" spans="1:23" ht="13.8">
      <c r="A3453" s="158">
        <v>7.65</v>
      </c>
      <c r="B3453" s="153">
        <v>91</v>
      </c>
      <c r="C3453" s="153">
        <v>87283</v>
      </c>
      <c r="D3453" s="27"/>
      <c r="E3453" s="27"/>
      <c r="F3453" s="27"/>
      <c r="G3453" s="27"/>
      <c r="H3453" s="27"/>
      <c r="I3453" s="27"/>
      <c r="J3453" s="154" t="s">
        <v>95</v>
      </c>
      <c r="K3453" s="27" t="s">
        <v>98</v>
      </c>
      <c r="L3453" s="27"/>
      <c r="M3453" s="155" t="s">
        <v>98</v>
      </c>
      <c r="N3453" s="140">
        <v>2.2891968206226253E-3</v>
      </c>
      <c r="O3453" s="140">
        <f t="shared" si="145"/>
        <v>2.2891968206226254</v>
      </c>
      <c r="P3453" s="156" t="s">
        <v>346</v>
      </c>
      <c r="Q3453" s="156" t="s">
        <v>346</v>
      </c>
      <c r="R3453" s="185"/>
      <c r="S3453" s="185"/>
      <c r="T3453" s="186"/>
      <c r="U3453" s="186"/>
      <c r="V3453" s="186"/>
      <c r="W3453" s="157"/>
    </row>
    <row r="3454" spans="1:23" ht="13.8">
      <c r="A3454" s="158">
        <v>7.66</v>
      </c>
      <c r="B3454" s="153">
        <v>59</v>
      </c>
      <c r="C3454" s="153">
        <v>162630</v>
      </c>
      <c r="D3454" s="27"/>
      <c r="E3454" s="27"/>
      <c r="F3454" s="27"/>
      <c r="G3454" s="27"/>
      <c r="H3454" s="27"/>
      <c r="I3454" s="27"/>
      <c r="J3454" s="154" t="s">
        <v>95</v>
      </c>
      <c r="K3454" s="27" t="s">
        <v>98</v>
      </c>
      <c r="L3454" s="27"/>
      <c r="M3454" s="155" t="s">
        <v>98</v>
      </c>
      <c r="N3454" s="140">
        <v>4.265344671217277E-3</v>
      </c>
      <c r="O3454" s="140">
        <f t="shared" si="145"/>
        <v>4.2653446712172771</v>
      </c>
      <c r="P3454" s="156" t="s">
        <v>346</v>
      </c>
      <c r="Q3454" s="156" t="s">
        <v>346</v>
      </c>
      <c r="R3454" s="185">
        <v>103</v>
      </c>
      <c r="S3454" s="185"/>
      <c r="T3454" s="186"/>
      <c r="U3454" s="186"/>
      <c r="V3454" s="186"/>
      <c r="W3454" s="157"/>
    </row>
    <row r="3455" spans="1:23" ht="13.8">
      <c r="A3455" s="158">
        <v>7.72</v>
      </c>
      <c r="B3455" s="153">
        <v>108</v>
      </c>
      <c r="C3455" s="153">
        <v>60930</v>
      </c>
      <c r="D3455" s="27"/>
      <c r="E3455" s="27"/>
      <c r="F3455" s="27"/>
      <c r="G3455" s="27"/>
      <c r="H3455" s="27"/>
      <c r="I3455" s="27"/>
      <c r="J3455" s="154" t="s">
        <v>530</v>
      </c>
      <c r="K3455" s="27" t="s">
        <v>103</v>
      </c>
      <c r="L3455" s="27"/>
      <c r="M3455" s="155" t="s">
        <v>98</v>
      </c>
      <c r="N3455" s="140">
        <v>1.5980289664715532E-3</v>
      </c>
      <c r="O3455" s="140">
        <f t="shared" si="145"/>
        <v>1.5980289664715532</v>
      </c>
      <c r="P3455" s="156" t="s">
        <v>346</v>
      </c>
      <c r="Q3455" s="156" t="s">
        <v>346</v>
      </c>
      <c r="R3455" s="185">
        <v>90</v>
      </c>
      <c r="S3455" s="185">
        <v>77</v>
      </c>
      <c r="T3455" s="186"/>
      <c r="U3455" s="186"/>
      <c r="V3455" s="186"/>
      <c r="W3455" s="157"/>
    </row>
    <row r="3456" spans="1:23" ht="13.8">
      <c r="A3456" s="158">
        <v>7.87</v>
      </c>
      <c r="B3456" s="153">
        <v>117</v>
      </c>
      <c r="C3456" s="153">
        <v>118662</v>
      </c>
      <c r="D3456" s="27"/>
      <c r="E3456" s="27"/>
      <c r="F3456" s="27"/>
      <c r="G3456" s="27"/>
      <c r="H3456" s="27"/>
      <c r="I3456" s="27"/>
      <c r="J3456" s="154" t="s">
        <v>538</v>
      </c>
      <c r="K3456" s="27" t="s">
        <v>565</v>
      </c>
      <c r="L3456" s="27"/>
      <c r="M3456" s="155" t="s">
        <v>98</v>
      </c>
      <c r="N3456" s="140">
        <v>3.1121830497201288E-3</v>
      </c>
      <c r="O3456" s="140">
        <f t="shared" si="145"/>
        <v>3.1121830497201288</v>
      </c>
      <c r="P3456" s="156" t="s">
        <v>346</v>
      </c>
      <c r="Q3456" s="156" t="s">
        <v>346</v>
      </c>
      <c r="R3456" s="185">
        <v>118</v>
      </c>
      <c r="S3456" s="185">
        <v>115</v>
      </c>
      <c r="T3456" s="186"/>
      <c r="U3456" s="186"/>
      <c r="V3456" s="186"/>
      <c r="W3456" s="157"/>
    </row>
    <row r="3457" spans="1:23" ht="13.8">
      <c r="A3457" s="158">
        <v>8.0500000000000007</v>
      </c>
      <c r="B3457" s="153">
        <v>73</v>
      </c>
      <c r="C3457" s="153">
        <v>123355</v>
      </c>
      <c r="D3457" s="27"/>
      <c r="E3457" s="27"/>
      <c r="F3457" s="27"/>
      <c r="G3457" s="27"/>
      <c r="H3457" s="27"/>
      <c r="I3457" s="27"/>
      <c r="J3457" s="154" t="s">
        <v>78</v>
      </c>
      <c r="K3457" s="27" t="s">
        <v>104</v>
      </c>
      <c r="L3457" s="27"/>
      <c r="M3457" s="155" t="s">
        <v>129</v>
      </c>
      <c r="N3457" s="140">
        <v>3.2352677360757993E-3</v>
      </c>
      <c r="O3457" s="140">
        <f t="shared" si="145"/>
        <v>3.2352677360757993</v>
      </c>
      <c r="P3457" s="156" t="s">
        <v>346</v>
      </c>
      <c r="Q3457" s="156" t="s">
        <v>346</v>
      </c>
      <c r="R3457" s="185">
        <v>355</v>
      </c>
      <c r="S3457" s="185">
        <v>267</v>
      </c>
      <c r="T3457" s="186"/>
      <c r="U3457" s="186"/>
      <c r="V3457" s="186"/>
      <c r="W3457" s="157"/>
    </row>
    <row r="3458" spans="1:23" ht="13.8">
      <c r="A3458" s="158">
        <v>8.39</v>
      </c>
      <c r="B3458" s="153">
        <v>68</v>
      </c>
      <c r="C3458" s="153">
        <v>199638</v>
      </c>
      <c r="D3458" s="27"/>
      <c r="E3458" s="27"/>
      <c r="F3458" s="27"/>
      <c r="G3458" s="27"/>
      <c r="H3458" s="27"/>
      <c r="I3458" s="27"/>
      <c r="J3458" s="154" t="s">
        <v>630</v>
      </c>
      <c r="K3458" s="27" t="s">
        <v>161</v>
      </c>
      <c r="L3458" s="27"/>
      <c r="M3458" s="155" t="s">
        <v>657</v>
      </c>
      <c r="N3458" s="140">
        <v>5.2359643329796153E-3</v>
      </c>
      <c r="O3458" s="140">
        <f t="shared" si="145"/>
        <v>5.2359643329796155</v>
      </c>
      <c r="P3458" s="156" t="s">
        <v>346</v>
      </c>
      <c r="Q3458" s="156" t="s">
        <v>346</v>
      </c>
      <c r="R3458" s="185">
        <v>96</v>
      </c>
      <c r="S3458" s="185">
        <v>152</v>
      </c>
      <c r="T3458" s="186"/>
      <c r="U3458" s="186"/>
      <c r="V3458" s="186"/>
      <c r="W3458" s="157"/>
    </row>
    <row r="3459" spans="1:23" ht="13.8">
      <c r="A3459" s="158">
        <v>8.5299999999999994</v>
      </c>
      <c r="B3459" s="153">
        <v>57</v>
      </c>
      <c r="C3459" s="153">
        <v>386042</v>
      </c>
      <c r="D3459" s="27"/>
      <c r="E3459" s="27"/>
      <c r="F3459" s="27"/>
      <c r="G3459" s="27"/>
      <c r="H3459" s="27"/>
      <c r="I3459" s="27"/>
      <c r="J3459" s="154" t="s">
        <v>95</v>
      </c>
      <c r="K3459" s="27" t="s">
        <v>98</v>
      </c>
      <c r="L3459" s="27"/>
      <c r="M3459" s="155" t="s">
        <v>98</v>
      </c>
      <c r="N3459" s="140">
        <v>1.0124836669532436E-2</v>
      </c>
      <c r="O3459" s="140">
        <f t="shared" si="145"/>
        <v>10.124836669532437</v>
      </c>
      <c r="P3459" s="156" t="s">
        <v>346</v>
      </c>
      <c r="Q3459" s="156" t="s">
        <v>346</v>
      </c>
      <c r="R3459" s="185">
        <v>69</v>
      </c>
      <c r="S3459" s="185">
        <v>83</v>
      </c>
      <c r="T3459" s="186"/>
      <c r="U3459" s="186"/>
      <c r="V3459" s="186"/>
      <c r="W3459" s="157"/>
    </row>
    <row r="3460" spans="1:23" ht="13.8">
      <c r="A3460" s="158">
        <v>8.57</v>
      </c>
      <c r="B3460" s="153">
        <v>121</v>
      </c>
      <c r="C3460" s="153">
        <v>60150</v>
      </c>
      <c r="D3460" s="27"/>
      <c r="E3460" s="27"/>
      <c r="F3460" s="27"/>
      <c r="G3460" s="27"/>
      <c r="H3460" s="27"/>
      <c r="I3460" s="27"/>
      <c r="J3460" s="154" t="s">
        <v>668</v>
      </c>
      <c r="K3460" s="27" t="s">
        <v>453</v>
      </c>
      <c r="L3460" s="27"/>
      <c r="M3460" s="155" t="s">
        <v>98</v>
      </c>
      <c r="N3460" s="140">
        <v>1.5775716778805831E-3</v>
      </c>
      <c r="O3460" s="140">
        <f t="shared" si="145"/>
        <v>1.5775716778805831</v>
      </c>
      <c r="P3460" s="156" t="s">
        <v>346</v>
      </c>
      <c r="Q3460" s="156" t="s">
        <v>346</v>
      </c>
      <c r="R3460" s="185">
        <v>136</v>
      </c>
      <c r="S3460" s="185">
        <v>77</v>
      </c>
      <c r="T3460" s="186"/>
      <c r="U3460" s="186"/>
      <c r="V3460" s="186"/>
      <c r="W3460" s="157"/>
    </row>
    <row r="3461" spans="1:23" ht="13.8">
      <c r="A3461" s="158">
        <v>8.7899999999999991</v>
      </c>
      <c r="B3461" s="153">
        <v>69</v>
      </c>
      <c r="C3461" s="153">
        <v>61178</v>
      </c>
      <c r="D3461" s="27"/>
      <c r="E3461" s="27"/>
      <c r="F3461" s="27"/>
      <c r="G3461" s="27"/>
      <c r="H3461" s="27"/>
      <c r="I3461" s="27"/>
      <c r="J3461" s="154" t="s">
        <v>95</v>
      </c>
      <c r="K3461" s="27" t="s">
        <v>98</v>
      </c>
      <c r="L3461" s="27"/>
      <c r="M3461" s="155" t="s">
        <v>98</v>
      </c>
      <c r="N3461" s="140">
        <v>1.6045333351517592E-3</v>
      </c>
      <c r="O3461" s="140">
        <f t="shared" si="145"/>
        <v>1.6045333351517592</v>
      </c>
      <c r="P3461" s="156" t="s">
        <v>346</v>
      </c>
      <c r="Q3461" s="156" t="s">
        <v>346</v>
      </c>
      <c r="R3461" s="185">
        <v>97</v>
      </c>
      <c r="S3461" s="185">
        <v>115</v>
      </c>
      <c r="T3461" s="186">
        <v>154</v>
      </c>
      <c r="U3461" s="186"/>
      <c r="V3461" s="186"/>
      <c r="W3461" s="157"/>
    </row>
    <row r="3462" spans="1:23" ht="13.8">
      <c r="A3462" s="158">
        <v>9.1</v>
      </c>
      <c r="B3462" s="153">
        <v>135</v>
      </c>
      <c r="C3462" s="153">
        <v>372584</v>
      </c>
      <c r="D3462" s="27"/>
      <c r="E3462" s="27"/>
      <c r="F3462" s="27"/>
      <c r="G3462" s="27"/>
      <c r="H3462" s="27"/>
      <c r="I3462" s="27"/>
      <c r="J3462" s="154" t="s">
        <v>367</v>
      </c>
      <c r="K3462" s="27" t="s">
        <v>379</v>
      </c>
      <c r="L3462" s="27"/>
      <c r="M3462" s="155" t="s">
        <v>374</v>
      </c>
      <c r="N3462" s="140">
        <v>9.7718697594590051E-3</v>
      </c>
      <c r="O3462" s="140">
        <f t="shared" si="145"/>
        <v>9.7718697594590047</v>
      </c>
      <c r="P3462" s="27">
        <v>24700</v>
      </c>
      <c r="Q3462" s="27">
        <v>24700</v>
      </c>
      <c r="R3462" s="185">
        <v>108</v>
      </c>
      <c r="S3462" s="185">
        <v>69</v>
      </c>
      <c r="T3462" s="186"/>
      <c r="U3462" s="186"/>
      <c r="V3462" s="186"/>
      <c r="W3462" s="157"/>
    </row>
    <row r="3463" spans="1:23" ht="13.8">
      <c r="A3463" s="158">
        <v>9.17</v>
      </c>
      <c r="B3463" s="153">
        <v>55</v>
      </c>
      <c r="C3463" s="153">
        <v>135221</v>
      </c>
      <c r="D3463" s="27"/>
      <c r="E3463" s="27"/>
      <c r="F3463" s="27"/>
      <c r="G3463" s="27"/>
      <c r="H3463" s="27"/>
      <c r="I3463" s="27"/>
      <c r="J3463" s="154" t="s">
        <v>152</v>
      </c>
      <c r="K3463" s="27" t="s">
        <v>163</v>
      </c>
      <c r="L3463" s="27"/>
      <c r="M3463" s="155" t="s">
        <v>175</v>
      </c>
      <c r="N3463" s="140">
        <v>3.5464807955891985E-3</v>
      </c>
      <c r="O3463" s="140">
        <f t="shared" ref="O3463:O3516" si="146">N3463*1000</f>
        <v>3.5464807955891984</v>
      </c>
      <c r="P3463" s="156" t="s">
        <v>346</v>
      </c>
      <c r="Q3463" s="27">
        <v>1013.2</v>
      </c>
      <c r="R3463" s="185">
        <v>85</v>
      </c>
      <c r="S3463" s="185">
        <v>113</v>
      </c>
      <c r="T3463" s="186"/>
      <c r="U3463" s="186"/>
      <c r="V3463" s="186"/>
      <c r="W3463" s="157"/>
    </row>
    <row r="3464" spans="1:23" ht="13.8">
      <c r="A3464" s="158">
        <v>9.19</v>
      </c>
      <c r="B3464" s="153">
        <v>55</v>
      </c>
      <c r="C3464" s="153">
        <v>118900</v>
      </c>
      <c r="D3464" s="27"/>
      <c r="E3464" s="27"/>
      <c r="F3464" s="27"/>
      <c r="G3464" s="27"/>
      <c r="H3464" s="27"/>
      <c r="I3464" s="27"/>
      <c r="J3464" s="154" t="s">
        <v>473</v>
      </c>
      <c r="K3464" s="27" t="s">
        <v>483</v>
      </c>
      <c r="L3464" s="27"/>
      <c r="M3464" s="155" t="s">
        <v>98</v>
      </c>
      <c r="N3464" s="140">
        <v>3.1184251454696812E-3</v>
      </c>
      <c r="O3464" s="140">
        <f t="shared" si="146"/>
        <v>3.1184251454696814</v>
      </c>
      <c r="P3464" s="156" t="s">
        <v>346</v>
      </c>
      <c r="Q3464" s="156" t="s">
        <v>346</v>
      </c>
      <c r="R3464" s="185">
        <v>69</v>
      </c>
      <c r="S3464" s="185">
        <v>83</v>
      </c>
      <c r="T3464" s="186">
        <v>182</v>
      </c>
      <c r="U3464" s="186"/>
      <c r="V3464" s="186"/>
      <c r="W3464" s="157"/>
    </row>
    <row r="3465" spans="1:23" ht="13.8">
      <c r="A3465" s="158">
        <v>9.35</v>
      </c>
      <c r="B3465" s="153">
        <v>168</v>
      </c>
      <c r="C3465" s="153">
        <v>45981</v>
      </c>
      <c r="D3465" s="27"/>
      <c r="E3465" s="27"/>
      <c r="F3465" s="27"/>
      <c r="G3465" s="27"/>
      <c r="H3465" s="27"/>
      <c r="I3465" s="27"/>
      <c r="J3465" s="154" t="s">
        <v>767</v>
      </c>
      <c r="K3465" s="27" t="s">
        <v>341</v>
      </c>
      <c r="L3465" s="27"/>
      <c r="M3465" s="155" t="s">
        <v>334</v>
      </c>
      <c r="N3465" s="140">
        <v>1.2059571624376906E-3</v>
      </c>
      <c r="O3465" s="140">
        <f t="shared" si="146"/>
        <v>1.2059571624376906</v>
      </c>
      <c r="P3465" s="156" t="s">
        <v>346</v>
      </c>
      <c r="Q3465" s="156" t="s">
        <v>346</v>
      </c>
      <c r="R3465" s="185">
        <v>153</v>
      </c>
      <c r="S3465" s="185">
        <v>125</v>
      </c>
      <c r="T3465" s="186">
        <v>95</v>
      </c>
      <c r="U3465" s="186"/>
      <c r="V3465" s="186"/>
      <c r="W3465" s="157"/>
    </row>
    <row r="3466" spans="1:23" ht="13.8">
      <c r="A3466" s="158">
        <v>9.49</v>
      </c>
      <c r="B3466" s="153">
        <v>117</v>
      </c>
      <c r="C3466" s="153">
        <v>53553</v>
      </c>
      <c r="D3466" s="27"/>
      <c r="E3466" s="27"/>
      <c r="F3466" s="27"/>
      <c r="G3466" s="27"/>
      <c r="H3466" s="27"/>
      <c r="I3466" s="27"/>
      <c r="J3466" s="154" t="s">
        <v>95</v>
      </c>
      <c r="K3466" s="27" t="s">
        <v>98</v>
      </c>
      <c r="L3466" s="27"/>
      <c r="M3466" s="155" t="s">
        <v>98</v>
      </c>
      <c r="N3466" s="140">
        <v>1.4045502255284931E-3</v>
      </c>
      <c r="O3466" s="140">
        <f t="shared" si="146"/>
        <v>1.4045502255284932</v>
      </c>
      <c r="P3466" s="156" t="s">
        <v>346</v>
      </c>
      <c r="Q3466" s="156" t="s">
        <v>346</v>
      </c>
      <c r="R3466" s="185">
        <v>132</v>
      </c>
      <c r="S3466" s="185">
        <v>91</v>
      </c>
      <c r="T3466" s="186"/>
      <c r="U3466" s="186"/>
      <c r="V3466" s="186"/>
      <c r="W3466" s="157"/>
    </row>
    <row r="3467" spans="1:23" ht="13.8">
      <c r="A3467" s="158">
        <v>9.5299999999999994</v>
      </c>
      <c r="B3467" s="153">
        <v>120</v>
      </c>
      <c r="C3467" s="153">
        <v>111292</v>
      </c>
      <c r="D3467" s="27"/>
      <c r="E3467" s="27"/>
      <c r="F3467" s="27"/>
      <c r="G3467" s="27"/>
      <c r="H3467" s="27"/>
      <c r="I3467" s="27"/>
      <c r="J3467" s="154" t="s">
        <v>632</v>
      </c>
      <c r="K3467" s="27" t="s">
        <v>651</v>
      </c>
      <c r="L3467" s="27"/>
      <c r="M3467" s="155" t="s">
        <v>98</v>
      </c>
      <c r="N3467" s="140">
        <v>2.9188878998285261E-3</v>
      </c>
      <c r="O3467" s="140">
        <f t="shared" si="146"/>
        <v>2.9188878998285261</v>
      </c>
      <c r="P3467" s="156" t="s">
        <v>346</v>
      </c>
      <c r="Q3467" s="156" t="s">
        <v>346</v>
      </c>
      <c r="R3467" s="185">
        <v>135</v>
      </c>
      <c r="S3467" s="185">
        <v>92</v>
      </c>
      <c r="T3467" s="186"/>
      <c r="U3467" s="186"/>
      <c r="V3467" s="186"/>
      <c r="W3467" s="157"/>
    </row>
    <row r="3468" spans="1:23" ht="13.8">
      <c r="A3468" s="158">
        <v>9.59</v>
      </c>
      <c r="B3468" s="153">
        <v>57</v>
      </c>
      <c r="C3468" s="153">
        <v>183440</v>
      </c>
      <c r="D3468" s="27"/>
      <c r="E3468" s="27"/>
      <c r="F3468" s="27"/>
      <c r="G3468" s="27"/>
      <c r="H3468" s="27"/>
      <c r="I3468" s="27"/>
      <c r="J3468" s="154" t="s">
        <v>95</v>
      </c>
      <c r="K3468" s="27" t="s">
        <v>98</v>
      </c>
      <c r="L3468" s="27"/>
      <c r="M3468" s="155" t="s">
        <v>98</v>
      </c>
      <c r="N3468" s="140">
        <v>4.811134639907135E-3</v>
      </c>
      <c r="O3468" s="140">
        <f t="shared" si="146"/>
        <v>4.8111346399071353</v>
      </c>
      <c r="P3468" s="156" t="s">
        <v>346</v>
      </c>
      <c r="Q3468" s="156" t="s">
        <v>346</v>
      </c>
      <c r="R3468" s="185">
        <v>87</v>
      </c>
      <c r="S3468" s="185">
        <v>141</v>
      </c>
      <c r="T3468" s="186"/>
      <c r="U3468" s="186"/>
      <c r="V3468" s="186"/>
      <c r="W3468" s="157"/>
    </row>
    <row r="3469" spans="1:23" ht="13.8">
      <c r="A3469" s="158">
        <v>10.47</v>
      </c>
      <c r="B3469" s="153">
        <v>193</v>
      </c>
      <c r="C3469" s="153">
        <v>93316</v>
      </c>
      <c r="D3469" s="27"/>
      <c r="E3469" s="27"/>
      <c r="F3469" s="27"/>
      <c r="G3469" s="27"/>
      <c r="H3469" s="27"/>
      <c r="I3469" s="27"/>
      <c r="J3469" s="154" t="s">
        <v>95</v>
      </c>
      <c r="K3469" s="27" t="s">
        <v>98</v>
      </c>
      <c r="L3469" s="27"/>
      <c r="M3469" s="155" t="s">
        <v>98</v>
      </c>
      <c r="N3469" s="140">
        <v>2.4474260796858603E-3</v>
      </c>
      <c r="O3469" s="140">
        <f t="shared" si="146"/>
        <v>2.4474260796858602</v>
      </c>
      <c r="P3469" s="156" t="s">
        <v>346</v>
      </c>
      <c r="Q3469" s="156" t="s">
        <v>346</v>
      </c>
      <c r="R3469" s="185">
        <v>208</v>
      </c>
      <c r="S3469" s="185">
        <v>207</v>
      </c>
      <c r="T3469" s="186"/>
      <c r="U3469" s="186"/>
      <c r="V3469" s="186"/>
      <c r="W3469" s="157"/>
    </row>
    <row r="3470" spans="1:23" ht="13.8">
      <c r="A3470" s="158">
        <v>10.62</v>
      </c>
      <c r="B3470" s="153">
        <v>158</v>
      </c>
      <c r="C3470" s="153">
        <v>68895</v>
      </c>
      <c r="D3470" s="27"/>
      <c r="E3470" s="27"/>
      <c r="F3470" s="27"/>
      <c r="G3470" s="27"/>
      <c r="H3470" s="27"/>
      <c r="I3470" s="27"/>
      <c r="J3470" s="154" t="s">
        <v>95</v>
      </c>
      <c r="K3470" s="27" t="s">
        <v>98</v>
      </c>
      <c r="L3470" s="27"/>
      <c r="M3470" s="155" t="s">
        <v>98</v>
      </c>
      <c r="N3470" s="140">
        <v>1.8069293557370369E-3</v>
      </c>
      <c r="O3470" s="140">
        <f t="shared" si="146"/>
        <v>1.8069293557370369</v>
      </c>
      <c r="P3470" s="156" t="s">
        <v>346</v>
      </c>
      <c r="Q3470" s="156" t="s">
        <v>346</v>
      </c>
      <c r="R3470" s="185">
        <v>179</v>
      </c>
      <c r="S3470" s="185"/>
      <c r="T3470" s="186"/>
      <c r="U3470" s="186"/>
      <c r="V3470" s="186"/>
      <c r="W3470" s="157"/>
    </row>
    <row r="3471" spans="1:23" ht="13.8">
      <c r="A3471" s="158">
        <v>10.66</v>
      </c>
      <c r="B3471" s="153">
        <v>91</v>
      </c>
      <c r="C3471" s="153">
        <v>260708</v>
      </c>
      <c r="D3471" s="27"/>
      <c r="E3471" s="27"/>
      <c r="F3471" s="27"/>
      <c r="G3471" s="27"/>
      <c r="H3471" s="27"/>
      <c r="I3471" s="27"/>
      <c r="J3471" s="154" t="s">
        <v>870</v>
      </c>
      <c r="K3471" s="27" t="s">
        <v>872</v>
      </c>
      <c r="L3471" s="27"/>
      <c r="M3471" s="155" t="s">
        <v>873</v>
      </c>
      <c r="N3471" s="140">
        <v>6.8376651204803164E-3</v>
      </c>
      <c r="O3471" s="140">
        <f t="shared" si="146"/>
        <v>6.8376651204803167</v>
      </c>
      <c r="P3471" s="156" t="s">
        <v>346</v>
      </c>
      <c r="Q3471" s="156" t="s">
        <v>346</v>
      </c>
      <c r="R3471" s="185">
        <v>57</v>
      </c>
      <c r="S3471" s="185">
        <v>69</v>
      </c>
      <c r="T3471" s="186">
        <v>147</v>
      </c>
      <c r="U3471" s="186"/>
      <c r="V3471" s="186"/>
      <c r="W3471" s="157"/>
    </row>
    <row r="3472" spans="1:23" ht="13.8">
      <c r="A3472" s="158">
        <v>10.79</v>
      </c>
      <c r="B3472" s="153">
        <v>59</v>
      </c>
      <c r="C3472" s="153">
        <v>171116</v>
      </c>
      <c r="D3472" s="27"/>
      <c r="E3472" s="27"/>
      <c r="F3472" s="27"/>
      <c r="G3472" s="27"/>
      <c r="H3472" s="27"/>
      <c r="I3472" s="27"/>
      <c r="J3472" s="154" t="s">
        <v>635</v>
      </c>
      <c r="K3472" s="27" t="s">
        <v>652</v>
      </c>
      <c r="L3472" s="27"/>
      <c r="M3472" s="155" t="s">
        <v>661</v>
      </c>
      <c r="N3472" s="140">
        <v>4.4879094801698058E-3</v>
      </c>
      <c r="O3472" s="140">
        <f t="shared" si="146"/>
        <v>4.4879094801698054</v>
      </c>
      <c r="P3472" s="156" t="s">
        <v>346</v>
      </c>
      <c r="Q3472" s="156" t="s">
        <v>346</v>
      </c>
      <c r="R3472" s="185">
        <v>88</v>
      </c>
      <c r="S3472" s="185">
        <v>103</v>
      </c>
      <c r="T3472" s="186">
        <v>222</v>
      </c>
      <c r="U3472" s="186"/>
      <c r="V3472" s="186"/>
      <c r="W3472" s="157"/>
    </row>
    <row r="3473" spans="1:23" ht="13.8">
      <c r="A3473" s="158">
        <v>10.86</v>
      </c>
      <c r="B3473" s="153">
        <v>99</v>
      </c>
      <c r="C3473" s="153">
        <v>192478</v>
      </c>
      <c r="D3473" s="27"/>
      <c r="E3473" s="27"/>
      <c r="F3473" s="27"/>
      <c r="G3473" s="27"/>
      <c r="H3473" s="27"/>
      <c r="I3473" s="27"/>
      <c r="J3473" s="154" t="s">
        <v>791</v>
      </c>
      <c r="K3473" s="27" t="s">
        <v>840</v>
      </c>
      <c r="L3473" s="27"/>
      <c r="M3473" s="155" t="s">
        <v>817</v>
      </c>
      <c r="N3473" s="140">
        <v>5.0481769146317355E-3</v>
      </c>
      <c r="O3473" s="140">
        <f t="shared" si="146"/>
        <v>5.0481769146317355</v>
      </c>
      <c r="P3473" s="27">
        <v>3650</v>
      </c>
      <c r="Q3473" s="156" t="s">
        <v>346</v>
      </c>
      <c r="R3473" s="185">
        <v>56</v>
      </c>
      <c r="S3473" s="185">
        <v>155</v>
      </c>
      <c r="T3473" s="186">
        <v>211</v>
      </c>
      <c r="U3473" s="186"/>
      <c r="V3473" s="186"/>
      <c r="W3473" s="157"/>
    </row>
    <row r="3474" spans="1:23" ht="13.8">
      <c r="A3474" s="158">
        <v>10.91</v>
      </c>
      <c r="B3474" s="153">
        <v>58</v>
      </c>
      <c r="C3474" s="153">
        <v>2820550</v>
      </c>
      <c r="D3474" s="27"/>
      <c r="E3474" s="27"/>
      <c r="F3474" s="27"/>
      <c r="G3474" s="27"/>
      <c r="H3474" s="27"/>
      <c r="I3474" s="27"/>
      <c r="J3474" s="154" t="s">
        <v>670</v>
      </c>
      <c r="K3474" s="27" t="s">
        <v>672</v>
      </c>
      <c r="L3474" s="27"/>
      <c r="M3474" s="155" t="s">
        <v>675</v>
      </c>
      <c r="N3474" s="140">
        <v>7.3975391455462655E-2</v>
      </c>
      <c r="O3474" s="140">
        <f t="shared" si="146"/>
        <v>73.975391455462656</v>
      </c>
      <c r="P3474" s="156" t="s">
        <v>346</v>
      </c>
      <c r="Q3474" s="27">
        <v>27.603999999999999</v>
      </c>
      <c r="R3474" s="185">
        <v>213</v>
      </c>
      <c r="S3474" s="185">
        <v>84</v>
      </c>
      <c r="T3474" s="186"/>
      <c r="U3474" s="186"/>
      <c r="V3474" s="186"/>
      <c r="W3474" s="157"/>
    </row>
    <row r="3475" spans="1:23" ht="13.8">
      <c r="A3475" s="158">
        <v>11.01</v>
      </c>
      <c r="B3475" s="153">
        <v>191</v>
      </c>
      <c r="C3475" s="153">
        <v>210451</v>
      </c>
      <c r="D3475" s="27"/>
      <c r="E3475" s="27"/>
      <c r="F3475" s="27"/>
      <c r="G3475" s="27"/>
      <c r="H3475" s="27"/>
      <c r="I3475" s="27"/>
      <c r="J3475" s="154" t="s">
        <v>443</v>
      </c>
      <c r="K3475" s="27" t="s">
        <v>732</v>
      </c>
      <c r="L3475" s="27"/>
      <c r="M3475" s="155" t="s">
        <v>98</v>
      </c>
      <c r="N3475" s="140">
        <v>5.5195600528952053E-3</v>
      </c>
      <c r="O3475" s="140">
        <f t="shared" si="146"/>
        <v>5.5195600528952049</v>
      </c>
      <c r="P3475" s="156" t="s">
        <v>346</v>
      </c>
      <c r="Q3475" s="156" t="s">
        <v>346</v>
      </c>
      <c r="R3475" s="185">
        <v>91</v>
      </c>
      <c r="S3475" s="185">
        <v>206</v>
      </c>
      <c r="T3475" s="186"/>
      <c r="U3475" s="186"/>
      <c r="V3475" s="186"/>
      <c r="W3475" s="157"/>
    </row>
    <row r="3476" spans="1:23" ht="13.8">
      <c r="A3476" s="158">
        <v>11.02</v>
      </c>
      <c r="B3476" s="153">
        <v>152</v>
      </c>
      <c r="C3476" s="153">
        <v>39780</v>
      </c>
      <c r="D3476" s="27"/>
      <c r="E3476" s="27"/>
      <c r="F3476" s="27"/>
      <c r="G3476" s="27"/>
      <c r="H3476" s="27"/>
      <c r="I3476" s="27"/>
      <c r="J3476" s="154" t="s">
        <v>556</v>
      </c>
      <c r="K3476" s="27" t="s">
        <v>574</v>
      </c>
      <c r="L3476" s="27"/>
      <c r="M3476" s="155" t="s">
        <v>582</v>
      </c>
      <c r="N3476" s="140">
        <v>1.0433217181394778E-3</v>
      </c>
      <c r="O3476" s="140">
        <f t="shared" si="146"/>
        <v>1.0433217181394778</v>
      </c>
      <c r="P3476" s="156" t="s">
        <v>346</v>
      </c>
      <c r="Q3476" s="156" t="s">
        <v>346</v>
      </c>
      <c r="R3476" s="185">
        <v>77</v>
      </c>
      <c r="S3476" s="185"/>
      <c r="T3476" s="186"/>
      <c r="U3476" s="186"/>
      <c r="V3476" s="186"/>
      <c r="W3476" s="157"/>
    </row>
    <row r="3477" spans="1:23" ht="13.8">
      <c r="A3477" s="158">
        <v>11.26</v>
      </c>
      <c r="B3477" s="153">
        <v>121</v>
      </c>
      <c r="C3477" s="153">
        <v>97358</v>
      </c>
      <c r="D3477" s="27"/>
      <c r="E3477" s="27"/>
      <c r="F3477" s="27"/>
      <c r="G3477" s="27"/>
      <c r="H3477" s="27"/>
      <c r="I3477" s="27"/>
      <c r="J3477" s="154" t="s">
        <v>701</v>
      </c>
      <c r="K3477" s="27" t="s">
        <v>341</v>
      </c>
      <c r="L3477" s="27"/>
      <c r="M3477" s="155" t="s">
        <v>334</v>
      </c>
      <c r="N3477" s="140">
        <v>2.55343679825599E-3</v>
      </c>
      <c r="O3477" s="140">
        <f t="shared" si="146"/>
        <v>2.5534367982559902</v>
      </c>
      <c r="P3477" s="156" t="s">
        <v>346</v>
      </c>
      <c r="Q3477" s="156" t="s">
        <v>346</v>
      </c>
      <c r="R3477" s="185">
        <v>149</v>
      </c>
      <c r="S3477" s="185">
        <v>194</v>
      </c>
      <c r="T3477" s="186"/>
      <c r="U3477" s="186"/>
      <c r="V3477" s="186"/>
      <c r="W3477" s="157"/>
    </row>
    <row r="3478" spans="1:23" ht="13.8">
      <c r="A3478" s="158">
        <v>11.64</v>
      </c>
      <c r="B3478" s="153">
        <v>77</v>
      </c>
      <c r="C3478" s="153">
        <v>121420</v>
      </c>
      <c r="D3478" s="27"/>
      <c r="E3478" s="27"/>
      <c r="F3478" s="27"/>
      <c r="G3478" s="27"/>
      <c r="H3478" s="27"/>
      <c r="I3478" s="27"/>
      <c r="J3478" s="154" t="s">
        <v>793</v>
      </c>
      <c r="K3478" s="27" t="s">
        <v>842</v>
      </c>
      <c r="L3478" s="27"/>
      <c r="M3478" s="155" t="s">
        <v>818</v>
      </c>
      <c r="N3478" s="140">
        <v>3.1845179239943541E-3</v>
      </c>
      <c r="O3478" s="140">
        <f t="shared" si="146"/>
        <v>3.184517923994354</v>
      </c>
      <c r="P3478" s="27">
        <v>983</v>
      </c>
      <c r="Q3478" s="156" t="s">
        <v>346</v>
      </c>
      <c r="R3478" s="185">
        <v>93</v>
      </c>
      <c r="S3478" s="185">
        <v>51</v>
      </c>
      <c r="T3478" s="186">
        <v>157</v>
      </c>
      <c r="U3478" s="186"/>
      <c r="V3478" s="186"/>
      <c r="W3478" s="157"/>
    </row>
    <row r="3479" spans="1:23" ht="13.8">
      <c r="A3479" s="158">
        <v>11.79</v>
      </c>
      <c r="B3479" s="153">
        <v>55</v>
      </c>
      <c r="C3479" s="153">
        <v>76090</v>
      </c>
      <c r="D3479" s="27"/>
      <c r="E3479" s="27"/>
      <c r="F3479" s="27"/>
      <c r="G3479" s="27"/>
      <c r="H3479" s="27"/>
      <c r="I3479" s="27"/>
      <c r="J3479" s="154" t="s">
        <v>761</v>
      </c>
      <c r="K3479" s="27" t="s">
        <v>196</v>
      </c>
      <c r="L3479" s="27"/>
      <c r="M3479" s="155" t="s">
        <v>98</v>
      </c>
      <c r="N3479" s="140">
        <v>1.9956347293422039E-3</v>
      </c>
      <c r="O3479" s="140">
        <f t="shared" si="146"/>
        <v>1.9956347293422039</v>
      </c>
      <c r="P3479" s="156" t="s">
        <v>346</v>
      </c>
      <c r="Q3479" s="156" t="s">
        <v>346</v>
      </c>
      <c r="R3479" s="185">
        <v>83</v>
      </c>
      <c r="S3479" s="185">
        <v>111</v>
      </c>
      <c r="T3479" s="186">
        <v>224</v>
      </c>
      <c r="U3479" s="186"/>
      <c r="V3479" s="186"/>
      <c r="W3479" s="157"/>
    </row>
    <row r="3480" spans="1:23" ht="13.8">
      <c r="A3480" s="158">
        <v>11.87</v>
      </c>
      <c r="B3480" s="153">
        <v>71</v>
      </c>
      <c r="C3480" s="153">
        <v>1079159</v>
      </c>
      <c r="D3480" s="27"/>
      <c r="E3480" s="27"/>
      <c r="F3480" s="27"/>
      <c r="G3480" s="27"/>
      <c r="H3480" s="27"/>
      <c r="I3480" s="27"/>
      <c r="J3480" s="154" t="s">
        <v>557</v>
      </c>
      <c r="K3480" s="27" t="s">
        <v>575</v>
      </c>
      <c r="L3480" s="27"/>
      <c r="M3480" s="155" t="s">
        <v>98</v>
      </c>
      <c r="N3480" s="140">
        <v>2.8303419357106105E-2</v>
      </c>
      <c r="O3480" s="140">
        <f t="shared" si="146"/>
        <v>28.303419357106105</v>
      </c>
      <c r="P3480" s="156" t="s">
        <v>346</v>
      </c>
      <c r="Q3480" s="156" t="s">
        <v>346</v>
      </c>
      <c r="R3480" s="185">
        <v>95</v>
      </c>
      <c r="S3480" s="185">
        <v>159</v>
      </c>
      <c r="T3480" s="186">
        <v>243</v>
      </c>
      <c r="U3480" s="186"/>
      <c r="V3480" s="186"/>
      <c r="W3480" s="157"/>
    </row>
    <row r="3481" spans="1:23" ht="13.8">
      <c r="A3481" s="158">
        <v>11.92</v>
      </c>
      <c r="B3481" s="153">
        <v>149</v>
      </c>
      <c r="C3481" s="153">
        <v>107656</v>
      </c>
      <c r="D3481" s="27"/>
      <c r="E3481" s="27"/>
      <c r="F3481" s="27"/>
      <c r="G3481" s="27"/>
      <c r="H3481" s="27"/>
      <c r="I3481" s="27"/>
      <c r="J3481" s="154" t="s">
        <v>558</v>
      </c>
      <c r="K3481" s="27" t="s">
        <v>114</v>
      </c>
      <c r="L3481" s="27"/>
      <c r="M3481" s="155" t="s">
        <v>139</v>
      </c>
      <c r="N3481" s="140">
        <v>2.8235254622429266E-3</v>
      </c>
      <c r="O3481" s="140">
        <f t="shared" si="146"/>
        <v>2.8235254622429267</v>
      </c>
      <c r="P3481" s="27">
        <v>6240</v>
      </c>
      <c r="Q3481" s="27">
        <v>6240</v>
      </c>
      <c r="R3481" s="185">
        <v>177</v>
      </c>
      <c r="S3481" s="185">
        <v>222</v>
      </c>
      <c r="T3481" s="186"/>
      <c r="U3481" s="186"/>
      <c r="V3481" s="186"/>
      <c r="W3481" s="157"/>
    </row>
    <row r="3482" spans="1:23" ht="13.8">
      <c r="A3482" s="158">
        <v>12.76</v>
      </c>
      <c r="B3482" s="153">
        <v>173</v>
      </c>
      <c r="C3482" s="27">
        <v>62423</v>
      </c>
      <c r="D3482" s="27"/>
      <c r="E3482" s="27"/>
      <c r="F3482" s="27"/>
      <c r="G3482" s="27"/>
      <c r="H3482" s="27"/>
      <c r="I3482" s="27"/>
      <c r="J3482" s="154" t="s">
        <v>95</v>
      </c>
      <c r="K3482" s="27" t="s">
        <v>98</v>
      </c>
      <c r="L3482" s="27"/>
      <c r="M3482" s="155" t="s">
        <v>98</v>
      </c>
      <c r="N3482" s="140">
        <v>1.6371863150181154E-3</v>
      </c>
      <c r="O3482" s="140">
        <f t="shared" si="146"/>
        <v>1.6371863150181154</v>
      </c>
      <c r="P3482" s="156" t="s">
        <v>346</v>
      </c>
      <c r="Q3482" s="156" t="s">
        <v>346</v>
      </c>
      <c r="R3482" s="185">
        <v>182</v>
      </c>
      <c r="S3482" s="185"/>
      <c r="T3482" s="186"/>
      <c r="U3482" s="186"/>
      <c r="V3482" s="186"/>
      <c r="W3482" s="157"/>
    </row>
    <row r="3483" spans="1:23" ht="13.8">
      <c r="A3483" s="158">
        <v>13.15</v>
      </c>
      <c r="B3483" s="153">
        <v>58</v>
      </c>
      <c r="C3483" s="27">
        <v>7062425</v>
      </c>
      <c r="D3483" s="27"/>
      <c r="E3483" s="27"/>
      <c r="F3483" s="27"/>
      <c r="G3483" s="27"/>
      <c r="H3483" s="27"/>
      <c r="I3483" s="27"/>
      <c r="J3483" s="154" t="s">
        <v>854</v>
      </c>
      <c r="K3483" s="27" t="s">
        <v>857</v>
      </c>
      <c r="L3483" s="27"/>
      <c r="M3483" s="155" t="s">
        <v>859</v>
      </c>
      <c r="N3483" s="140">
        <v>0.18522829022702869</v>
      </c>
      <c r="O3483" s="140">
        <f t="shared" si="146"/>
        <v>185.22829022702868</v>
      </c>
      <c r="P3483" s="156" t="s">
        <v>346</v>
      </c>
      <c r="Q3483" s="156" t="s">
        <v>346</v>
      </c>
      <c r="R3483" s="185">
        <v>240</v>
      </c>
      <c r="S3483" s="185">
        <v>241</v>
      </c>
      <c r="T3483" s="186"/>
      <c r="U3483" s="186"/>
      <c r="V3483" s="186"/>
      <c r="W3483" s="157"/>
    </row>
    <row r="3484" spans="1:23" ht="13.8">
      <c r="A3484" s="158">
        <v>13.33</v>
      </c>
      <c r="B3484" s="153">
        <v>135</v>
      </c>
      <c r="C3484" s="27">
        <v>356496</v>
      </c>
      <c r="D3484" s="27"/>
      <c r="E3484" s="27"/>
      <c r="F3484" s="27"/>
      <c r="G3484" s="27"/>
      <c r="H3484" s="27"/>
      <c r="I3484" s="27"/>
      <c r="J3484" s="154" t="s">
        <v>95</v>
      </c>
      <c r="K3484" s="27" t="s">
        <v>98</v>
      </c>
      <c r="L3484" s="27"/>
      <c r="M3484" s="155" t="s">
        <v>98</v>
      </c>
      <c r="N3484" s="140">
        <v>9.3499250686237129E-3</v>
      </c>
      <c r="O3484" s="140">
        <f t="shared" si="146"/>
        <v>9.3499250686237136</v>
      </c>
      <c r="P3484" s="156" t="s">
        <v>346</v>
      </c>
      <c r="Q3484" s="156" t="s">
        <v>346</v>
      </c>
      <c r="R3484" s="185">
        <v>107</v>
      </c>
      <c r="S3484" s="185"/>
      <c r="T3484" s="186"/>
      <c r="U3484" s="186"/>
      <c r="V3484" s="186"/>
      <c r="W3484" s="157"/>
    </row>
    <row r="3485" spans="1:23" ht="13.8">
      <c r="A3485" s="158">
        <v>13.5</v>
      </c>
      <c r="B3485" s="153">
        <v>135</v>
      </c>
      <c r="C3485" s="27">
        <v>274310</v>
      </c>
      <c r="D3485" s="27"/>
      <c r="E3485" s="27"/>
      <c r="F3485" s="27"/>
      <c r="G3485" s="27"/>
      <c r="H3485" s="27"/>
      <c r="I3485" s="27"/>
      <c r="J3485" s="154" t="s">
        <v>95</v>
      </c>
      <c r="K3485" s="27" t="s">
        <v>98</v>
      </c>
      <c r="L3485" s="27"/>
      <c r="M3485" s="155" t="s">
        <v>98</v>
      </c>
      <c r="N3485" s="140">
        <v>7.194408760755157E-3</v>
      </c>
      <c r="O3485" s="140">
        <f t="shared" si="146"/>
        <v>7.1944087607551568</v>
      </c>
      <c r="P3485" s="156" t="s">
        <v>346</v>
      </c>
      <c r="Q3485" s="156" t="s">
        <v>346</v>
      </c>
      <c r="R3485" s="185">
        <v>107</v>
      </c>
      <c r="S3485" s="185"/>
      <c r="T3485" s="186"/>
      <c r="U3485" s="186"/>
      <c r="V3485" s="186"/>
      <c r="W3485" s="157"/>
    </row>
    <row r="3486" spans="1:23" ht="13.8">
      <c r="A3486" s="158">
        <v>13.95</v>
      </c>
      <c r="B3486" s="153">
        <v>135</v>
      </c>
      <c r="C3486" s="27">
        <v>885158</v>
      </c>
      <c r="D3486" s="27"/>
      <c r="E3486" s="27"/>
      <c r="F3486" s="27"/>
      <c r="G3486" s="27"/>
      <c r="H3486" s="27"/>
      <c r="I3486" s="27"/>
      <c r="J3486" s="154" t="s">
        <v>95</v>
      </c>
      <c r="K3486" s="27" t="s">
        <v>98</v>
      </c>
      <c r="L3486" s="27"/>
      <c r="M3486" s="155" t="s">
        <v>98</v>
      </c>
      <c r="N3486" s="140">
        <v>2.3215298275135847E-2</v>
      </c>
      <c r="O3486" s="140">
        <f t="shared" si="146"/>
        <v>23.215298275135847</v>
      </c>
      <c r="P3486" s="156" t="s">
        <v>346</v>
      </c>
      <c r="Q3486" s="156" t="s">
        <v>346</v>
      </c>
      <c r="R3486" s="185">
        <v>107</v>
      </c>
      <c r="S3486" s="185">
        <v>207</v>
      </c>
      <c r="T3486" s="186">
        <v>248</v>
      </c>
      <c r="U3486" s="186"/>
      <c r="V3486" s="186"/>
      <c r="W3486" s="157"/>
    </row>
    <row r="3487" spans="1:23" ht="13.8">
      <c r="A3487" s="158">
        <v>13.86</v>
      </c>
      <c r="B3487" s="153">
        <v>177</v>
      </c>
      <c r="C3487" s="27">
        <v>41059</v>
      </c>
      <c r="D3487" s="27"/>
      <c r="E3487" s="27"/>
      <c r="F3487" s="27"/>
      <c r="G3487" s="27"/>
      <c r="H3487" s="27"/>
      <c r="I3487" s="27"/>
      <c r="J3487" s="154" t="s">
        <v>95</v>
      </c>
      <c r="K3487" s="27" t="s">
        <v>98</v>
      </c>
      <c r="L3487" s="27"/>
      <c r="M3487" s="155" t="s">
        <v>98</v>
      </c>
      <c r="N3487" s="140">
        <v>1.0768664259700558E-3</v>
      </c>
      <c r="O3487" s="140">
        <f t="shared" si="146"/>
        <v>1.0768664259700558</v>
      </c>
      <c r="P3487" s="156" t="s">
        <v>346</v>
      </c>
      <c r="Q3487" s="156" t="s">
        <v>346</v>
      </c>
      <c r="R3487" s="185">
        <v>163</v>
      </c>
      <c r="S3487" s="185">
        <v>222</v>
      </c>
      <c r="T3487" s="186"/>
      <c r="U3487" s="186"/>
      <c r="V3487" s="186"/>
      <c r="W3487" s="157"/>
    </row>
    <row r="3488" spans="1:23" ht="13.8">
      <c r="A3488" s="158">
        <v>15.04</v>
      </c>
      <c r="B3488" s="153">
        <v>55</v>
      </c>
      <c r="C3488" s="27">
        <v>38107</v>
      </c>
      <c r="D3488" s="27"/>
      <c r="E3488" s="27"/>
      <c r="F3488" s="27"/>
      <c r="G3488" s="27"/>
      <c r="H3488" s="27"/>
      <c r="I3488" s="27"/>
      <c r="J3488" s="154" t="s">
        <v>95</v>
      </c>
      <c r="K3488" s="27" t="s">
        <v>98</v>
      </c>
      <c r="L3488" s="27"/>
      <c r="M3488" s="155" t="s">
        <v>98</v>
      </c>
      <c r="N3488" s="140">
        <v>9.9944345684115326E-4</v>
      </c>
      <c r="O3488" s="140">
        <f t="shared" si="146"/>
        <v>0.99944345684115321</v>
      </c>
      <c r="P3488" s="156" t="s">
        <v>346</v>
      </c>
      <c r="Q3488" s="156" t="s">
        <v>346</v>
      </c>
      <c r="R3488" s="185">
        <v>95</v>
      </c>
      <c r="S3488" s="185">
        <v>109</v>
      </c>
      <c r="T3488" s="186">
        <v>250</v>
      </c>
      <c r="U3488" s="186"/>
      <c r="V3488" s="186"/>
      <c r="W3488" s="157"/>
    </row>
    <row r="3489" spans="1:23" ht="13.8">
      <c r="A3489" s="158">
        <v>15.09</v>
      </c>
      <c r="B3489" s="153">
        <v>188</v>
      </c>
      <c r="C3489" s="27">
        <v>3812822</v>
      </c>
      <c r="D3489" s="27"/>
      <c r="E3489" s="27"/>
      <c r="F3489" s="27"/>
      <c r="G3489" s="27"/>
      <c r="H3489" s="27"/>
      <c r="I3489" s="27"/>
      <c r="J3489" s="154" t="s">
        <v>89</v>
      </c>
      <c r="K3489" s="27" t="s">
        <v>115</v>
      </c>
      <c r="L3489" s="27"/>
      <c r="M3489" s="155" t="s">
        <v>140</v>
      </c>
      <c r="N3489" s="140">
        <v>0.1</v>
      </c>
      <c r="O3489" s="140">
        <f t="shared" si="146"/>
        <v>100</v>
      </c>
      <c r="P3489" s="156" t="s">
        <v>346</v>
      </c>
      <c r="Q3489" s="156" t="s">
        <v>346</v>
      </c>
      <c r="R3489" s="185">
        <v>160</v>
      </c>
      <c r="S3489" s="185">
        <v>184</v>
      </c>
      <c r="T3489" s="186"/>
      <c r="U3489" s="186"/>
      <c r="V3489" s="186"/>
      <c r="W3489" s="157"/>
    </row>
    <row r="3490" spans="1:23" ht="13.8">
      <c r="A3490" s="158">
        <v>15.46</v>
      </c>
      <c r="B3490" s="153">
        <v>149</v>
      </c>
      <c r="C3490" s="27">
        <v>589295</v>
      </c>
      <c r="D3490" s="27"/>
      <c r="E3490" s="27"/>
      <c r="F3490" s="27"/>
      <c r="G3490" s="27"/>
      <c r="H3490" s="27"/>
      <c r="I3490" s="27"/>
      <c r="J3490" s="154" t="s">
        <v>527</v>
      </c>
      <c r="K3490" s="27" t="s">
        <v>98</v>
      </c>
      <c r="L3490" s="27"/>
      <c r="M3490" s="155" t="s">
        <v>98</v>
      </c>
      <c r="N3490" s="140">
        <v>1.5455612666943279E-2</v>
      </c>
      <c r="O3490" s="140">
        <f t="shared" si="146"/>
        <v>15.45561266694328</v>
      </c>
      <c r="P3490" s="156" t="s">
        <v>346</v>
      </c>
      <c r="Q3490" s="156" t="s">
        <v>346</v>
      </c>
      <c r="R3490" s="185">
        <v>104</v>
      </c>
      <c r="S3490" s="185">
        <v>223</v>
      </c>
      <c r="T3490" s="186">
        <v>167</v>
      </c>
      <c r="U3490" s="186"/>
      <c r="V3490" s="186"/>
      <c r="W3490" s="157"/>
    </row>
    <row r="3491" spans="1:23" ht="13.8">
      <c r="A3491" s="158">
        <v>15.55</v>
      </c>
      <c r="B3491" s="153">
        <v>194</v>
      </c>
      <c r="C3491" s="27">
        <v>288792</v>
      </c>
      <c r="D3491" s="27"/>
      <c r="E3491" s="27"/>
      <c r="F3491" s="27"/>
      <c r="G3491" s="27"/>
      <c r="H3491" s="27"/>
      <c r="I3491" s="27"/>
      <c r="J3491" s="154" t="s">
        <v>640</v>
      </c>
      <c r="K3491" s="27" t="s">
        <v>407</v>
      </c>
      <c r="L3491" s="27"/>
      <c r="M3491" s="155" t="s">
        <v>403</v>
      </c>
      <c r="N3491" s="140">
        <v>7.5742324189275031E-3</v>
      </c>
      <c r="O3491" s="140">
        <f t="shared" si="146"/>
        <v>7.5742324189275028</v>
      </c>
      <c r="P3491" s="27">
        <v>87000</v>
      </c>
      <c r="Q3491" s="27">
        <v>100</v>
      </c>
      <c r="R3491" s="185">
        <v>107</v>
      </c>
      <c r="S3491" s="185">
        <v>67</v>
      </c>
      <c r="T3491" s="186">
        <v>82</v>
      </c>
      <c r="U3491" s="186"/>
      <c r="V3491" s="186"/>
      <c r="W3491" s="157"/>
    </row>
    <row r="3492" spans="1:23" ht="13.8">
      <c r="A3492" s="158">
        <v>15.55</v>
      </c>
      <c r="B3492" s="153">
        <v>243</v>
      </c>
      <c r="C3492" s="27">
        <v>41857</v>
      </c>
      <c r="D3492" s="27"/>
      <c r="E3492" s="27"/>
      <c r="F3492" s="27"/>
      <c r="G3492" s="27"/>
      <c r="H3492" s="27"/>
      <c r="I3492" s="27"/>
      <c r="J3492" s="154" t="s">
        <v>641</v>
      </c>
      <c r="K3492" s="27" t="s">
        <v>653</v>
      </c>
      <c r="L3492" s="27"/>
      <c r="M3492" s="155" t="s">
        <v>98</v>
      </c>
      <c r="N3492" s="140">
        <v>1.0977958058362022E-3</v>
      </c>
      <c r="O3492" s="140">
        <f t="shared" si="146"/>
        <v>1.0977958058362021</v>
      </c>
      <c r="P3492" s="156" t="s">
        <v>346</v>
      </c>
      <c r="Q3492" s="156" t="s">
        <v>346</v>
      </c>
      <c r="R3492" s="185">
        <v>258</v>
      </c>
      <c r="S3492" s="185">
        <v>213</v>
      </c>
      <c r="T3492" s="186">
        <v>187</v>
      </c>
      <c r="U3492" s="186"/>
      <c r="V3492" s="186"/>
      <c r="W3492" s="157"/>
    </row>
    <row r="3493" spans="1:23" ht="13.8">
      <c r="A3493" s="158">
        <v>16.23</v>
      </c>
      <c r="B3493" s="153">
        <v>74</v>
      </c>
      <c r="C3493" s="27">
        <v>65782</v>
      </c>
      <c r="D3493" s="27"/>
      <c r="E3493" s="27"/>
      <c r="F3493" s="27"/>
      <c r="G3493" s="27"/>
      <c r="H3493" s="27"/>
      <c r="I3493" s="27"/>
      <c r="J3493" s="154" t="s">
        <v>447</v>
      </c>
      <c r="K3493" s="27" t="s">
        <v>455</v>
      </c>
      <c r="L3493" s="27"/>
      <c r="M3493" s="155" t="s">
        <v>463</v>
      </c>
      <c r="N3493" s="140">
        <v>1.7252837924246135E-3</v>
      </c>
      <c r="O3493" s="140">
        <f t="shared" si="146"/>
        <v>1.7252837924246136</v>
      </c>
      <c r="P3493" s="156" t="s">
        <v>346</v>
      </c>
      <c r="Q3493" s="27">
        <v>11.611000000000001</v>
      </c>
      <c r="R3493" s="185">
        <v>87</v>
      </c>
      <c r="S3493" s="185">
        <v>143</v>
      </c>
      <c r="T3493" s="186">
        <v>227</v>
      </c>
      <c r="U3493" s="186"/>
      <c r="V3493" s="186"/>
      <c r="W3493" s="157"/>
    </row>
    <row r="3494" spans="1:23" ht="13.8">
      <c r="A3494" s="158">
        <v>16.670000000000002</v>
      </c>
      <c r="B3494" s="153">
        <v>55</v>
      </c>
      <c r="C3494" s="27">
        <v>2972101</v>
      </c>
      <c r="D3494" s="27"/>
      <c r="E3494" s="27"/>
      <c r="F3494" s="27"/>
      <c r="G3494" s="27"/>
      <c r="H3494" s="27"/>
      <c r="I3494" s="27"/>
      <c r="J3494" s="154" t="s">
        <v>804</v>
      </c>
      <c r="K3494" s="27" t="s">
        <v>741</v>
      </c>
      <c r="L3494" s="27"/>
      <c r="M3494" s="155" t="s">
        <v>756</v>
      </c>
      <c r="N3494" s="140">
        <v>7.7950163946808954E-2</v>
      </c>
      <c r="O3494" s="140">
        <f t="shared" si="146"/>
        <v>77.950163946808956</v>
      </c>
      <c r="P3494" s="156" t="s">
        <v>346</v>
      </c>
      <c r="Q3494" s="27">
        <v>9.6222999999999992</v>
      </c>
      <c r="R3494" s="185">
        <v>129</v>
      </c>
      <c r="S3494" s="185">
        <v>213</v>
      </c>
      <c r="T3494" s="186">
        <v>256</v>
      </c>
      <c r="U3494" s="186"/>
      <c r="V3494" s="186"/>
      <c r="W3494" s="157"/>
    </row>
    <row r="3495" spans="1:23" ht="13.8">
      <c r="A3495" s="158">
        <v>16.88</v>
      </c>
      <c r="B3495" s="153">
        <v>149</v>
      </c>
      <c r="C3495" s="27">
        <v>12355321</v>
      </c>
      <c r="D3495" s="27"/>
      <c r="E3495" s="27"/>
      <c r="F3495" s="27"/>
      <c r="G3495" s="27"/>
      <c r="H3495" s="27"/>
      <c r="I3495" s="27"/>
      <c r="J3495" s="154" t="s">
        <v>481</v>
      </c>
      <c r="K3495" s="27" t="s">
        <v>117</v>
      </c>
      <c r="L3495" s="27"/>
      <c r="M3495" s="155" t="s">
        <v>142</v>
      </c>
      <c r="N3495" s="140">
        <v>0.32404662478342816</v>
      </c>
      <c r="O3495" s="140">
        <f t="shared" si="146"/>
        <v>324.04662478342817</v>
      </c>
      <c r="P3495" s="27">
        <v>600</v>
      </c>
      <c r="Q3495" s="27">
        <v>600</v>
      </c>
      <c r="R3495" s="185">
        <v>104</v>
      </c>
      <c r="S3495" s="185">
        <v>223</v>
      </c>
      <c r="T3495" s="186">
        <v>205</v>
      </c>
      <c r="U3495" s="186"/>
      <c r="V3495" s="186"/>
      <c r="W3495" s="157"/>
    </row>
    <row r="3496" spans="1:23" ht="13.8">
      <c r="A3496" s="158">
        <v>17.3</v>
      </c>
      <c r="B3496" s="153">
        <v>129</v>
      </c>
      <c r="C3496" s="27">
        <v>242702</v>
      </c>
      <c r="D3496" s="27"/>
      <c r="E3496" s="27"/>
      <c r="F3496" s="27"/>
      <c r="G3496" s="27"/>
      <c r="H3496" s="27"/>
      <c r="I3496" s="27"/>
      <c r="J3496" s="154" t="s">
        <v>95</v>
      </c>
      <c r="K3496" s="27" t="s">
        <v>98</v>
      </c>
      <c r="L3496" s="27"/>
      <c r="M3496" s="155" t="s">
        <v>98</v>
      </c>
      <c r="N3496" s="140">
        <v>6.3654164815456901E-3</v>
      </c>
      <c r="O3496" s="140">
        <f t="shared" si="146"/>
        <v>6.3654164815456902</v>
      </c>
      <c r="P3496" s="156" t="s">
        <v>346</v>
      </c>
      <c r="Q3496" s="156" t="s">
        <v>346</v>
      </c>
      <c r="R3496" s="185">
        <v>95</v>
      </c>
      <c r="S3496" s="185">
        <v>260</v>
      </c>
      <c r="T3496" s="186"/>
      <c r="U3496" s="186"/>
      <c r="V3496" s="186"/>
      <c r="W3496" s="157"/>
    </row>
    <row r="3497" spans="1:23" ht="13.8">
      <c r="A3497" s="158">
        <v>17.66</v>
      </c>
      <c r="B3497" s="153">
        <v>55</v>
      </c>
      <c r="C3497" s="27">
        <v>688162</v>
      </c>
      <c r="D3497" s="27"/>
      <c r="E3497" s="27"/>
      <c r="F3497" s="27"/>
      <c r="G3497" s="27"/>
      <c r="H3497" s="27"/>
      <c r="I3497" s="27"/>
      <c r="J3497" s="154" t="s">
        <v>862</v>
      </c>
      <c r="K3497" s="27" t="s">
        <v>863</v>
      </c>
      <c r="L3497" s="27"/>
      <c r="M3497" s="155" t="s">
        <v>864</v>
      </c>
      <c r="N3497" s="140">
        <v>1.8048626450434875E-2</v>
      </c>
      <c r="O3497" s="140">
        <f t="shared" si="146"/>
        <v>18.048626450434874</v>
      </c>
      <c r="P3497" s="156" t="s">
        <v>346</v>
      </c>
      <c r="Q3497" s="156" t="s">
        <v>346</v>
      </c>
      <c r="R3497" s="185">
        <v>256</v>
      </c>
      <c r="S3497" s="185">
        <v>102</v>
      </c>
      <c r="T3497" s="186">
        <v>213</v>
      </c>
      <c r="U3497" s="186"/>
      <c r="V3497" s="186"/>
      <c r="W3497" s="157"/>
    </row>
    <row r="3498" spans="1:23" ht="13.8">
      <c r="A3498" s="158">
        <v>20.13</v>
      </c>
      <c r="B3498" s="153">
        <v>178</v>
      </c>
      <c r="C3498" s="27">
        <v>85416</v>
      </c>
      <c r="D3498" s="27"/>
      <c r="E3498" s="27"/>
      <c r="F3498" s="27"/>
      <c r="G3498" s="27"/>
      <c r="H3498" s="27"/>
      <c r="I3498" s="27"/>
      <c r="J3498" s="154" t="s">
        <v>724</v>
      </c>
      <c r="K3498" s="27" t="s">
        <v>745</v>
      </c>
      <c r="L3498" s="27"/>
      <c r="M3498" s="155" t="s">
        <v>758</v>
      </c>
      <c r="N3498" s="140">
        <v>2.240230464469624E-3</v>
      </c>
      <c r="O3498" s="140">
        <f t="shared" si="146"/>
        <v>2.240230464469624</v>
      </c>
      <c r="P3498" s="27">
        <v>197.56</v>
      </c>
      <c r="Q3498" s="27">
        <v>197.56</v>
      </c>
      <c r="R3498" s="185">
        <v>161</v>
      </c>
      <c r="S3498" s="185">
        <v>190</v>
      </c>
      <c r="T3498" s="186">
        <v>133</v>
      </c>
      <c r="U3498" s="186"/>
      <c r="V3498" s="186"/>
      <c r="W3498" s="157"/>
    </row>
    <row r="3499" spans="1:23" ht="13.8">
      <c r="A3499" s="158">
        <v>20.27</v>
      </c>
      <c r="B3499" s="153">
        <v>56</v>
      </c>
      <c r="C3499" s="27">
        <v>3930719</v>
      </c>
      <c r="D3499" s="27"/>
      <c r="E3499" s="27"/>
      <c r="F3499" s="27"/>
      <c r="G3499" s="27"/>
      <c r="H3499" s="27"/>
      <c r="I3499" s="27"/>
      <c r="J3499" s="154" t="s">
        <v>805</v>
      </c>
      <c r="K3499" s="27" t="s">
        <v>851</v>
      </c>
      <c r="L3499" s="27"/>
      <c r="M3499" s="155" t="s">
        <v>826</v>
      </c>
      <c r="N3499" s="140">
        <v>0.10309211917052515</v>
      </c>
      <c r="O3499" s="140">
        <f t="shared" si="146"/>
        <v>103.09211917052515</v>
      </c>
      <c r="P3499" s="156" t="s">
        <v>346</v>
      </c>
      <c r="Q3499" s="27">
        <v>0.73799999999999999</v>
      </c>
      <c r="R3499" s="185">
        <v>69</v>
      </c>
      <c r="S3499" s="185">
        <v>257</v>
      </c>
      <c r="T3499" s="186">
        <v>239</v>
      </c>
      <c r="U3499" s="186">
        <v>186</v>
      </c>
      <c r="V3499" s="186">
        <v>312</v>
      </c>
      <c r="W3499" s="157"/>
    </row>
    <row r="3500" spans="1:23" ht="13.8">
      <c r="A3500" s="158">
        <v>20.61</v>
      </c>
      <c r="B3500" s="153">
        <v>55</v>
      </c>
      <c r="C3500" s="27">
        <v>759918</v>
      </c>
      <c r="D3500" s="27"/>
      <c r="E3500" s="27"/>
      <c r="F3500" s="27"/>
      <c r="G3500" s="27"/>
      <c r="H3500" s="27"/>
      <c r="I3500" s="27"/>
      <c r="J3500" s="154" t="s">
        <v>95</v>
      </c>
      <c r="K3500" s="27" t="s">
        <v>98</v>
      </c>
      <c r="L3500" s="27"/>
      <c r="M3500" s="155" t="s">
        <v>98</v>
      </c>
      <c r="N3500" s="140">
        <v>1.9930592091631869E-2</v>
      </c>
      <c r="O3500" s="140">
        <f t="shared" si="146"/>
        <v>19.930592091631869</v>
      </c>
      <c r="P3500" s="156" t="s">
        <v>346</v>
      </c>
      <c r="Q3500" s="156" t="s">
        <v>346</v>
      </c>
      <c r="R3500" s="185">
        <v>97</v>
      </c>
      <c r="S3500" s="185">
        <v>111</v>
      </c>
      <c r="T3500" s="186">
        <v>252</v>
      </c>
      <c r="U3500" s="186"/>
      <c r="V3500" s="186"/>
      <c r="W3500" s="157"/>
    </row>
    <row r="3501" spans="1:23" ht="13.8">
      <c r="A3501" s="158">
        <v>21.16</v>
      </c>
      <c r="B3501" s="153">
        <v>56</v>
      </c>
      <c r="C3501" s="27">
        <v>1698868</v>
      </c>
      <c r="D3501" s="27"/>
      <c r="E3501" s="27"/>
      <c r="F3501" s="27"/>
      <c r="G3501" s="27"/>
      <c r="H3501" s="27"/>
      <c r="I3501" s="27"/>
      <c r="J3501" s="154" t="s">
        <v>871</v>
      </c>
      <c r="K3501" s="27" t="s">
        <v>381</v>
      </c>
      <c r="L3501" s="27"/>
      <c r="M3501" s="155" t="s">
        <v>376</v>
      </c>
      <c r="N3501" s="140">
        <v>4.4556708915338826E-2</v>
      </c>
      <c r="O3501" s="140">
        <f t="shared" si="146"/>
        <v>44.556708915338824</v>
      </c>
      <c r="P3501" s="27">
        <v>616.94000000000005</v>
      </c>
      <c r="Q3501" s="156" t="s">
        <v>346</v>
      </c>
      <c r="R3501" s="185">
        <v>185</v>
      </c>
      <c r="S3501" s="185">
        <v>129</v>
      </c>
      <c r="T3501" s="186">
        <v>259</v>
      </c>
      <c r="U3501" s="186"/>
      <c r="V3501" s="186"/>
      <c r="W3501" s="157"/>
    </row>
    <row r="3502" spans="1:23" ht="13.8">
      <c r="A3502" s="158">
        <v>22.03</v>
      </c>
      <c r="B3502" s="153">
        <v>55</v>
      </c>
      <c r="C3502" s="27">
        <v>599864</v>
      </c>
      <c r="D3502" s="27"/>
      <c r="E3502" s="27"/>
      <c r="F3502" s="27"/>
      <c r="G3502" s="27"/>
      <c r="H3502" s="27"/>
      <c r="I3502" s="27"/>
      <c r="J3502" s="154" t="s">
        <v>95</v>
      </c>
      <c r="K3502" s="27" t="s">
        <v>98</v>
      </c>
      <c r="L3502" s="27"/>
      <c r="M3502" s="155" t="s">
        <v>98</v>
      </c>
      <c r="N3502" s="140">
        <v>1.5732808927350923E-2</v>
      </c>
      <c r="O3502" s="140">
        <f t="shared" si="146"/>
        <v>15.732808927350924</v>
      </c>
      <c r="P3502" s="156" t="s">
        <v>346</v>
      </c>
      <c r="Q3502" s="156" t="s">
        <v>346</v>
      </c>
      <c r="R3502" s="185">
        <v>83</v>
      </c>
      <c r="S3502" s="185">
        <v>219</v>
      </c>
      <c r="T3502" s="186">
        <v>252</v>
      </c>
      <c r="U3502" s="186">
        <v>290</v>
      </c>
      <c r="V3502" s="186"/>
      <c r="W3502" s="157"/>
    </row>
    <row r="3503" spans="1:23" ht="13.8">
      <c r="A3503" s="9">
        <v>23.18</v>
      </c>
      <c r="B3503" s="10">
        <v>55</v>
      </c>
      <c r="C3503" s="135">
        <v>816583</v>
      </c>
      <c r="D3503" s="135"/>
      <c r="E3503" s="135"/>
      <c r="F3503" s="135"/>
      <c r="G3503" s="135"/>
      <c r="H3503" s="135"/>
      <c r="I3503" s="135"/>
      <c r="J3503" s="138" t="s">
        <v>95</v>
      </c>
      <c r="K3503" s="135" t="s">
        <v>98</v>
      </c>
      <c r="L3503" s="135"/>
      <c r="M3503" s="20" t="s">
        <v>98</v>
      </c>
      <c r="N3503" s="14">
        <v>2.1416761653179722E-2</v>
      </c>
      <c r="O3503" s="140">
        <f t="shared" si="146"/>
        <v>21.416761653179723</v>
      </c>
      <c r="P3503" s="130" t="s">
        <v>346</v>
      </c>
      <c r="Q3503" s="130" t="s">
        <v>346</v>
      </c>
      <c r="R3503" s="185">
        <v>81</v>
      </c>
      <c r="S3503" s="185">
        <v>281</v>
      </c>
      <c r="T3503" s="186"/>
      <c r="U3503" s="186"/>
      <c r="V3503" s="186"/>
      <c r="W3503" s="136"/>
    </row>
    <row r="3504" spans="1:23" ht="13.8">
      <c r="A3504" s="9">
        <v>23.46</v>
      </c>
      <c r="B3504" s="10">
        <v>56</v>
      </c>
      <c r="C3504" s="135">
        <v>3479291</v>
      </c>
      <c r="D3504" s="135"/>
      <c r="E3504" s="135"/>
      <c r="F3504" s="135"/>
      <c r="G3504" s="135"/>
      <c r="H3504" s="135"/>
      <c r="I3504" s="135"/>
      <c r="J3504" s="138" t="s">
        <v>684</v>
      </c>
      <c r="K3504" s="135" t="s">
        <v>852</v>
      </c>
      <c r="L3504" s="135"/>
      <c r="M3504" s="20" t="s">
        <v>696</v>
      </c>
      <c r="N3504" s="14">
        <v>9.1252384716621976E-2</v>
      </c>
      <c r="O3504" s="140">
        <f t="shared" si="146"/>
        <v>91.252384716621975</v>
      </c>
      <c r="P3504" s="130" t="s">
        <v>346</v>
      </c>
      <c r="Q3504" s="130" t="s">
        <v>346</v>
      </c>
      <c r="R3504" s="185">
        <v>129</v>
      </c>
      <c r="S3504" s="185">
        <v>285</v>
      </c>
      <c r="T3504" s="186">
        <v>340</v>
      </c>
      <c r="U3504" s="186"/>
      <c r="V3504" s="186"/>
      <c r="W3504" s="136"/>
    </row>
    <row r="3505" spans="1:23" ht="13.8">
      <c r="A3505" s="9">
        <v>23.5</v>
      </c>
      <c r="B3505" s="10">
        <v>243</v>
      </c>
      <c r="C3505" s="135">
        <v>753471</v>
      </c>
      <c r="D3505" s="135"/>
      <c r="E3505" s="135"/>
      <c r="F3505" s="135"/>
      <c r="G3505" s="135"/>
      <c r="H3505" s="135"/>
      <c r="I3505" s="135"/>
      <c r="J3505" s="138" t="s">
        <v>450</v>
      </c>
      <c r="K3505" s="135" t="s">
        <v>120</v>
      </c>
      <c r="L3505" s="135"/>
      <c r="M3505" s="20" t="s">
        <v>145</v>
      </c>
      <c r="N3505" s="14">
        <v>0.1</v>
      </c>
      <c r="O3505" s="140">
        <f t="shared" si="146"/>
        <v>100</v>
      </c>
      <c r="P3505" s="130" t="s">
        <v>346</v>
      </c>
      <c r="Q3505" s="130" t="s">
        <v>346</v>
      </c>
      <c r="R3505" s="185">
        <v>245</v>
      </c>
      <c r="S3505" s="185">
        <v>186</v>
      </c>
      <c r="T3505" s="186">
        <v>256</v>
      </c>
      <c r="U3505" s="186"/>
      <c r="V3505" s="186"/>
      <c r="W3505" s="136"/>
    </row>
    <row r="3506" spans="1:23" ht="14.4" thickBot="1">
      <c r="A3506" s="158">
        <v>26.91</v>
      </c>
      <c r="B3506" s="153">
        <v>57</v>
      </c>
      <c r="C3506" s="27">
        <v>38553</v>
      </c>
      <c r="D3506" s="27"/>
      <c r="E3506" s="27"/>
      <c r="F3506" s="27"/>
      <c r="G3506" s="27"/>
      <c r="H3506" s="27"/>
      <c r="I3506" s="27"/>
      <c r="J3506" s="154" t="s">
        <v>330</v>
      </c>
      <c r="K3506" s="27" t="s">
        <v>344</v>
      </c>
      <c r="L3506" s="27"/>
      <c r="M3506" s="155" t="s">
        <v>337</v>
      </c>
      <c r="N3506" s="128">
        <v>1.0111408295482979E-3</v>
      </c>
      <c r="O3506" s="140">
        <f t="shared" si="146"/>
        <v>1.011140829548298</v>
      </c>
      <c r="P3506" s="131" t="s">
        <v>346</v>
      </c>
      <c r="Q3506" s="127">
        <v>8.6225999999999997E-5</v>
      </c>
      <c r="R3506" s="187">
        <v>71</v>
      </c>
      <c r="S3506" s="187">
        <v>85</v>
      </c>
      <c r="T3506" s="188">
        <v>380</v>
      </c>
      <c r="U3506" s="188"/>
      <c r="V3506" s="188"/>
      <c r="W3506" s="129"/>
    </row>
    <row r="3507" spans="1:23">
      <c r="A3507" s="220" t="s">
        <v>874</v>
      </c>
      <c r="B3507" s="220"/>
      <c r="C3507" s="220"/>
      <c r="D3507" s="220"/>
      <c r="E3507" s="220"/>
      <c r="F3507" s="220"/>
      <c r="G3507" s="220"/>
      <c r="H3507" s="220"/>
      <c r="I3507" s="220"/>
      <c r="J3507" s="220"/>
      <c r="K3507" s="220"/>
      <c r="L3507" s="220"/>
      <c r="M3507" s="220"/>
      <c r="N3507" s="220"/>
      <c r="O3507" s="220"/>
      <c r="P3507" s="220"/>
      <c r="Q3507" s="220"/>
      <c r="R3507" s="220"/>
      <c r="S3507" s="220"/>
      <c r="T3507" s="220"/>
      <c r="U3507" s="220"/>
      <c r="V3507" s="220"/>
      <c r="W3507" s="220"/>
    </row>
    <row r="3508" spans="1:23" ht="13.8">
      <c r="A3508" s="9">
        <v>6.15</v>
      </c>
      <c r="B3508" s="10">
        <v>91</v>
      </c>
      <c r="C3508" s="11">
        <v>1744643</v>
      </c>
      <c r="D3508" s="135"/>
      <c r="E3508" s="135"/>
      <c r="F3508" s="135"/>
      <c r="G3508" s="135"/>
      <c r="H3508" s="135"/>
      <c r="I3508" s="135"/>
      <c r="J3508" s="138" t="s">
        <v>215</v>
      </c>
      <c r="K3508" s="135" t="s">
        <v>229</v>
      </c>
      <c r="L3508" s="135"/>
      <c r="M3508" s="20" t="s">
        <v>238</v>
      </c>
      <c r="N3508" s="14">
        <v>5.0546052530557654E-2</v>
      </c>
      <c r="O3508" s="140">
        <f t="shared" si="146"/>
        <v>50.546052530557652</v>
      </c>
      <c r="P3508" s="135">
        <v>4300</v>
      </c>
      <c r="Q3508" s="130" t="s">
        <v>346</v>
      </c>
      <c r="R3508" s="185">
        <v>65</v>
      </c>
      <c r="S3508" s="185"/>
      <c r="T3508" s="186"/>
      <c r="U3508" s="186"/>
      <c r="V3508" s="186"/>
      <c r="W3508" s="136"/>
    </row>
    <row r="3509" spans="1:23" ht="13.8">
      <c r="A3509" s="158">
        <v>6</v>
      </c>
      <c r="B3509" s="153">
        <v>86</v>
      </c>
      <c r="C3509" s="153">
        <v>7808193</v>
      </c>
      <c r="D3509" s="27"/>
      <c r="E3509" s="27"/>
      <c r="F3509" s="27"/>
      <c r="G3509" s="27"/>
      <c r="H3509" s="27"/>
      <c r="I3509" s="27"/>
      <c r="J3509" s="154" t="s">
        <v>853</v>
      </c>
      <c r="K3509" s="27" t="s">
        <v>856</v>
      </c>
      <c r="L3509" s="27"/>
      <c r="M3509" s="155" t="s">
        <v>98</v>
      </c>
      <c r="N3509" s="140">
        <v>0.226220111247248</v>
      </c>
      <c r="O3509" s="140">
        <f t="shared" si="146"/>
        <v>226.22011124724801</v>
      </c>
      <c r="P3509" s="156" t="s">
        <v>346</v>
      </c>
      <c r="Q3509" s="156" t="s">
        <v>346</v>
      </c>
      <c r="R3509" s="185">
        <v>68</v>
      </c>
      <c r="S3509" s="185"/>
      <c r="T3509" s="186"/>
      <c r="U3509" s="186"/>
      <c r="V3509" s="186"/>
      <c r="W3509" s="157"/>
    </row>
    <row r="3510" spans="1:23" ht="13.8">
      <c r="A3510" s="158">
        <v>6</v>
      </c>
      <c r="B3510" s="153">
        <v>57</v>
      </c>
      <c r="C3510" s="153">
        <v>281109</v>
      </c>
      <c r="D3510" s="27"/>
      <c r="E3510" s="27"/>
      <c r="F3510" s="27"/>
      <c r="G3510" s="27"/>
      <c r="H3510" s="27"/>
      <c r="I3510" s="27"/>
      <c r="J3510" s="154" t="s">
        <v>703</v>
      </c>
      <c r="K3510" s="27" t="s">
        <v>726</v>
      </c>
      <c r="L3510" s="27"/>
      <c r="M3510" s="155" t="s">
        <v>746</v>
      </c>
      <c r="N3510" s="140">
        <v>8.1443311215030987E-3</v>
      </c>
      <c r="O3510" s="140">
        <f t="shared" si="146"/>
        <v>8.1443311215030985</v>
      </c>
      <c r="P3510" s="156" t="s">
        <v>346</v>
      </c>
      <c r="Q3510" s="156" t="s">
        <v>346</v>
      </c>
      <c r="R3510" s="185">
        <v>85</v>
      </c>
      <c r="S3510" s="185">
        <v>71</v>
      </c>
      <c r="T3510" s="186">
        <v>114</v>
      </c>
      <c r="U3510" s="186"/>
      <c r="V3510" s="186"/>
      <c r="W3510" s="157"/>
    </row>
    <row r="3511" spans="1:23" ht="13.8">
      <c r="A3511" s="158">
        <v>6.76</v>
      </c>
      <c r="B3511" s="153">
        <v>91</v>
      </c>
      <c r="C3511" s="153">
        <v>161613</v>
      </c>
      <c r="D3511" s="27"/>
      <c r="E3511" s="27"/>
      <c r="F3511" s="27"/>
      <c r="G3511" s="27"/>
      <c r="H3511" s="27"/>
      <c r="I3511" s="27"/>
      <c r="J3511" s="154" t="s">
        <v>536</v>
      </c>
      <c r="K3511" s="27" t="s">
        <v>562</v>
      </c>
      <c r="L3511" s="27"/>
      <c r="M3511" s="155" t="s">
        <v>98</v>
      </c>
      <c r="N3511" s="140">
        <v>4.6822755071501817E-3</v>
      </c>
      <c r="O3511" s="140">
        <f t="shared" si="146"/>
        <v>4.682275507150182</v>
      </c>
      <c r="P3511" s="156" t="s">
        <v>346</v>
      </c>
      <c r="Q3511" s="156" t="s">
        <v>346</v>
      </c>
      <c r="R3511" s="185">
        <v>106</v>
      </c>
      <c r="S3511" s="185"/>
      <c r="T3511" s="186"/>
      <c r="U3511" s="186"/>
      <c r="V3511" s="186"/>
      <c r="W3511" s="157"/>
    </row>
    <row r="3512" spans="1:23" ht="13.8">
      <c r="A3512" s="158">
        <v>6.84</v>
      </c>
      <c r="B3512" s="153">
        <v>104</v>
      </c>
      <c r="C3512" s="153">
        <v>211979</v>
      </c>
      <c r="D3512" s="27"/>
      <c r="E3512" s="27"/>
      <c r="F3512" s="27"/>
      <c r="G3512" s="27"/>
      <c r="H3512" s="27"/>
      <c r="I3512" s="27"/>
      <c r="J3512" s="154" t="s">
        <v>537</v>
      </c>
      <c r="K3512" s="27" t="s">
        <v>563</v>
      </c>
      <c r="L3512" s="27"/>
      <c r="M3512" s="155" t="s">
        <v>577</v>
      </c>
      <c r="N3512" s="140">
        <v>6.1414866361628601E-3</v>
      </c>
      <c r="O3512" s="140">
        <f t="shared" si="146"/>
        <v>6.1414866361628597</v>
      </c>
      <c r="P3512" s="27">
        <v>1.2</v>
      </c>
      <c r="Q3512" s="156" t="s">
        <v>346</v>
      </c>
      <c r="R3512" s="185">
        <v>78</v>
      </c>
      <c r="S3512" s="185">
        <v>51</v>
      </c>
      <c r="T3512" s="186"/>
      <c r="U3512" s="186"/>
      <c r="V3512" s="186"/>
      <c r="W3512" s="157"/>
    </row>
    <row r="3513" spans="1:23" ht="13.8">
      <c r="A3513" s="158">
        <v>7.13</v>
      </c>
      <c r="B3513" s="153">
        <v>60</v>
      </c>
      <c r="C3513" s="153">
        <v>152724</v>
      </c>
      <c r="D3513" s="27"/>
      <c r="E3513" s="27"/>
      <c r="F3513" s="27"/>
      <c r="G3513" s="27"/>
      <c r="H3513" s="27"/>
      <c r="I3513" s="27"/>
      <c r="J3513" s="154" t="s">
        <v>73</v>
      </c>
      <c r="K3513" s="27" t="s">
        <v>99</v>
      </c>
      <c r="L3513" s="27"/>
      <c r="M3513" s="155" t="s">
        <v>124</v>
      </c>
      <c r="N3513" s="140">
        <v>4.4247420971951779E-3</v>
      </c>
      <c r="O3513" s="140">
        <f t="shared" si="146"/>
        <v>4.4247420971951783</v>
      </c>
      <c r="P3513" s="156" t="s">
        <v>346</v>
      </c>
      <c r="Q3513" s="156" t="s">
        <v>346</v>
      </c>
      <c r="R3513" s="185">
        <v>73</v>
      </c>
      <c r="S3513" s="185"/>
      <c r="T3513" s="186"/>
      <c r="U3513" s="186"/>
      <c r="V3513" s="186"/>
      <c r="W3513" s="157"/>
    </row>
    <row r="3514" spans="1:23" ht="13.8">
      <c r="A3514" s="158">
        <v>7.23</v>
      </c>
      <c r="B3514" s="153">
        <v>117</v>
      </c>
      <c r="C3514" s="153">
        <v>363517</v>
      </c>
      <c r="D3514" s="27"/>
      <c r="E3514" s="27"/>
      <c r="F3514" s="27"/>
      <c r="G3514" s="27"/>
      <c r="H3514" s="27"/>
      <c r="I3514" s="27"/>
      <c r="J3514" s="154" t="s">
        <v>777</v>
      </c>
      <c r="K3514" s="27" t="s">
        <v>828</v>
      </c>
      <c r="L3514" s="27"/>
      <c r="M3514" s="155" t="s">
        <v>807</v>
      </c>
      <c r="N3514" s="140">
        <v>1.0531867767646863E-2</v>
      </c>
      <c r="O3514" s="140">
        <f t="shared" si="146"/>
        <v>10.531867767646863</v>
      </c>
      <c r="P3514" s="156" t="s">
        <v>346</v>
      </c>
      <c r="Q3514" s="156" t="s">
        <v>346</v>
      </c>
      <c r="R3514" s="185">
        <v>103</v>
      </c>
      <c r="S3514" s="185">
        <v>89</v>
      </c>
      <c r="T3514" s="186">
        <v>133</v>
      </c>
      <c r="U3514" s="186"/>
      <c r="V3514" s="186"/>
      <c r="W3514" s="157"/>
    </row>
    <row r="3515" spans="1:23" ht="13.8">
      <c r="A3515" s="158">
        <v>7.27</v>
      </c>
      <c r="B3515" s="153">
        <v>119</v>
      </c>
      <c r="C3515" s="153">
        <v>135789</v>
      </c>
      <c r="D3515" s="27"/>
      <c r="E3515" s="27"/>
      <c r="F3515" s="27"/>
      <c r="G3515" s="27"/>
      <c r="H3515" s="27"/>
      <c r="I3515" s="27"/>
      <c r="J3515" s="154" t="s">
        <v>866</v>
      </c>
      <c r="K3515" s="27" t="s">
        <v>867</v>
      </c>
      <c r="L3515" s="27"/>
      <c r="M3515" s="155" t="s">
        <v>868</v>
      </c>
      <c r="N3515" s="140">
        <v>3.9340987967577852E-3</v>
      </c>
      <c r="O3515" s="140">
        <f t="shared" si="146"/>
        <v>3.9340987967577852</v>
      </c>
      <c r="P3515" s="27">
        <v>1086</v>
      </c>
      <c r="Q3515" s="156" t="s">
        <v>346</v>
      </c>
      <c r="R3515" s="185">
        <v>91</v>
      </c>
      <c r="S3515" s="185">
        <v>64</v>
      </c>
      <c r="T3515" s="186"/>
      <c r="U3515" s="186"/>
      <c r="V3515" s="186"/>
      <c r="W3515" s="157"/>
    </row>
    <row r="3516" spans="1:23" ht="13.8">
      <c r="A3516" s="158">
        <v>7.32</v>
      </c>
      <c r="B3516" s="153">
        <v>103</v>
      </c>
      <c r="C3516" s="153">
        <v>396412</v>
      </c>
      <c r="D3516" s="27"/>
      <c r="E3516" s="27"/>
      <c r="F3516" s="27"/>
      <c r="G3516" s="27"/>
      <c r="H3516" s="27"/>
      <c r="I3516" s="27"/>
      <c r="J3516" s="154" t="s">
        <v>628</v>
      </c>
      <c r="K3516" s="27" t="s">
        <v>647</v>
      </c>
      <c r="L3516" s="27"/>
      <c r="M3516" s="155" t="s">
        <v>656</v>
      </c>
      <c r="N3516" s="140">
        <v>1.1484906525715243E-2</v>
      </c>
      <c r="O3516" s="140">
        <f t="shared" si="146"/>
        <v>11.484906525715244</v>
      </c>
      <c r="P3516" s="156" t="s">
        <v>346</v>
      </c>
      <c r="Q3516" s="156" t="s">
        <v>346</v>
      </c>
      <c r="R3516" s="185">
        <v>75</v>
      </c>
      <c r="S3516" s="185">
        <v>117</v>
      </c>
      <c r="T3516" s="186">
        <v>133</v>
      </c>
      <c r="U3516" s="186"/>
      <c r="V3516" s="186"/>
      <c r="W3516" s="157"/>
    </row>
    <row r="3517" spans="1:23" ht="13.8">
      <c r="A3517" s="158">
        <v>7.36</v>
      </c>
      <c r="B3517" s="153">
        <v>60</v>
      </c>
      <c r="C3517" s="153">
        <v>718185</v>
      </c>
      <c r="D3517" s="27"/>
      <c r="E3517" s="27"/>
      <c r="F3517" s="27"/>
      <c r="G3517" s="27"/>
      <c r="H3517" s="27"/>
      <c r="I3517" s="27"/>
      <c r="J3517" s="154" t="s">
        <v>95</v>
      </c>
      <c r="K3517" s="27" t="s">
        <v>98</v>
      </c>
      <c r="L3517" s="27"/>
      <c r="M3517" s="155" t="s">
        <v>98</v>
      </c>
      <c r="N3517" s="140">
        <v>2.0807361011197446E-2</v>
      </c>
      <c r="O3517" s="140">
        <f t="shared" ref="O3517:O3562" si="147">N3517*1000</f>
        <v>20.807361011197447</v>
      </c>
      <c r="P3517" s="156" t="s">
        <v>346</v>
      </c>
      <c r="Q3517" s="156" t="s">
        <v>346</v>
      </c>
      <c r="R3517" s="185">
        <v>69</v>
      </c>
      <c r="S3517" s="185"/>
      <c r="T3517" s="186"/>
      <c r="U3517" s="186"/>
      <c r="V3517" s="186"/>
      <c r="W3517" s="157"/>
    </row>
    <row r="3518" spans="1:23" ht="13.8">
      <c r="A3518" s="158">
        <v>7.39</v>
      </c>
      <c r="B3518" s="153">
        <v>93</v>
      </c>
      <c r="C3518" s="153">
        <v>133882</v>
      </c>
      <c r="D3518" s="27"/>
      <c r="E3518" s="27"/>
      <c r="F3518" s="27"/>
      <c r="G3518" s="27"/>
      <c r="H3518" s="27"/>
      <c r="I3518" s="27"/>
      <c r="J3518" s="154" t="s">
        <v>324</v>
      </c>
      <c r="K3518" s="27" t="s">
        <v>338</v>
      </c>
      <c r="L3518" s="27"/>
      <c r="M3518" s="155" t="s">
        <v>331</v>
      </c>
      <c r="N3518" s="140">
        <v>3.8788489134431053E-3</v>
      </c>
      <c r="O3518" s="140">
        <f t="shared" si="147"/>
        <v>3.8788489134431052</v>
      </c>
      <c r="P3518" s="27">
        <v>150</v>
      </c>
      <c r="Q3518" s="156" t="s">
        <v>346</v>
      </c>
      <c r="R3518" s="185">
        <v>66</v>
      </c>
      <c r="S3518" s="185"/>
      <c r="T3518" s="186"/>
      <c r="U3518" s="186"/>
      <c r="V3518" s="186"/>
      <c r="W3518" s="157"/>
    </row>
    <row r="3519" spans="1:23" ht="13.8">
      <c r="A3519" s="158">
        <v>7.48</v>
      </c>
      <c r="B3519" s="153">
        <v>59</v>
      </c>
      <c r="C3519" s="153">
        <v>60009</v>
      </c>
      <c r="D3519" s="27"/>
      <c r="E3519" s="27"/>
      <c r="F3519" s="27"/>
      <c r="G3519" s="27"/>
      <c r="H3519" s="27"/>
      <c r="I3519" s="27"/>
      <c r="J3519" s="154" t="s">
        <v>779</v>
      </c>
      <c r="K3519" s="27" t="s">
        <v>830</v>
      </c>
      <c r="L3519" s="27"/>
      <c r="M3519" s="155" t="s">
        <v>98</v>
      </c>
      <c r="N3519" s="140">
        <v>1.7385895374046345E-3</v>
      </c>
      <c r="O3519" s="140">
        <f t="shared" si="147"/>
        <v>1.7385895374046345</v>
      </c>
      <c r="P3519" s="156" t="s">
        <v>346</v>
      </c>
      <c r="Q3519" s="156" t="s">
        <v>346</v>
      </c>
      <c r="R3519" s="185">
        <v>73</v>
      </c>
      <c r="S3519" s="185">
        <v>101</v>
      </c>
      <c r="T3519" s="186"/>
      <c r="U3519" s="186"/>
      <c r="V3519" s="186"/>
      <c r="W3519" s="157"/>
    </row>
    <row r="3520" spans="1:23" ht="13.8">
      <c r="A3520" s="158">
        <v>7.63</v>
      </c>
      <c r="B3520" s="153">
        <v>116</v>
      </c>
      <c r="C3520" s="153">
        <v>319083</v>
      </c>
      <c r="D3520" s="27"/>
      <c r="E3520" s="27"/>
      <c r="F3520" s="27"/>
      <c r="G3520" s="27"/>
      <c r="H3520" s="27"/>
      <c r="I3520" s="27"/>
      <c r="J3520" s="154" t="s">
        <v>95</v>
      </c>
      <c r="K3520" s="27" t="s">
        <v>98</v>
      </c>
      <c r="L3520" s="27"/>
      <c r="M3520" s="155" t="s">
        <v>98</v>
      </c>
      <c r="N3520" s="140">
        <v>9.2445194114829949E-3</v>
      </c>
      <c r="O3520" s="140">
        <f t="shared" si="147"/>
        <v>9.2445194114829956</v>
      </c>
      <c r="P3520" s="156" t="s">
        <v>346</v>
      </c>
      <c r="Q3520" s="156" t="s">
        <v>346</v>
      </c>
      <c r="R3520" s="185">
        <v>75</v>
      </c>
      <c r="S3520" s="185">
        <v>101</v>
      </c>
      <c r="T3520" s="186">
        <v>145</v>
      </c>
      <c r="U3520" s="186"/>
      <c r="V3520" s="186"/>
      <c r="W3520" s="157"/>
    </row>
    <row r="3521" spans="1:23" ht="13.8">
      <c r="A3521" s="158">
        <v>7.65</v>
      </c>
      <c r="B3521" s="153">
        <v>91</v>
      </c>
      <c r="C3521" s="153">
        <v>120106</v>
      </c>
      <c r="D3521" s="27"/>
      <c r="E3521" s="27"/>
      <c r="F3521" s="27"/>
      <c r="G3521" s="27"/>
      <c r="H3521" s="27"/>
      <c r="I3521" s="27"/>
      <c r="J3521" s="154" t="s">
        <v>95</v>
      </c>
      <c r="K3521" s="27" t="s">
        <v>98</v>
      </c>
      <c r="L3521" s="27"/>
      <c r="M3521" s="155" t="s">
        <v>98</v>
      </c>
      <c r="N3521" s="140">
        <v>3.4797286236984623E-3</v>
      </c>
      <c r="O3521" s="140">
        <f t="shared" si="147"/>
        <v>3.4797286236984624</v>
      </c>
      <c r="P3521" s="156" t="s">
        <v>346</v>
      </c>
      <c r="Q3521" s="156" t="s">
        <v>346</v>
      </c>
      <c r="R3521" s="185">
        <v>126</v>
      </c>
      <c r="S3521" s="185"/>
      <c r="T3521" s="186"/>
      <c r="U3521" s="186"/>
      <c r="V3521" s="186"/>
      <c r="W3521" s="157"/>
    </row>
    <row r="3522" spans="1:23" ht="13.8">
      <c r="A3522" s="158">
        <v>7.66</v>
      </c>
      <c r="B3522" s="153">
        <v>59</v>
      </c>
      <c r="C3522" s="153">
        <v>217410</v>
      </c>
      <c r="D3522" s="27"/>
      <c r="E3522" s="27"/>
      <c r="F3522" s="27"/>
      <c r="G3522" s="27"/>
      <c r="H3522" s="27"/>
      <c r="I3522" s="27"/>
      <c r="J3522" s="154" t="s">
        <v>95</v>
      </c>
      <c r="K3522" s="27" t="s">
        <v>98</v>
      </c>
      <c r="L3522" s="27"/>
      <c r="M3522" s="155" t="s">
        <v>98</v>
      </c>
      <c r="N3522" s="140">
        <v>6.2988343636311492E-3</v>
      </c>
      <c r="O3522" s="140">
        <f t="shared" si="147"/>
        <v>6.2988343636311495</v>
      </c>
      <c r="P3522" s="156" t="s">
        <v>346</v>
      </c>
      <c r="Q3522" s="156" t="s">
        <v>346</v>
      </c>
      <c r="R3522" s="185">
        <v>103</v>
      </c>
      <c r="S3522" s="185"/>
      <c r="T3522" s="186"/>
      <c r="U3522" s="186"/>
      <c r="V3522" s="186"/>
      <c r="W3522" s="157"/>
    </row>
    <row r="3523" spans="1:23" ht="13.8">
      <c r="A3523" s="158">
        <v>7.87</v>
      </c>
      <c r="B3523" s="153">
        <v>117</v>
      </c>
      <c r="C3523" s="153">
        <v>93231</v>
      </c>
      <c r="D3523" s="27"/>
      <c r="E3523" s="27"/>
      <c r="F3523" s="27"/>
      <c r="G3523" s="27"/>
      <c r="H3523" s="27"/>
      <c r="I3523" s="27"/>
      <c r="J3523" s="154" t="s">
        <v>538</v>
      </c>
      <c r="K3523" s="27" t="s">
        <v>565</v>
      </c>
      <c r="L3523" s="27"/>
      <c r="M3523" s="155" t="s">
        <v>98</v>
      </c>
      <c r="N3523" s="140">
        <v>2.7011021873680867E-3</v>
      </c>
      <c r="O3523" s="140">
        <f t="shared" si="147"/>
        <v>2.7011021873680865</v>
      </c>
      <c r="P3523" s="156" t="s">
        <v>346</v>
      </c>
      <c r="Q3523" s="156" t="s">
        <v>346</v>
      </c>
      <c r="R3523" s="185">
        <v>118</v>
      </c>
      <c r="S3523" s="185">
        <v>115</v>
      </c>
      <c r="T3523" s="186"/>
      <c r="U3523" s="186"/>
      <c r="V3523" s="186"/>
      <c r="W3523" s="157"/>
    </row>
    <row r="3524" spans="1:23" ht="13.8">
      <c r="A3524" s="158">
        <v>8.0500000000000007</v>
      </c>
      <c r="B3524" s="153">
        <v>73</v>
      </c>
      <c r="C3524" s="153">
        <v>304375</v>
      </c>
      <c r="D3524" s="27"/>
      <c r="E3524" s="27"/>
      <c r="F3524" s="27"/>
      <c r="G3524" s="27"/>
      <c r="H3524" s="27"/>
      <c r="I3524" s="27"/>
      <c r="J3524" s="154" t="s">
        <v>78</v>
      </c>
      <c r="K3524" s="27" t="s">
        <v>104</v>
      </c>
      <c r="L3524" s="27"/>
      <c r="M3524" s="155" t="s">
        <v>129</v>
      </c>
      <c r="N3524" s="140">
        <v>8.8183970812300769E-3</v>
      </c>
      <c r="O3524" s="140">
        <f t="shared" si="147"/>
        <v>8.818397081230076</v>
      </c>
      <c r="P3524" s="156" t="s">
        <v>346</v>
      </c>
      <c r="Q3524" s="156" t="s">
        <v>346</v>
      </c>
      <c r="R3524" s="185">
        <v>355</v>
      </c>
      <c r="S3524" s="185">
        <v>267</v>
      </c>
      <c r="T3524" s="186"/>
      <c r="U3524" s="186"/>
      <c r="V3524" s="186"/>
      <c r="W3524" s="157"/>
    </row>
    <row r="3525" spans="1:23" ht="13.8">
      <c r="A3525" s="158">
        <v>8.18</v>
      </c>
      <c r="B3525" s="153">
        <v>125</v>
      </c>
      <c r="C3525" s="153">
        <v>43822</v>
      </c>
      <c r="D3525" s="27"/>
      <c r="E3525" s="27"/>
      <c r="F3525" s="27"/>
      <c r="G3525" s="27"/>
      <c r="H3525" s="27"/>
      <c r="I3525" s="27"/>
      <c r="J3525" s="154" t="s">
        <v>781</v>
      </c>
      <c r="K3525" s="27" t="s">
        <v>831</v>
      </c>
      <c r="L3525" s="27"/>
      <c r="M3525" s="155" t="s">
        <v>809</v>
      </c>
      <c r="N3525" s="140">
        <v>1.2696174025253861E-3</v>
      </c>
      <c r="O3525" s="140">
        <f t="shared" si="147"/>
        <v>1.2696174025253861</v>
      </c>
      <c r="P3525" s="156" t="s">
        <v>346</v>
      </c>
      <c r="Q3525" s="156" t="s">
        <v>346</v>
      </c>
      <c r="R3525" s="185">
        <v>79</v>
      </c>
      <c r="S3525" s="185">
        <v>52</v>
      </c>
      <c r="T3525" s="186"/>
      <c r="U3525" s="186"/>
      <c r="V3525" s="186"/>
      <c r="W3525" s="157"/>
    </row>
    <row r="3526" spans="1:23" ht="13.8">
      <c r="A3526" s="158">
        <v>8.34</v>
      </c>
      <c r="B3526" s="153">
        <v>105</v>
      </c>
      <c r="C3526" s="153">
        <v>311522</v>
      </c>
      <c r="D3526" s="27"/>
      <c r="E3526" s="27"/>
      <c r="F3526" s="27"/>
      <c r="G3526" s="27"/>
      <c r="H3526" s="27"/>
      <c r="I3526" s="27"/>
      <c r="J3526" s="154" t="s">
        <v>544</v>
      </c>
      <c r="K3526" s="27" t="s">
        <v>298</v>
      </c>
      <c r="L3526" s="27"/>
      <c r="M3526" s="155" t="s">
        <v>311</v>
      </c>
      <c r="N3526" s="140">
        <v>9.0254610120376385E-3</v>
      </c>
      <c r="O3526" s="140">
        <f t="shared" si="147"/>
        <v>9.0254610120376384</v>
      </c>
      <c r="P3526" s="156" t="s">
        <v>346</v>
      </c>
      <c r="Q3526" s="156" t="s">
        <v>346</v>
      </c>
      <c r="R3526" s="185">
        <v>77</v>
      </c>
      <c r="S3526" s="185">
        <v>122</v>
      </c>
      <c r="T3526" s="186"/>
      <c r="U3526" s="186"/>
      <c r="V3526" s="186"/>
      <c r="W3526" s="157"/>
    </row>
    <row r="3527" spans="1:23" ht="13.8">
      <c r="A3527" s="158">
        <v>8.39</v>
      </c>
      <c r="B3527" s="153">
        <v>68</v>
      </c>
      <c r="C3527" s="153">
        <v>136226</v>
      </c>
      <c r="D3527" s="27"/>
      <c r="E3527" s="27"/>
      <c r="F3527" s="27"/>
      <c r="G3527" s="27"/>
      <c r="H3527" s="27"/>
      <c r="I3527" s="27"/>
      <c r="J3527" s="154" t="s">
        <v>630</v>
      </c>
      <c r="K3527" s="27" t="s">
        <v>161</v>
      </c>
      <c r="L3527" s="27"/>
      <c r="M3527" s="155" t="s">
        <v>657</v>
      </c>
      <c r="N3527" s="140">
        <v>3.9467596247643481E-3</v>
      </c>
      <c r="O3527" s="140">
        <f t="shared" si="147"/>
        <v>3.9467596247643479</v>
      </c>
      <c r="P3527" s="156" t="s">
        <v>346</v>
      </c>
      <c r="Q3527" s="156" t="s">
        <v>346</v>
      </c>
      <c r="R3527" s="185">
        <v>96</v>
      </c>
      <c r="S3527" s="185">
        <v>152</v>
      </c>
      <c r="T3527" s="186"/>
      <c r="U3527" s="186"/>
      <c r="V3527" s="186"/>
      <c r="W3527" s="157"/>
    </row>
    <row r="3528" spans="1:23" ht="13.8">
      <c r="A3528" s="158">
        <v>8.56</v>
      </c>
      <c r="B3528" s="153">
        <v>55</v>
      </c>
      <c r="C3528" s="153">
        <v>64071</v>
      </c>
      <c r="D3528" s="27"/>
      <c r="E3528" s="27"/>
      <c r="F3528" s="27"/>
      <c r="G3528" s="27"/>
      <c r="H3528" s="27"/>
      <c r="I3528" s="27"/>
      <c r="J3528" s="154" t="s">
        <v>437</v>
      </c>
      <c r="K3528" s="27" t="s">
        <v>107</v>
      </c>
      <c r="L3528" s="27"/>
      <c r="M3528" s="155" t="s">
        <v>98</v>
      </c>
      <c r="N3528" s="140">
        <v>1.8562743963580854E-3</v>
      </c>
      <c r="O3528" s="140">
        <f t="shared" si="147"/>
        <v>1.8562743963580854</v>
      </c>
      <c r="P3528" s="156" t="s">
        <v>346</v>
      </c>
      <c r="Q3528" s="156" t="s">
        <v>346</v>
      </c>
      <c r="R3528" s="185">
        <v>69</v>
      </c>
      <c r="S3528" s="185">
        <v>129</v>
      </c>
      <c r="T3528" s="186">
        <v>168</v>
      </c>
      <c r="U3528" s="186"/>
      <c r="V3528" s="186"/>
      <c r="W3528" s="157"/>
    </row>
    <row r="3529" spans="1:23" ht="13.8">
      <c r="A3529" s="158">
        <v>8.7899999999999991</v>
      </c>
      <c r="B3529" s="153">
        <v>69</v>
      </c>
      <c r="C3529" s="153">
        <v>98592</v>
      </c>
      <c r="D3529" s="27"/>
      <c r="E3529" s="27"/>
      <c r="F3529" s="27"/>
      <c r="G3529" s="27"/>
      <c r="H3529" s="27"/>
      <c r="I3529" s="27"/>
      <c r="J3529" s="154" t="s">
        <v>95</v>
      </c>
      <c r="K3529" s="27" t="s">
        <v>98</v>
      </c>
      <c r="L3529" s="27"/>
      <c r="M3529" s="155" t="s">
        <v>98</v>
      </c>
      <c r="N3529" s="140">
        <v>2.8564218645836079E-3</v>
      </c>
      <c r="O3529" s="140">
        <f t="shared" si="147"/>
        <v>2.8564218645836079</v>
      </c>
      <c r="P3529" s="156" t="s">
        <v>346</v>
      </c>
      <c r="Q3529" s="156" t="s">
        <v>346</v>
      </c>
      <c r="R3529" s="185">
        <v>97</v>
      </c>
      <c r="S3529" s="185">
        <v>115</v>
      </c>
      <c r="T3529" s="186">
        <v>154</v>
      </c>
      <c r="U3529" s="186"/>
      <c r="V3529" s="186"/>
      <c r="W3529" s="157"/>
    </row>
    <row r="3530" spans="1:23" ht="13.8">
      <c r="A3530" s="158">
        <v>8.85</v>
      </c>
      <c r="B3530" s="153">
        <v>94</v>
      </c>
      <c r="C3530" s="153">
        <v>107100</v>
      </c>
      <c r="D3530" s="27"/>
      <c r="E3530" s="27"/>
      <c r="F3530" s="27"/>
      <c r="G3530" s="27"/>
      <c r="H3530" s="27"/>
      <c r="I3530" s="27"/>
      <c r="J3530" s="154" t="s">
        <v>366</v>
      </c>
      <c r="K3530" s="27" t="s">
        <v>378</v>
      </c>
      <c r="L3530" s="27"/>
      <c r="M3530" s="155" t="s">
        <v>373</v>
      </c>
      <c r="N3530" s="140">
        <v>3.1029168867342627E-3</v>
      </c>
      <c r="O3530" s="140">
        <f t="shared" si="147"/>
        <v>3.1029168867342625</v>
      </c>
      <c r="P3530" s="156" t="s">
        <v>346</v>
      </c>
      <c r="Q3530" s="156" t="s">
        <v>346</v>
      </c>
      <c r="R3530" s="185">
        <v>77</v>
      </c>
      <c r="S3530" s="185">
        <v>138</v>
      </c>
      <c r="T3530" s="186"/>
      <c r="U3530" s="186"/>
      <c r="V3530" s="186"/>
      <c r="W3530" s="157"/>
    </row>
    <row r="3531" spans="1:23" ht="13.8">
      <c r="A3531" s="158">
        <v>9.1</v>
      </c>
      <c r="B3531" s="153">
        <v>135</v>
      </c>
      <c r="C3531" s="153">
        <v>518625</v>
      </c>
      <c r="D3531" s="27"/>
      <c r="E3531" s="27"/>
      <c r="F3531" s="27"/>
      <c r="G3531" s="27"/>
      <c r="H3531" s="27"/>
      <c r="I3531" s="27"/>
      <c r="J3531" s="154" t="s">
        <v>367</v>
      </c>
      <c r="K3531" s="27" t="s">
        <v>379</v>
      </c>
      <c r="L3531" s="27"/>
      <c r="M3531" s="155" t="s">
        <v>374</v>
      </c>
      <c r="N3531" s="140">
        <v>1.5025679462022008E-2</v>
      </c>
      <c r="O3531" s="140">
        <f t="shared" si="147"/>
        <v>15.025679462022008</v>
      </c>
      <c r="P3531" s="27">
        <v>24700</v>
      </c>
      <c r="Q3531" s="27">
        <v>24700</v>
      </c>
      <c r="R3531" s="185">
        <v>108</v>
      </c>
      <c r="S3531" s="185">
        <v>69</v>
      </c>
      <c r="T3531" s="186"/>
      <c r="U3531" s="186"/>
      <c r="V3531" s="186"/>
      <c r="W3531" s="157"/>
    </row>
    <row r="3532" spans="1:23" ht="13.8">
      <c r="A3532" s="158">
        <v>9.11</v>
      </c>
      <c r="B3532" s="153">
        <v>135</v>
      </c>
      <c r="C3532" s="153">
        <v>171328</v>
      </c>
      <c r="D3532" s="27"/>
      <c r="E3532" s="27"/>
      <c r="F3532" s="27"/>
      <c r="G3532" s="27"/>
      <c r="H3532" s="27"/>
      <c r="I3532" s="27"/>
      <c r="J3532" s="154" t="s">
        <v>589</v>
      </c>
      <c r="K3532" s="27" t="s">
        <v>110</v>
      </c>
      <c r="L3532" s="27"/>
      <c r="M3532" s="155" t="s">
        <v>98</v>
      </c>
      <c r="N3532" s="140">
        <v>4.963739910087841E-3</v>
      </c>
      <c r="O3532" s="140">
        <f t="shared" si="147"/>
        <v>4.963739910087841</v>
      </c>
      <c r="P3532" s="156" t="s">
        <v>346</v>
      </c>
      <c r="Q3532" s="156" t="s">
        <v>346</v>
      </c>
      <c r="R3532" s="185">
        <v>107</v>
      </c>
      <c r="S3532" s="185">
        <v>150</v>
      </c>
      <c r="T3532" s="186"/>
      <c r="U3532" s="186"/>
      <c r="V3532" s="186"/>
      <c r="W3532" s="157"/>
    </row>
    <row r="3533" spans="1:23" ht="13.8">
      <c r="A3533" s="158">
        <v>9.17</v>
      </c>
      <c r="B3533" s="153">
        <v>55</v>
      </c>
      <c r="C3533" s="153">
        <v>123457</v>
      </c>
      <c r="D3533" s="27"/>
      <c r="E3533" s="27"/>
      <c r="F3533" s="27"/>
      <c r="G3533" s="27"/>
      <c r="H3533" s="27"/>
      <c r="I3533" s="27"/>
      <c r="J3533" s="154" t="s">
        <v>152</v>
      </c>
      <c r="K3533" s="27" t="s">
        <v>163</v>
      </c>
      <c r="L3533" s="27"/>
      <c r="M3533" s="155" t="s">
        <v>175</v>
      </c>
      <c r="N3533" s="140">
        <v>3.5768142865130895E-3</v>
      </c>
      <c r="O3533" s="140">
        <f t="shared" si="147"/>
        <v>3.5768142865130894</v>
      </c>
      <c r="P3533" s="156" t="s">
        <v>346</v>
      </c>
      <c r="Q3533" s="27">
        <v>1013.2</v>
      </c>
      <c r="R3533" s="185">
        <v>85</v>
      </c>
      <c r="S3533" s="185">
        <v>113</v>
      </c>
      <c r="T3533" s="186"/>
      <c r="U3533" s="186"/>
      <c r="V3533" s="186"/>
      <c r="W3533" s="157"/>
    </row>
    <row r="3534" spans="1:23" ht="13.8">
      <c r="A3534" s="158">
        <v>9.25</v>
      </c>
      <c r="B3534" s="153">
        <v>69</v>
      </c>
      <c r="C3534" s="153">
        <v>6893291</v>
      </c>
      <c r="D3534" s="27"/>
      <c r="E3534" s="27"/>
      <c r="F3534" s="27"/>
      <c r="G3534" s="27"/>
      <c r="H3534" s="27"/>
      <c r="I3534" s="27"/>
      <c r="J3534" s="154" t="s">
        <v>95</v>
      </c>
      <c r="K3534" s="27" t="s">
        <v>98</v>
      </c>
      <c r="L3534" s="27"/>
      <c r="M3534" s="155" t="s">
        <v>98</v>
      </c>
      <c r="N3534" s="140">
        <v>0.19971343649928397</v>
      </c>
      <c r="O3534" s="140">
        <f t="shared" si="147"/>
        <v>199.71343649928397</v>
      </c>
      <c r="P3534" s="156" t="s">
        <v>346</v>
      </c>
      <c r="Q3534" s="156" t="s">
        <v>346</v>
      </c>
      <c r="R3534" s="185">
        <v>87</v>
      </c>
      <c r="S3534" s="185">
        <v>103</v>
      </c>
      <c r="T3534" s="186"/>
      <c r="U3534" s="186"/>
      <c r="V3534" s="186"/>
      <c r="W3534" s="157"/>
    </row>
    <row r="3535" spans="1:23" ht="13.8">
      <c r="A3535" s="158">
        <v>9.2799999999999994</v>
      </c>
      <c r="B3535" s="153">
        <v>135</v>
      </c>
      <c r="C3535" s="153">
        <v>77295</v>
      </c>
      <c r="D3535" s="27"/>
      <c r="E3535" s="27"/>
      <c r="F3535" s="27"/>
      <c r="G3535" s="27"/>
      <c r="H3535" s="27"/>
      <c r="I3535" s="27"/>
      <c r="J3535" s="154" t="s">
        <v>589</v>
      </c>
      <c r="K3535" s="27" t="s">
        <v>110</v>
      </c>
      <c r="L3535" s="27"/>
      <c r="M3535" s="155" t="s">
        <v>98</v>
      </c>
      <c r="N3535" s="140">
        <v>2.2394020612523328E-3</v>
      </c>
      <c r="O3535" s="140">
        <f t="shared" si="147"/>
        <v>2.2394020612523327</v>
      </c>
      <c r="P3535" s="156" t="s">
        <v>346</v>
      </c>
      <c r="Q3535" s="156" t="s">
        <v>346</v>
      </c>
      <c r="R3535" s="185">
        <v>107</v>
      </c>
      <c r="S3535" s="185">
        <v>150</v>
      </c>
      <c r="T3535" s="186"/>
      <c r="U3535" s="186"/>
      <c r="V3535" s="186"/>
      <c r="W3535" s="157"/>
    </row>
    <row r="3536" spans="1:23" ht="13.8">
      <c r="A3536" s="158">
        <v>9.2899999999999991</v>
      </c>
      <c r="B3536" s="153">
        <v>58</v>
      </c>
      <c r="C3536" s="153">
        <v>209983</v>
      </c>
      <c r="D3536" s="27"/>
      <c r="E3536" s="27"/>
      <c r="F3536" s="27"/>
      <c r="G3536" s="27"/>
      <c r="H3536" s="27"/>
      <c r="I3536" s="27"/>
      <c r="J3536" s="154" t="s">
        <v>669</v>
      </c>
      <c r="K3536" s="27" t="s">
        <v>162</v>
      </c>
      <c r="L3536" s="27"/>
      <c r="M3536" s="155" t="s">
        <v>674</v>
      </c>
      <c r="N3536" s="140">
        <v>6.0836582318125184E-3</v>
      </c>
      <c r="O3536" s="140">
        <f t="shared" si="147"/>
        <v>6.0836582318125183</v>
      </c>
      <c r="P3536" s="156" t="s">
        <v>346</v>
      </c>
      <c r="Q3536" s="156" t="s">
        <v>346</v>
      </c>
      <c r="R3536" s="185">
        <v>185</v>
      </c>
      <c r="S3536" s="185">
        <v>156</v>
      </c>
      <c r="T3536" s="186"/>
      <c r="U3536" s="186"/>
      <c r="V3536" s="186"/>
      <c r="W3536" s="157"/>
    </row>
    <row r="3537" spans="1:23" ht="13.8">
      <c r="A3537" s="158">
        <v>9.35</v>
      </c>
      <c r="B3537" s="153">
        <v>168</v>
      </c>
      <c r="C3537" s="153">
        <v>54529</v>
      </c>
      <c r="D3537" s="27"/>
      <c r="E3537" s="27"/>
      <c r="F3537" s="27"/>
      <c r="G3537" s="27"/>
      <c r="H3537" s="27"/>
      <c r="I3537" s="27"/>
      <c r="J3537" s="154" t="s">
        <v>767</v>
      </c>
      <c r="K3537" s="27" t="s">
        <v>341</v>
      </c>
      <c r="L3537" s="27"/>
      <c r="M3537" s="155" t="s">
        <v>334</v>
      </c>
      <c r="N3537" s="140">
        <v>1.5798221747594082E-3</v>
      </c>
      <c r="O3537" s="140">
        <f t="shared" si="147"/>
        <v>1.5798221747594081</v>
      </c>
      <c r="P3537" s="156" t="s">
        <v>346</v>
      </c>
      <c r="Q3537" s="156" t="s">
        <v>346</v>
      </c>
      <c r="R3537" s="185">
        <v>153</v>
      </c>
      <c r="S3537" s="185">
        <v>125</v>
      </c>
      <c r="T3537" s="186">
        <v>95</v>
      </c>
      <c r="U3537" s="186"/>
      <c r="V3537" s="186"/>
      <c r="W3537" s="157"/>
    </row>
    <row r="3538" spans="1:23" ht="13.8">
      <c r="A3538" s="158">
        <v>9.49</v>
      </c>
      <c r="B3538" s="153">
        <v>117</v>
      </c>
      <c r="C3538" s="153">
        <v>61307</v>
      </c>
      <c r="D3538" s="27"/>
      <c r="E3538" s="27"/>
      <c r="F3538" s="27"/>
      <c r="G3538" s="27"/>
      <c r="H3538" s="27"/>
      <c r="I3538" s="27"/>
      <c r="J3538" s="154" t="s">
        <v>95</v>
      </c>
      <c r="K3538" s="27" t="s">
        <v>98</v>
      </c>
      <c r="L3538" s="27"/>
      <c r="M3538" s="155" t="s">
        <v>98</v>
      </c>
      <c r="N3538" s="140">
        <v>1.7761953835202376E-3</v>
      </c>
      <c r="O3538" s="140">
        <f t="shared" si="147"/>
        <v>1.7761953835202378</v>
      </c>
      <c r="P3538" s="156" t="s">
        <v>346</v>
      </c>
      <c r="Q3538" s="156" t="s">
        <v>346</v>
      </c>
      <c r="R3538" s="185">
        <v>132</v>
      </c>
      <c r="S3538" s="185">
        <v>91</v>
      </c>
      <c r="T3538" s="186"/>
      <c r="U3538" s="186"/>
      <c r="V3538" s="186"/>
      <c r="W3538" s="157"/>
    </row>
    <row r="3539" spans="1:23" ht="13.8">
      <c r="A3539" s="158">
        <v>9.5299999999999994</v>
      </c>
      <c r="B3539" s="153">
        <v>73</v>
      </c>
      <c r="C3539" s="153">
        <v>40619</v>
      </c>
      <c r="D3539" s="27"/>
      <c r="E3539" s="27"/>
      <c r="F3539" s="27"/>
      <c r="G3539" s="27"/>
      <c r="H3539" s="27"/>
      <c r="I3539" s="27"/>
      <c r="J3539" s="154" t="s">
        <v>497</v>
      </c>
      <c r="K3539" s="27" t="s">
        <v>190</v>
      </c>
      <c r="L3539" s="27"/>
      <c r="M3539" s="155" t="s">
        <v>197</v>
      </c>
      <c r="N3539" s="140">
        <v>1.1768196173880393E-3</v>
      </c>
      <c r="O3539" s="140">
        <f t="shared" si="147"/>
        <v>1.1768196173880392</v>
      </c>
      <c r="P3539" s="156" t="s">
        <v>346</v>
      </c>
      <c r="Q3539" s="27">
        <v>0.50760000000000005</v>
      </c>
      <c r="R3539" s="185">
        <v>221</v>
      </c>
      <c r="S3539" s="185">
        <v>147</v>
      </c>
      <c r="T3539" s="186">
        <v>281</v>
      </c>
      <c r="U3539" s="186"/>
      <c r="V3539" s="186"/>
      <c r="W3539" s="157"/>
    </row>
    <row r="3540" spans="1:23" ht="13.8">
      <c r="A3540" s="158">
        <v>9.5299999999999994</v>
      </c>
      <c r="B3540" s="153">
        <v>120</v>
      </c>
      <c r="C3540" s="153">
        <v>111488</v>
      </c>
      <c r="D3540" s="27"/>
      <c r="E3540" s="27"/>
      <c r="F3540" s="27"/>
      <c r="G3540" s="27"/>
      <c r="H3540" s="27"/>
      <c r="I3540" s="27"/>
      <c r="J3540" s="154" t="s">
        <v>632</v>
      </c>
      <c r="K3540" s="27" t="s">
        <v>651</v>
      </c>
      <c r="L3540" s="27"/>
      <c r="M3540" s="155" t="s">
        <v>98</v>
      </c>
      <c r="N3540" s="140">
        <v>3.2300466654363162E-3</v>
      </c>
      <c r="O3540" s="140">
        <f t="shared" si="147"/>
        <v>3.230046665436316</v>
      </c>
      <c r="P3540" s="156" t="s">
        <v>346</v>
      </c>
      <c r="Q3540" s="156" t="s">
        <v>346</v>
      </c>
      <c r="R3540" s="185">
        <v>135</v>
      </c>
      <c r="S3540" s="185">
        <v>92</v>
      </c>
      <c r="T3540" s="186"/>
      <c r="U3540" s="186"/>
      <c r="V3540" s="186"/>
      <c r="W3540" s="157"/>
    </row>
    <row r="3541" spans="1:23" ht="13.8">
      <c r="A3541" s="158">
        <v>9.59</v>
      </c>
      <c r="B3541" s="153">
        <v>57</v>
      </c>
      <c r="C3541" s="153">
        <v>230698</v>
      </c>
      <c r="D3541" s="27"/>
      <c r="E3541" s="27"/>
      <c r="F3541" s="27"/>
      <c r="G3541" s="27"/>
      <c r="H3541" s="27"/>
      <c r="I3541" s="27"/>
      <c r="J3541" s="154" t="s">
        <v>95</v>
      </c>
      <c r="K3541" s="27" t="s">
        <v>98</v>
      </c>
      <c r="L3541" s="27"/>
      <c r="M3541" s="155" t="s">
        <v>98</v>
      </c>
      <c r="N3541" s="140">
        <v>6.6838162458993551E-3</v>
      </c>
      <c r="O3541" s="140">
        <f t="shared" si="147"/>
        <v>6.6838162458993553</v>
      </c>
      <c r="P3541" s="156" t="s">
        <v>346</v>
      </c>
      <c r="Q3541" s="156" t="s">
        <v>346</v>
      </c>
      <c r="R3541" s="185">
        <v>87</v>
      </c>
      <c r="S3541" s="185">
        <v>141</v>
      </c>
      <c r="T3541" s="186"/>
      <c r="U3541" s="186"/>
      <c r="V3541" s="186"/>
      <c r="W3541" s="157"/>
    </row>
    <row r="3542" spans="1:23" ht="13.8">
      <c r="A3542" s="158">
        <v>9.92</v>
      </c>
      <c r="B3542" s="153">
        <v>55</v>
      </c>
      <c r="C3542" s="153">
        <v>256420</v>
      </c>
      <c r="D3542" s="27"/>
      <c r="E3542" s="27"/>
      <c r="F3542" s="27"/>
      <c r="G3542" s="27"/>
      <c r="H3542" s="27"/>
      <c r="I3542" s="27"/>
      <c r="J3542" s="154" t="s">
        <v>474</v>
      </c>
      <c r="K3542" s="27" t="s">
        <v>194</v>
      </c>
      <c r="L3542" s="27"/>
      <c r="M3542" s="155" t="s">
        <v>98</v>
      </c>
      <c r="N3542" s="140">
        <v>7.4290377973520033E-3</v>
      </c>
      <c r="O3542" s="140">
        <f t="shared" si="147"/>
        <v>7.4290377973520032</v>
      </c>
      <c r="P3542" s="156" t="s">
        <v>346</v>
      </c>
      <c r="Q3542" s="156" t="s">
        <v>346</v>
      </c>
      <c r="R3542" s="185">
        <v>69</v>
      </c>
      <c r="S3542" s="185">
        <v>97</v>
      </c>
      <c r="T3542" s="186">
        <v>196</v>
      </c>
      <c r="U3542" s="186"/>
      <c r="V3542" s="186"/>
      <c r="W3542" s="157"/>
    </row>
    <row r="3543" spans="1:23" ht="13.8">
      <c r="A3543" s="158">
        <v>10.039999999999999</v>
      </c>
      <c r="B3543" s="153">
        <v>109</v>
      </c>
      <c r="C3543" s="153">
        <v>135068</v>
      </c>
      <c r="D3543" s="27"/>
      <c r="E3543" s="27"/>
      <c r="F3543" s="27"/>
      <c r="G3543" s="27"/>
      <c r="H3543" s="27"/>
      <c r="I3543" s="27"/>
      <c r="J3543" s="154" t="s">
        <v>95</v>
      </c>
      <c r="K3543" s="27" t="s">
        <v>98</v>
      </c>
      <c r="L3543" s="27"/>
      <c r="M3543" s="155" t="s">
        <v>98</v>
      </c>
      <c r="N3543" s="140">
        <v>3.9132098791542806E-3</v>
      </c>
      <c r="O3543" s="140">
        <f t="shared" si="147"/>
        <v>3.9132098791542806</v>
      </c>
      <c r="P3543" s="156" t="s">
        <v>346</v>
      </c>
      <c r="Q3543" s="156" t="s">
        <v>346</v>
      </c>
      <c r="R3543" s="185">
        <v>151</v>
      </c>
      <c r="S3543" s="185">
        <v>175</v>
      </c>
      <c r="T3543" s="186">
        <v>190</v>
      </c>
      <c r="U3543" s="186"/>
      <c r="V3543" s="186"/>
      <c r="W3543" s="157"/>
    </row>
    <row r="3544" spans="1:23" ht="13.8">
      <c r="A3544" s="158">
        <v>10.11</v>
      </c>
      <c r="B3544" s="153">
        <v>55</v>
      </c>
      <c r="C3544" s="153">
        <v>36146</v>
      </c>
      <c r="D3544" s="27"/>
      <c r="E3544" s="27"/>
      <c r="F3544" s="27"/>
      <c r="G3544" s="27"/>
      <c r="H3544" s="27"/>
      <c r="I3544" s="27"/>
      <c r="J3544" s="154" t="s">
        <v>711</v>
      </c>
      <c r="K3544" s="27" t="s">
        <v>733</v>
      </c>
      <c r="L3544" s="27"/>
      <c r="M3544" s="155" t="s">
        <v>98</v>
      </c>
      <c r="N3544" s="140">
        <v>1.0472272062361967E-3</v>
      </c>
      <c r="O3544" s="140">
        <f t="shared" si="147"/>
        <v>1.0472272062361967</v>
      </c>
      <c r="P3544" s="156" t="s">
        <v>346</v>
      </c>
      <c r="Q3544" s="156" t="s">
        <v>346</v>
      </c>
      <c r="R3544" s="185">
        <v>69</v>
      </c>
      <c r="S3544" s="185">
        <v>81</v>
      </c>
      <c r="T3544" s="186">
        <v>196</v>
      </c>
      <c r="U3544" s="186"/>
      <c r="V3544" s="186"/>
      <c r="W3544" s="157"/>
    </row>
    <row r="3545" spans="1:23" ht="13.8">
      <c r="A3545" s="158">
        <v>10.199999999999999</v>
      </c>
      <c r="B3545" s="153">
        <v>152</v>
      </c>
      <c r="C3545" s="27">
        <v>50694</v>
      </c>
      <c r="D3545" s="27"/>
      <c r="E3545" s="27"/>
      <c r="F3545" s="27"/>
      <c r="G3545" s="27"/>
      <c r="H3545" s="27"/>
      <c r="I3545" s="27"/>
      <c r="J3545" s="154" t="s">
        <v>633</v>
      </c>
      <c r="K3545" s="27" t="s">
        <v>165</v>
      </c>
      <c r="L3545" s="27"/>
      <c r="M3545" s="155" t="s">
        <v>659</v>
      </c>
      <c r="N3545" s="140">
        <v>1.4687139930542178E-3</v>
      </c>
      <c r="O3545" s="140">
        <f t="shared" si="147"/>
        <v>1.4687139930542179</v>
      </c>
      <c r="P3545" s="156" t="s">
        <v>346</v>
      </c>
      <c r="Q3545" s="156" t="s">
        <v>346</v>
      </c>
      <c r="R3545" s="185">
        <v>151</v>
      </c>
      <c r="S3545" s="185">
        <v>81</v>
      </c>
      <c r="T3545" s="186">
        <v>109</v>
      </c>
      <c r="U3545" s="186"/>
      <c r="V3545" s="186"/>
      <c r="W3545" s="157"/>
    </row>
    <row r="3546" spans="1:23" ht="13.8">
      <c r="A3546" s="158">
        <v>10.47</v>
      </c>
      <c r="B3546" s="153">
        <v>193</v>
      </c>
      <c r="C3546" s="27">
        <v>92559</v>
      </c>
      <c r="D3546" s="27"/>
      <c r="E3546" s="27"/>
      <c r="F3546" s="27"/>
      <c r="G3546" s="27"/>
      <c r="H3546" s="27"/>
      <c r="I3546" s="27"/>
      <c r="J3546" s="154" t="s">
        <v>95</v>
      </c>
      <c r="K3546" s="27" t="s">
        <v>98</v>
      </c>
      <c r="L3546" s="27"/>
      <c r="M3546" s="155" t="s">
        <v>98</v>
      </c>
      <c r="N3546" s="140">
        <v>2.6816329049415186E-3</v>
      </c>
      <c r="O3546" s="140">
        <f t="shared" si="147"/>
        <v>2.6816329049415186</v>
      </c>
      <c r="P3546" s="156" t="s">
        <v>346</v>
      </c>
      <c r="Q3546" s="156" t="s">
        <v>346</v>
      </c>
      <c r="R3546" s="185">
        <v>208</v>
      </c>
      <c r="S3546" s="185">
        <v>207</v>
      </c>
      <c r="T3546" s="186"/>
      <c r="U3546" s="186"/>
      <c r="V3546" s="186"/>
      <c r="W3546" s="157"/>
    </row>
    <row r="3547" spans="1:23" ht="13.8">
      <c r="A3547" s="158">
        <v>10.58</v>
      </c>
      <c r="B3547" s="153">
        <v>163</v>
      </c>
      <c r="C3547" s="27">
        <v>85956</v>
      </c>
      <c r="D3547" s="27"/>
      <c r="E3547" s="27"/>
      <c r="F3547" s="27"/>
      <c r="G3547" s="27"/>
      <c r="H3547" s="27"/>
      <c r="I3547" s="27"/>
      <c r="J3547" s="154" t="s">
        <v>634</v>
      </c>
      <c r="K3547" s="27" t="s">
        <v>649</v>
      </c>
      <c r="L3547" s="27"/>
      <c r="M3547" s="155" t="s">
        <v>660</v>
      </c>
      <c r="N3547" s="140">
        <v>2.4903298218126079E-3</v>
      </c>
      <c r="O3547" s="140">
        <f t="shared" si="147"/>
        <v>2.4903298218126078</v>
      </c>
      <c r="P3547" s="27">
        <v>26100</v>
      </c>
      <c r="Q3547" s="27">
        <v>26100</v>
      </c>
      <c r="R3547" s="185">
        <v>194</v>
      </c>
      <c r="S3547" s="185"/>
      <c r="T3547" s="186"/>
      <c r="U3547" s="186"/>
      <c r="V3547" s="186"/>
      <c r="W3547" s="157"/>
    </row>
    <row r="3548" spans="1:23" ht="13.8">
      <c r="A3548" s="158">
        <v>10.79</v>
      </c>
      <c r="B3548" s="153">
        <v>59</v>
      </c>
      <c r="C3548" s="27">
        <v>131782</v>
      </c>
      <c r="D3548" s="27"/>
      <c r="E3548" s="27"/>
      <c r="F3548" s="27"/>
      <c r="G3548" s="27"/>
      <c r="H3548" s="27"/>
      <c r="I3548" s="27"/>
      <c r="J3548" s="154" t="s">
        <v>635</v>
      </c>
      <c r="K3548" s="27" t="s">
        <v>652</v>
      </c>
      <c r="L3548" s="27"/>
      <c r="M3548" s="155" t="s">
        <v>661</v>
      </c>
      <c r="N3548" s="140">
        <v>3.8180074058600799E-3</v>
      </c>
      <c r="O3548" s="140">
        <f t="shared" si="147"/>
        <v>3.8180074058600799</v>
      </c>
      <c r="P3548" s="156" t="s">
        <v>346</v>
      </c>
      <c r="Q3548" s="156" t="s">
        <v>346</v>
      </c>
      <c r="R3548" s="185">
        <v>88</v>
      </c>
      <c r="S3548" s="185">
        <v>103</v>
      </c>
      <c r="T3548" s="186">
        <v>222</v>
      </c>
      <c r="U3548" s="186"/>
      <c r="V3548" s="186"/>
      <c r="W3548" s="157"/>
    </row>
    <row r="3549" spans="1:23" ht="13.8">
      <c r="A3549" s="158">
        <v>10.83</v>
      </c>
      <c r="B3549" s="153">
        <v>73</v>
      </c>
      <c r="C3549" s="27">
        <v>47875</v>
      </c>
      <c r="D3549" s="27"/>
      <c r="E3549" s="27"/>
      <c r="F3549" s="27"/>
      <c r="G3549" s="27"/>
      <c r="H3549" s="27"/>
      <c r="I3549" s="27"/>
      <c r="J3549" s="154" t="s">
        <v>442</v>
      </c>
      <c r="K3549" s="27" t="s">
        <v>454</v>
      </c>
      <c r="L3549" s="27"/>
      <c r="M3549" s="155" t="s">
        <v>462</v>
      </c>
      <c r="N3549" s="140">
        <v>1.3870415121606241E-3</v>
      </c>
      <c r="O3549" s="140">
        <f t="shared" si="147"/>
        <v>1.3870415121606241</v>
      </c>
      <c r="P3549" s="156" t="s">
        <v>346</v>
      </c>
      <c r="Q3549" s="27">
        <v>5.8828999999999999E-2</v>
      </c>
      <c r="R3549" s="185">
        <v>221</v>
      </c>
      <c r="S3549" s="185">
        <v>207</v>
      </c>
      <c r="T3549" s="186">
        <v>147</v>
      </c>
      <c r="U3549" s="186"/>
      <c r="V3549" s="186"/>
      <c r="W3549" s="157"/>
    </row>
    <row r="3550" spans="1:23" ht="13.8">
      <c r="A3550" s="158">
        <v>10.86</v>
      </c>
      <c r="B3550" s="153">
        <v>99</v>
      </c>
      <c r="C3550" s="27">
        <v>297077</v>
      </c>
      <c r="D3550" s="27"/>
      <c r="E3550" s="27"/>
      <c r="F3550" s="27"/>
      <c r="G3550" s="27"/>
      <c r="H3550" s="27"/>
      <c r="I3550" s="27"/>
      <c r="J3550" s="154" t="s">
        <v>791</v>
      </c>
      <c r="K3550" s="27" t="s">
        <v>840</v>
      </c>
      <c r="L3550" s="27"/>
      <c r="M3550" s="155" t="s">
        <v>817</v>
      </c>
      <c r="N3550" s="140">
        <v>8.6069583563058317E-3</v>
      </c>
      <c r="O3550" s="140">
        <f t="shared" si="147"/>
        <v>8.6069583563058316</v>
      </c>
      <c r="P3550" s="27">
        <v>3650</v>
      </c>
      <c r="Q3550" s="156" t="s">
        <v>346</v>
      </c>
      <c r="R3550" s="185">
        <v>56</v>
      </c>
      <c r="S3550" s="185">
        <v>155</v>
      </c>
      <c r="T3550" s="186">
        <v>211</v>
      </c>
      <c r="U3550" s="186"/>
      <c r="V3550" s="186"/>
      <c r="W3550" s="157"/>
    </row>
    <row r="3551" spans="1:23" ht="13.8">
      <c r="A3551" s="158">
        <v>10.91</v>
      </c>
      <c r="B3551" s="153">
        <v>58</v>
      </c>
      <c r="C3551" s="27">
        <v>2785635</v>
      </c>
      <c r="D3551" s="27"/>
      <c r="E3551" s="27"/>
      <c r="F3551" s="27"/>
      <c r="G3551" s="27"/>
      <c r="H3551" s="27"/>
      <c r="I3551" s="27"/>
      <c r="J3551" s="154" t="s">
        <v>670</v>
      </c>
      <c r="K3551" s="27" t="s">
        <v>672</v>
      </c>
      <c r="L3551" s="27"/>
      <c r="M3551" s="155" t="s">
        <v>675</v>
      </c>
      <c r="N3551" s="140">
        <v>8.0705825226685318E-2</v>
      </c>
      <c r="O3551" s="140">
        <f t="shared" si="147"/>
        <v>80.70582522668532</v>
      </c>
      <c r="P3551" s="156" t="s">
        <v>346</v>
      </c>
      <c r="Q3551" s="27">
        <v>27.603999999999999</v>
      </c>
      <c r="R3551" s="185">
        <v>213</v>
      </c>
      <c r="S3551" s="185">
        <v>84</v>
      </c>
      <c r="T3551" s="186"/>
      <c r="U3551" s="186"/>
      <c r="V3551" s="186"/>
      <c r="W3551" s="157"/>
    </row>
    <row r="3552" spans="1:23" ht="13.8">
      <c r="A3552" s="158">
        <v>11.02</v>
      </c>
      <c r="B3552" s="153">
        <v>152</v>
      </c>
      <c r="C3552" s="27">
        <v>67563</v>
      </c>
      <c r="D3552" s="27"/>
      <c r="E3552" s="27"/>
      <c r="F3552" s="27"/>
      <c r="G3552" s="27"/>
      <c r="H3552" s="27"/>
      <c r="I3552" s="27"/>
      <c r="J3552" s="154" t="s">
        <v>556</v>
      </c>
      <c r="K3552" s="27" t="s">
        <v>574</v>
      </c>
      <c r="L3552" s="27"/>
      <c r="M3552" s="155" t="s">
        <v>582</v>
      </c>
      <c r="N3552" s="140">
        <v>1.9574451318247151E-3</v>
      </c>
      <c r="O3552" s="140">
        <f t="shared" si="147"/>
        <v>1.9574451318247152</v>
      </c>
      <c r="P3552" s="156" t="s">
        <v>346</v>
      </c>
      <c r="Q3552" s="156" t="s">
        <v>346</v>
      </c>
      <c r="R3552" s="185">
        <v>77</v>
      </c>
      <c r="S3552" s="185"/>
      <c r="T3552" s="186"/>
      <c r="U3552" s="186"/>
      <c r="V3552" s="186"/>
      <c r="W3552" s="157"/>
    </row>
    <row r="3553" spans="1:23" ht="13.8">
      <c r="A3553" s="158">
        <v>11.35</v>
      </c>
      <c r="B3553" s="153">
        <v>55</v>
      </c>
      <c r="C3553" s="27">
        <v>105504</v>
      </c>
      <c r="D3553" s="27"/>
      <c r="E3553" s="27"/>
      <c r="F3553" s="27"/>
      <c r="G3553" s="27"/>
      <c r="H3553" s="27"/>
      <c r="I3553" s="27"/>
      <c r="J3553" s="154" t="s">
        <v>416</v>
      </c>
      <c r="K3553" s="27" t="s">
        <v>428</v>
      </c>
      <c r="L3553" s="27"/>
      <c r="M3553" s="155" t="s">
        <v>422</v>
      </c>
      <c r="N3553" s="140">
        <v>3.0566773409711639E-3</v>
      </c>
      <c r="O3553" s="140">
        <f t="shared" si="147"/>
        <v>3.0566773409711638</v>
      </c>
      <c r="P3553" s="156" t="s">
        <v>346</v>
      </c>
      <c r="Q3553" s="156" t="s">
        <v>346</v>
      </c>
      <c r="R3553" s="185">
        <v>73</v>
      </c>
      <c r="S3553" s="185">
        <v>129</v>
      </c>
      <c r="T3553" s="186">
        <v>157</v>
      </c>
      <c r="U3553" s="186"/>
      <c r="V3553" s="186"/>
      <c r="W3553" s="157"/>
    </row>
    <row r="3554" spans="1:23" ht="13.8">
      <c r="A3554" s="158">
        <v>11.43</v>
      </c>
      <c r="B3554" s="153">
        <v>170</v>
      </c>
      <c r="C3554" s="27">
        <v>77637</v>
      </c>
      <c r="D3554" s="27"/>
      <c r="E3554" s="27"/>
      <c r="F3554" s="27"/>
      <c r="G3554" s="27"/>
      <c r="H3554" s="27"/>
      <c r="I3554" s="27"/>
      <c r="J3554" s="154" t="s">
        <v>792</v>
      </c>
      <c r="K3554" s="27" t="s">
        <v>841</v>
      </c>
      <c r="L3554" s="27"/>
      <c r="M3554" s="155" t="s">
        <v>98</v>
      </c>
      <c r="N3554" s="140">
        <v>2.2493105353444255E-3</v>
      </c>
      <c r="O3554" s="140">
        <f t="shared" si="147"/>
        <v>2.2493105353444256</v>
      </c>
      <c r="P3554" s="156" t="s">
        <v>346</v>
      </c>
      <c r="Q3554" s="156" t="s">
        <v>346</v>
      </c>
      <c r="R3554" s="185">
        <v>141</v>
      </c>
      <c r="S3554" s="185">
        <v>115</v>
      </c>
      <c r="T3554" s="186"/>
      <c r="U3554" s="186"/>
      <c r="V3554" s="186"/>
      <c r="W3554" s="157"/>
    </row>
    <row r="3555" spans="1:23" ht="13.8">
      <c r="A3555" s="158">
        <v>11.64</v>
      </c>
      <c r="B3555" s="153">
        <v>77</v>
      </c>
      <c r="C3555" s="27">
        <v>122465</v>
      </c>
      <c r="D3555" s="27"/>
      <c r="E3555" s="27"/>
      <c r="F3555" s="27"/>
      <c r="G3555" s="27"/>
      <c r="H3555" s="27"/>
      <c r="I3555" s="27"/>
      <c r="J3555" s="154" t="s">
        <v>793</v>
      </c>
      <c r="K3555" s="27" t="s">
        <v>842</v>
      </c>
      <c r="L3555" s="27"/>
      <c r="M3555" s="155" t="s">
        <v>818</v>
      </c>
      <c r="N3555" s="140">
        <v>3.5480739172167272E-3</v>
      </c>
      <c r="O3555" s="140">
        <f t="shared" si="147"/>
        <v>3.548073917216727</v>
      </c>
      <c r="P3555" s="27">
        <v>983</v>
      </c>
      <c r="Q3555" s="156" t="s">
        <v>346</v>
      </c>
      <c r="R3555" s="185">
        <v>93</v>
      </c>
      <c r="S3555" s="185">
        <v>51</v>
      </c>
      <c r="T3555" s="186">
        <v>157</v>
      </c>
      <c r="U3555" s="186"/>
      <c r="V3555" s="186"/>
      <c r="W3555" s="157"/>
    </row>
    <row r="3556" spans="1:23" ht="13.8">
      <c r="A3556" s="158">
        <v>11.91</v>
      </c>
      <c r="B3556" s="153">
        <v>73</v>
      </c>
      <c r="C3556" s="27">
        <v>982695</v>
      </c>
      <c r="D3556" s="27"/>
      <c r="E3556" s="27"/>
      <c r="F3556" s="27"/>
      <c r="G3556" s="27"/>
      <c r="H3556" s="27"/>
      <c r="I3556" s="27"/>
      <c r="J3556" s="154" t="s">
        <v>498</v>
      </c>
      <c r="K3556" s="27" t="s">
        <v>98</v>
      </c>
      <c r="L3556" s="27"/>
      <c r="M3556" s="155" t="s">
        <v>98</v>
      </c>
      <c r="N3556" s="140">
        <v>2.8470783473476438E-2</v>
      </c>
      <c r="O3556" s="140">
        <f t="shared" si="147"/>
        <v>28.470783473476438</v>
      </c>
      <c r="P3556" s="156" t="s">
        <v>346</v>
      </c>
      <c r="Q3556" s="156" t="s">
        <v>346</v>
      </c>
      <c r="R3556" s="185">
        <v>281</v>
      </c>
      <c r="S3556" s="185">
        <v>355</v>
      </c>
      <c r="T3556" s="186"/>
      <c r="U3556" s="186"/>
      <c r="V3556" s="186"/>
      <c r="W3556" s="157"/>
    </row>
    <row r="3557" spans="1:23" ht="13.8">
      <c r="A3557" s="158">
        <v>11.92</v>
      </c>
      <c r="B3557" s="153">
        <v>149</v>
      </c>
      <c r="C3557" s="27">
        <v>97645</v>
      </c>
      <c r="D3557" s="27"/>
      <c r="E3557" s="27"/>
      <c r="F3557" s="27"/>
      <c r="G3557" s="27"/>
      <c r="H3557" s="27"/>
      <c r="I3557" s="27"/>
      <c r="J3557" s="154" t="s">
        <v>558</v>
      </c>
      <c r="K3557" s="27" t="s">
        <v>114</v>
      </c>
      <c r="L3557" s="27"/>
      <c r="M3557" s="155" t="s">
        <v>139</v>
      </c>
      <c r="N3557" s="140">
        <v>2.8289852418783108E-3</v>
      </c>
      <c r="O3557" s="140">
        <f t="shared" si="147"/>
        <v>2.8289852418783106</v>
      </c>
      <c r="P3557" s="27">
        <v>6240</v>
      </c>
      <c r="Q3557" s="27">
        <v>6240</v>
      </c>
      <c r="R3557" s="185">
        <v>177</v>
      </c>
      <c r="S3557" s="185">
        <v>222</v>
      </c>
      <c r="T3557" s="186"/>
      <c r="U3557" s="186"/>
      <c r="V3557" s="186"/>
      <c r="W3557" s="157"/>
    </row>
    <row r="3558" spans="1:23" ht="13.8">
      <c r="A3558" s="158">
        <v>11.92</v>
      </c>
      <c r="B3558" s="153">
        <v>147</v>
      </c>
      <c r="C3558" s="27">
        <v>432493</v>
      </c>
      <c r="D3558" s="27"/>
      <c r="E3558" s="27"/>
      <c r="F3558" s="27"/>
      <c r="G3558" s="27"/>
      <c r="H3558" s="27"/>
      <c r="I3558" s="27"/>
      <c r="J3558" s="154" t="s">
        <v>95</v>
      </c>
      <c r="K3558" s="27" t="s">
        <v>98</v>
      </c>
      <c r="L3558" s="27"/>
      <c r="M3558" s="155" t="s">
        <v>98</v>
      </c>
      <c r="N3558" s="140">
        <v>1.2530250542431013E-2</v>
      </c>
      <c r="O3558" s="140">
        <f t="shared" si="147"/>
        <v>12.530250542431013</v>
      </c>
      <c r="P3558" s="156" t="s">
        <v>346</v>
      </c>
      <c r="Q3558" s="156" t="s">
        <v>346</v>
      </c>
      <c r="R3558" s="185">
        <v>119</v>
      </c>
      <c r="S3558" s="185">
        <v>162</v>
      </c>
      <c r="T3558" s="186">
        <v>180</v>
      </c>
      <c r="U3558" s="186"/>
      <c r="V3558" s="186"/>
      <c r="W3558" s="157"/>
    </row>
    <row r="3559" spans="1:23" ht="13.8">
      <c r="A3559" s="158">
        <v>12.77</v>
      </c>
      <c r="B3559" s="153">
        <v>105</v>
      </c>
      <c r="C3559" s="27">
        <v>613516</v>
      </c>
      <c r="D3559" s="27"/>
      <c r="E3559" s="27"/>
      <c r="F3559" s="27"/>
      <c r="G3559" s="27"/>
      <c r="H3559" s="27"/>
      <c r="I3559" s="27"/>
      <c r="J3559" s="154" t="s">
        <v>290</v>
      </c>
      <c r="K3559" s="27" t="s">
        <v>302</v>
      </c>
      <c r="L3559" s="27"/>
      <c r="M3559" s="155" t="s">
        <v>316</v>
      </c>
      <c r="N3559" s="140">
        <v>1.777487541252715E-2</v>
      </c>
      <c r="O3559" s="140">
        <f t="shared" si="147"/>
        <v>17.774875412527152</v>
      </c>
      <c r="P3559" s="27">
        <v>7600</v>
      </c>
      <c r="Q3559" s="27">
        <v>7600</v>
      </c>
      <c r="R3559" s="185">
        <v>77</v>
      </c>
      <c r="S3559" s="185">
        <v>182</v>
      </c>
      <c r="T3559" s="186"/>
      <c r="U3559" s="186"/>
      <c r="V3559" s="186"/>
      <c r="W3559" s="157"/>
    </row>
    <row r="3560" spans="1:23" ht="13.8">
      <c r="A3560" s="158">
        <v>13.1</v>
      </c>
      <c r="B3560" s="153">
        <v>57</v>
      </c>
      <c r="C3560" s="27">
        <v>267172</v>
      </c>
      <c r="D3560" s="27"/>
      <c r="E3560" s="27"/>
      <c r="F3560" s="27"/>
      <c r="G3560" s="27"/>
      <c r="H3560" s="27"/>
      <c r="I3560" s="27"/>
      <c r="J3560" s="154" t="s">
        <v>596</v>
      </c>
      <c r="K3560" s="27" t="s">
        <v>305</v>
      </c>
      <c r="L3560" s="27"/>
      <c r="M3560" s="155" t="s">
        <v>663</v>
      </c>
      <c r="N3560" s="140">
        <v>7.7405463161770915E-3</v>
      </c>
      <c r="O3560" s="140">
        <f t="shared" si="147"/>
        <v>7.7405463161770918</v>
      </c>
      <c r="P3560" s="156" t="s">
        <v>346</v>
      </c>
      <c r="Q3560" s="27">
        <v>0.35159000000000001</v>
      </c>
      <c r="R3560" s="185">
        <v>71</v>
      </c>
      <c r="S3560" s="185">
        <v>85</v>
      </c>
      <c r="T3560" s="186">
        <v>212</v>
      </c>
      <c r="U3560" s="186"/>
      <c r="V3560" s="186"/>
      <c r="W3560" s="157"/>
    </row>
    <row r="3561" spans="1:23" ht="13.8">
      <c r="A3561" s="158">
        <v>13.15</v>
      </c>
      <c r="B3561" s="153">
        <v>58</v>
      </c>
      <c r="C3561" s="27">
        <v>4035980</v>
      </c>
      <c r="D3561" s="27"/>
      <c r="E3561" s="27"/>
      <c r="F3561" s="27"/>
      <c r="G3561" s="27"/>
      <c r="H3561" s="27"/>
      <c r="I3561" s="27"/>
      <c r="J3561" s="154" t="s">
        <v>854</v>
      </c>
      <c r="K3561" s="27" t="s">
        <v>857</v>
      </c>
      <c r="L3561" s="27"/>
      <c r="M3561" s="155" t="s">
        <v>859</v>
      </c>
      <c r="N3561" s="140">
        <v>0.1169310037023506</v>
      </c>
      <c r="O3561" s="140">
        <f t="shared" si="147"/>
        <v>116.93100370235059</v>
      </c>
      <c r="P3561" s="156" t="s">
        <v>346</v>
      </c>
      <c r="Q3561" s="156" t="s">
        <v>346</v>
      </c>
      <c r="R3561" s="185">
        <v>240</v>
      </c>
      <c r="S3561" s="185">
        <v>241</v>
      </c>
      <c r="T3561" s="186"/>
      <c r="U3561" s="186"/>
      <c r="V3561" s="186"/>
      <c r="W3561" s="157"/>
    </row>
    <row r="3562" spans="1:23" ht="13.8">
      <c r="A3562" s="158">
        <v>13.33</v>
      </c>
      <c r="B3562" s="153">
        <v>135</v>
      </c>
      <c r="C3562" s="27">
        <v>408431</v>
      </c>
      <c r="D3562" s="27"/>
      <c r="E3562" s="27"/>
      <c r="F3562" s="27"/>
      <c r="G3562" s="27"/>
      <c r="H3562" s="27"/>
      <c r="I3562" s="27"/>
      <c r="J3562" s="154" t="s">
        <v>95</v>
      </c>
      <c r="K3562" s="27" t="s">
        <v>98</v>
      </c>
      <c r="L3562" s="27"/>
      <c r="M3562" s="155" t="s">
        <v>98</v>
      </c>
      <c r="N3562" s="140">
        <v>1.1833122754115423E-2</v>
      </c>
      <c r="O3562" s="140">
        <f t="shared" si="147"/>
        <v>11.833122754115422</v>
      </c>
      <c r="P3562" s="156" t="s">
        <v>346</v>
      </c>
      <c r="Q3562" s="156" t="s">
        <v>346</v>
      </c>
      <c r="R3562" s="185">
        <v>107</v>
      </c>
      <c r="S3562" s="185"/>
      <c r="T3562" s="186"/>
      <c r="U3562" s="186"/>
      <c r="V3562" s="186"/>
      <c r="W3562" s="157"/>
    </row>
    <row r="3563" spans="1:23" ht="13.8">
      <c r="A3563" s="158">
        <v>13.5</v>
      </c>
      <c r="B3563" s="153">
        <v>135</v>
      </c>
      <c r="C3563" s="27">
        <v>236863</v>
      </c>
      <c r="D3563" s="27"/>
      <c r="E3563" s="27"/>
      <c r="F3563" s="27"/>
      <c r="G3563" s="27"/>
      <c r="H3563" s="27"/>
      <c r="I3563" s="27"/>
      <c r="J3563" s="154" t="s">
        <v>95</v>
      </c>
      <c r="K3563" s="27" t="s">
        <v>98</v>
      </c>
      <c r="L3563" s="27"/>
      <c r="M3563" s="155" t="s">
        <v>98</v>
      </c>
      <c r="N3563" s="140">
        <v>6.862429528875235E-3</v>
      </c>
      <c r="O3563" s="140">
        <f t="shared" ref="O3563:O3613" si="148">N3563*1000</f>
        <v>6.8624295288752348</v>
      </c>
      <c r="P3563" s="156" t="s">
        <v>346</v>
      </c>
      <c r="Q3563" s="156" t="s">
        <v>346</v>
      </c>
      <c r="R3563" s="185">
        <v>107</v>
      </c>
      <c r="S3563" s="185"/>
      <c r="T3563" s="186"/>
      <c r="U3563" s="186"/>
      <c r="V3563" s="186"/>
      <c r="W3563" s="157"/>
    </row>
    <row r="3564" spans="1:23" ht="13.8">
      <c r="A3564" s="158">
        <v>13.53</v>
      </c>
      <c r="B3564" s="153">
        <v>207</v>
      </c>
      <c r="C3564" s="27">
        <v>150590</v>
      </c>
      <c r="D3564" s="27"/>
      <c r="E3564" s="27"/>
      <c r="F3564" s="27"/>
      <c r="G3564" s="27"/>
      <c r="H3564" s="27"/>
      <c r="I3564" s="27"/>
      <c r="J3564" s="154" t="s">
        <v>861</v>
      </c>
      <c r="K3564" s="27" t="s">
        <v>351</v>
      </c>
      <c r="L3564" s="27"/>
      <c r="M3564" s="155" t="s">
        <v>98</v>
      </c>
      <c r="N3564" s="140">
        <v>4.3629155366322371E-3</v>
      </c>
      <c r="O3564" s="140">
        <f t="shared" si="148"/>
        <v>4.3629155366322374</v>
      </c>
      <c r="P3564" s="156" t="s">
        <v>346</v>
      </c>
      <c r="Q3564" s="156" t="s">
        <v>346</v>
      </c>
      <c r="R3564" s="185">
        <v>222</v>
      </c>
      <c r="S3564" s="185">
        <v>179</v>
      </c>
      <c r="T3564" s="186"/>
      <c r="U3564" s="186"/>
      <c r="V3564" s="186"/>
      <c r="W3564" s="157"/>
    </row>
    <row r="3565" spans="1:23" ht="13.8">
      <c r="A3565" s="158">
        <v>13.75</v>
      </c>
      <c r="B3565" s="153">
        <v>55</v>
      </c>
      <c r="C3565" s="27">
        <v>216131</v>
      </c>
      <c r="D3565" s="27"/>
      <c r="E3565" s="27"/>
      <c r="F3565" s="27"/>
      <c r="G3565" s="27"/>
      <c r="H3565" s="27"/>
      <c r="I3565" s="27"/>
      <c r="J3565" s="154" t="s">
        <v>682</v>
      </c>
      <c r="K3565" s="27" t="s">
        <v>690</v>
      </c>
      <c r="L3565" s="27"/>
      <c r="M3565" s="155" t="s">
        <v>694</v>
      </c>
      <c r="N3565" s="140">
        <v>6.2617789882984404E-3</v>
      </c>
      <c r="O3565" s="140">
        <f t="shared" si="148"/>
        <v>6.26177898829844</v>
      </c>
      <c r="P3565" s="156" t="s">
        <v>346</v>
      </c>
      <c r="Q3565" s="27">
        <v>69.405000000000001</v>
      </c>
      <c r="R3565" s="185">
        <v>73</v>
      </c>
      <c r="S3565" s="185">
        <v>185</v>
      </c>
      <c r="T3565" s="186">
        <v>185</v>
      </c>
      <c r="U3565" s="186">
        <v>228</v>
      </c>
      <c r="V3565" s="186"/>
      <c r="W3565" s="157"/>
    </row>
    <row r="3566" spans="1:23" ht="13.8">
      <c r="A3566" s="158">
        <v>13.79</v>
      </c>
      <c r="B3566" s="153">
        <v>73</v>
      </c>
      <c r="C3566" s="27">
        <v>409364</v>
      </c>
      <c r="D3566" s="27"/>
      <c r="E3566" s="27"/>
      <c r="F3566" s="27"/>
      <c r="G3566" s="27"/>
      <c r="H3566" s="27"/>
      <c r="I3566" s="27"/>
      <c r="J3566" s="154" t="s">
        <v>444</v>
      </c>
      <c r="K3566" s="27" t="s">
        <v>98</v>
      </c>
      <c r="L3566" s="27"/>
      <c r="M3566" s="155" t="s">
        <v>98</v>
      </c>
      <c r="N3566" s="140">
        <v>1.1860153766770166E-2</v>
      </c>
      <c r="O3566" s="140">
        <f t="shared" si="148"/>
        <v>11.860153766770166</v>
      </c>
      <c r="P3566" s="156" t="s">
        <v>346</v>
      </c>
      <c r="Q3566" s="156" t="s">
        <v>346</v>
      </c>
      <c r="R3566" s="185">
        <v>207</v>
      </c>
      <c r="S3566" s="185">
        <v>281</v>
      </c>
      <c r="T3566" s="186">
        <v>429</v>
      </c>
      <c r="U3566" s="186"/>
      <c r="V3566" s="186"/>
      <c r="W3566" s="157"/>
    </row>
    <row r="3567" spans="1:23" ht="13.8">
      <c r="A3567" s="158">
        <v>13.95</v>
      </c>
      <c r="B3567" s="153">
        <v>135</v>
      </c>
      <c r="C3567" s="27">
        <v>836645</v>
      </c>
      <c r="D3567" s="27"/>
      <c r="E3567" s="27"/>
      <c r="F3567" s="27"/>
      <c r="G3567" s="27"/>
      <c r="H3567" s="27"/>
      <c r="I3567" s="27"/>
      <c r="J3567" s="154" t="s">
        <v>95</v>
      </c>
      <c r="K3567" s="27" t="s">
        <v>98</v>
      </c>
      <c r="L3567" s="27"/>
      <c r="M3567" s="155" t="s">
        <v>98</v>
      </c>
      <c r="N3567" s="140">
        <v>2.4239401481809406E-2</v>
      </c>
      <c r="O3567" s="140">
        <f t="shared" si="148"/>
        <v>24.239401481809406</v>
      </c>
      <c r="P3567" s="156" t="s">
        <v>346</v>
      </c>
      <c r="Q3567" s="156" t="s">
        <v>346</v>
      </c>
      <c r="R3567" s="185">
        <v>107</v>
      </c>
      <c r="S3567" s="185">
        <v>207</v>
      </c>
      <c r="T3567" s="186">
        <v>248</v>
      </c>
      <c r="U3567" s="186"/>
      <c r="V3567" s="186"/>
      <c r="W3567" s="157"/>
    </row>
    <row r="3568" spans="1:23" ht="13.8">
      <c r="A3568" s="158">
        <v>15.04</v>
      </c>
      <c r="B3568" s="153">
        <v>55</v>
      </c>
      <c r="C3568" s="27">
        <v>47518</v>
      </c>
      <c r="D3568" s="27"/>
      <c r="E3568" s="27"/>
      <c r="F3568" s="27"/>
      <c r="G3568" s="27"/>
      <c r="H3568" s="27"/>
      <c r="I3568" s="27"/>
      <c r="J3568" s="154" t="s">
        <v>95</v>
      </c>
      <c r="K3568" s="27" t="s">
        <v>98</v>
      </c>
      <c r="L3568" s="27"/>
      <c r="M3568" s="155" t="s">
        <v>98</v>
      </c>
      <c r="N3568" s="140">
        <v>1.3766984558715098E-3</v>
      </c>
      <c r="O3568" s="140">
        <f t="shared" si="148"/>
        <v>1.3766984558715099</v>
      </c>
      <c r="P3568" s="156" t="s">
        <v>346</v>
      </c>
      <c r="Q3568" s="156" t="s">
        <v>346</v>
      </c>
      <c r="R3568" s="185">
        <v>95</v>
      </c>
      <c r="S3568" s="185">
        <v>109</v>
      </c>
      <c r="T3568" s="186">
        <v>250</v>
      </c>
      <c r="U3568" s="186"/>
      <c r="V3568" s="186"/>
      <c r="W3568" s="157"/>
    </row>
    <row r="3569" spans="1:23" ht="13.8">
      <c r="A3569" s="158">
        <v>15.09</v>
      </c>
      <c r="B3569" s="153">
        <v>188</v>
      </c>
      <c r="C3569" s="27">
        <v>3451591</v>
      </c>
      <c r="D3569" s="27"/>
      <c r="E3569" s="27"/>
      <c r="F3569" s="27"/>
      <c r="G3569" s="27"/>
      <c r="H3569" s="27"/>
      <c r="I3569" s="27"/>
      <c r="J3569" s="154" t="s">
        <v>89</v>
      </c>
      <c r="K3569" s="27" t="s">
        <v>115</v>
      </c>
      <c r="L3569" s="27"/>
      <c r="M3569" s="155" t="s">
        <v>140</v>
      </c>
      <c r="N3569" s="140">
        <v>0.1</v>
      </c>
      <c r="O3569" s="140">
        <f t="shared" si="148"/>
        <v>100</v>
      </c>
      <c r="P3569" s="156" t="s">
        <v>346</v>
      </c>
      <c r="Q3569" s="156" t="s">
        <v>346</v>
      </c>
      <c r="R3569" s="185">
        <v>160</v>
      </c>
      <c r="S3569" s="185">
        <v>184</v>
      </c>
      <c r="T3569" s="186"/>
      <c r="U3569" s="186"/>
      <c r="V3569" s="186"/>
      <c r="W3569" s="157"/>
    </row>
    <row r="3570" spans="1:23" ht="13.8">
      <c r="A3570" s="158">
        <v>15.46</v>
      </c>
      <c r="B3570" s="153">
        <v>149</v>
      </c>
      <c r="C3570" s="27">
        <v>3227719</v>
      </c>
      <c r="D3570" s="27"/>
      <c r="E3570" s="27"/>
      <c r="F3570" s="27"/>
      <c r="G3570" s="27"/>
      <c r="H3570" s="27"/>
      <c r="I3570" s="27"/>
      <c r="J3570" s="154" t="s">
        <v>527</v>
      </c>
      <c r="K3570" s="27" t="s">
        <v>98</v>
      </c>
      <c r="L3570" s="27"/>
      <c r="M3570" s="155" t="s">
        <v>98</v>
      </c>
      <c r="N3570" s="140">
        <v>9.3513947625891949E-2</v>
      </c>
      <c r="O3570" s="140">
        <f t="shared" si="148"/>
        <v>93.513947625891944</v>
      </c>
      <c r="P3570" s="156" t="s">
        <v>346</v>
      </c>
      <c r="Q3570" s="156" t="s">
        <v>346</v>
      </c>
      <c r="R3570" s="185">
        <v>104</v>
      </c>
      <c r="S3570" s="185">
        <v>223</v>
      </c>
      <c r="T3570" s="186">
        <v>167</v>
      </c>
      <c r="U3570" s="186"/>
      <c r="V3570" s="186"/>
      <c r="W3570" s="157"/>
    </row>
    <row r="3571" spans="1:23" ht="13.8">
      <c r="A3571" s="158">
        <v>15.55</v>
      </c>
      <c r="B3571" s="153">
        <v>194</v>
      </c>
      <c r="C3571" s="27">
        <v>308221</v>
      </c>
      <c r="D3571" s="27"/>
      <c r="E3571" s="27"/>
      <c r="F3571" s="27"/>
      <c r="G3571" s="27"/>
      <c r="H3571" s="27"/>
      <c r="I3571" s="27"/>
      <c r="J3571" s="154" t="s">
        <v>640</v>
      </c>
      <c r="K3571" s="27" t="s">
        <v>407</v>
      </c>
      <c r="L3571" s="27"/>
      <c r="M3571" s="155" t="s">
        <v>403</v>
      </c>
      <c r="N3571" s="140">
        <v>8.9298239565464167E-3</v>
      </c>
      <c r="O3571" s="140">
        <f t="shared" si="148"/>
        <v>8.9298239565464161</v>
      </c>
      <c r="P3571" s="27">
        <v>87000</v>
      </c>
      <c r="Q3571" s="27">
        <v>100</v>
      </c>
      <c r="R3571" s="185">
        <v>107</v>
      </c>
      <c r="S3571" s="185">
        <v>67</v>
      </c>
      <c r="T3571" s="186">
        <v>82</v>
      </c>
      <c r="U3571" s="186"/>
      <c r="V3571" s="186"/>
      <c r="W3571" s="157"/>
    </row>
    <row r="3572" spans="1:23" ht="13.8">
      <c r="A3572" s="158">
        <v>15.55</v>
      </c>
      <c r="B3572" s="153">
        <v>243</v>
      </c>
      <c r="C3572" s="27">
        <v>104950</v>
      </c>
      <c r="D3572" s="27"/>
      <c r="E3572" s="27"/>
      <c r="F3572" s="27"/>
      <c r="G3572" s="27"/>
      <c r="H3572" s="27"/>
      <c r="I3572" s="27"/>
      <c r="J3572" s="154" t="s">
        <v>641</v>
      </c>
      <c r="K3572" s="27" t="s">
        <v>653</v>
      </c>
      <c r="L3572" s="27"/>
      <c r="M3572" s="155" t="s">
        <v>98</v>
      </c>
      <c r="N3572" s="140">
        <v>3.0406267718278324E-3</v>
      </c>
      <c r="O3572" s="140">
        <f t="shared" si="148"/>
        <v>3.0406267718278324</v>
      </c>
      <c r="P3572" s="156" t="s">
        <v>346</v>
      </c>
      <c r="Q3572" s="156" t="s">
        <v>346</v>
      </c>
      <c r="R3572" s="185">
        <v>258</v>
      </c>
      <c r="S3572" s="185">
        <v>213</v>
      </c>
      <c r="T3572" s="186">
        <v>187</v>
      </c>
      <c r="U3572" s="186"/>
      <c r="V3572" s="186"/>
      <c r="W3572" s="157"/>
    </row>
    <row r="3573" spans="1:23" ht="13.8">
      <c r="A3573" s="158">
        <v>15.93</v>
      </c>
      <c r="B3573" s="153">
        <v>207</v>
      </c>
      <c r="C3573" s="27">
        <v>47796</v>
      </c>
      <c r="D3573" s="27"/>
      <c r="E3573" s="27"/>
      <c r="F3573" s="27"/>
      <c r="G3573" s="27"/>
      <c r="H3573" s="27"/>
      <c r="I3573" s="27"/>
      <c r="J3573" s="154" t="s">
        <v>802</v>
      </c>
      <c r="K3573" s="27" t="s">
        <v>98</v>
      </c>
      <c r="L3573" s="27"/>
      <c r="M3573" s="155" t="s">
        <v>98</v>
      </c>
      <c r="N3573" s="140">
        <v>1.3847527125896435E-3</v>
      </c>
      <c r="O3573" s="140">
        <f t="shared" si="148"/>
        <v>1.3847527125896435</v>
      </c>
      <c r="P3573" s="156" t="s">
        <v>346</v>
      </c>
      <c r="Q3573" s="156" t="s">
        <v>346</v>
      </c>
      <c r="R3573" s="185">
        <v>73</v>
      </c>
      <c r="S3573" s="185">
        <v>281</v>
      </c>
      <c r="T3573" s="186">
        <v>503</v>
      </c>
      <c r="U3573" s="186"/>
      <c r="V3573" s="186"/>
      <c r="W3573" s="157"/>
    </row>
    <row r="3574" spans="1:23" ht="13.8">
      <c r="A3574" s="158">
        <v>16.23</v>
      </c>
      <c r="B3574" s="153">
        <v>74</v>
      </c>
      <c r="C3574" s="27">
        <v>117548</v>
      </c>
      <c r="D3574" s="27"/>
      <c r="E3574" s="27"/>
      <c r="F3574" s="27"/>
      <c r="G3574" s="27"/>
      <c r="H3574" s="27"/>
      <c r="I3574" s="27"/>
      <c r="J3574" s="154" t="s">
        <v>447</v>
      </c>
      <c r="K3574" s="27" t="s">
        <v>455</v>
      </c>
      <c r="L3574" s="27"/>
      <c r="M3574" s="155" t="s">
        <v>463</v>
      </c>
      <c r="N3574" s="140">
        <v>3.4056178730330448E-3</v>
      </c>
      <c r="O3574" s="140">
        <f t="shared" si="148"/>
        <v>3.4056178730330449</v>
      </c>
      <c r="P3574" s="156" t="s">
        <v>346</v>
      </c>
      <c r="Q3574" s="27">
        <v>11.611000000000001</v>
      </c>
      <c r="R3574" s="185">
        <v>87</v>
      </c>
      <c r="S3574" s="185">
        <v>143</v>
      </c>
      <c r="T3574" s="186">
        <v>227</v>
      </c>
      <c r="U3574" s="186"/>
      <c r="V3574" s="186"/>
      <c r="W3574" s="157"/>
    </row>
    <row r="3575" spans="1:23" ht="13.8">
      <c r="A3575" s="158">
        <v>16.670000000000002</v>
      </c>
      <c r="B3575" s="153">
        <v>55</v>
      </c>
      <c r="C3575" s="27">
        <v>2225723</v>
      </c>
      <c r="D3575" s="27"/>
      <c r="E3575" s="27"/>
      <c r="F3575" s="27"/>
      <c r="G3575" s="27"/>
      <c r="H3575" s="27"/>
      <c r="I3575" s="27"/>
      <c r="J3575" s="154" t="s">
        <v>804</v>
      </c>
      <c r="K3575" s="27" t="s">
        <v>741</v>
      </c>
      <c r="L3575" s="27"/>
      <c r="M3575" s="155" t="s">
        <v>756</v>
      </c>
      <c r="N3575" s="140">
        <v>6.4483972753434579E-2</v>
      </c>
      <c r="O3575" s="140">
        <f t="shared" si="148"/>
        <v>64.483972753434585</v>
      </c>
      <c r="P3575" s="156" t="s">
        <v>346</v>
      </c>
      <c r="Q3575" s="27">
        <v>9.6222999999999992</v>
      </c>
      <c r="R3575" s="185">
        <v>129</v>
      </c>
      <c r="S3575" s="185">
        <v>213</v>
      </c>
      <c r="T3575" s="186">
        <v>256</v>
      </c>
      <c r="U3575" s="186"/>
      <c r="V3575" s="186"/>
      <c r="W3575" s="157"/>
    </row>
    <row r="3576" spans="1:23" ht="13.8">
      <c r="A3576" s="158">
        <v>16.88</v>
      </c>
      <c r="B3576" s="153">
        <v>149</v>
      </c>
      <c r="C3576" s="27">
        <v>14228583</v>
      </c>
      <c r="D3576" s="27"/>
      <c r="E3576" s="27"/>
      <c r="F3576" s="27"/>
      <c r="G3576" s="27"/>
      <c r="H3576" s="27"/>
      <c r="I3576" s="27"/>
      <c r="J3576" s="154" t="s">
        <v>481</v>
      </c>
      <c r="K3576" s="27" t="s">
        <v>117</v>
      </c>
      <c r="L3576" s="27"/>
      <c r="M3576" s="155" t="s">
        <v>142</v>
      </c>
      <c r="N3576" s="140">
        <v>0.41223259070961771</v>
      </c>
      <c r="O3576" s="140">
        <f t="shared" si="148"/>
        <v>412.23259070961768</v>
      </c>
      <c r="P3576" s="27">
        <v>600</v>
      </c>
      <c r="Q3576" s="27">
        <v>600</v>
      </c>
      <c r="R3576" s="185">
        <v>104</v>
      </c>
      <c r="S3576" s="185">
        <v>223</v>
      </c>
      <c r="T3576" s="186">
        <v>205</v>
      </c>
      <c r="U3576" s="186"/>
      <c r="V3576" s="186"/>
      <c r="W3576" s="157"/>
    </row>
    <row r="3577" spans="1:23" ht="13.8">
      <c r="A3577" s="158">
        <v>17.3</v>
      </c>
      <c r="B3577" s="153">
        <v>129</v>
      </c>
      <c r="C3577" s="27">
        <v>262715</v>
      </c>
      <c r="D3577" s="27"/>
      <c r="E3577" s="27"/>
      <c r="F3577" s="27"/>
      <c r="G3577" s="27"/>
      <c r="H3577" s="27"/>
      <c r="I3577" s="27"/>
      <c r="J3577" s="154" t="s">
        <v>95</v>
      </c>
      <c r="K3577" s="27" t="s">
        <v>98</v>
      </c>
      <c r="L3577" s="27"/>
      <c r="M3577" s="155" t="s">
        <v>98</v>
      </c>
      <c r="N3577" s="140">
        <v>7.6114174593687372E-3</v>
      </c>
      <c r="O3577" s="140">
        <f t="shared" si="148"/>
        <v>7.6114174593687371</v>
      </c>
      <c r="P3577" s="156" t="s">
        <v>346</v>
      </c>
      <c r="Q3577" s="156" t="s">
        <v>346</v>
      </c>
      <c r="R3577" s="185">
        <v>95</v>
      </c>
      <c r="S3577" s="185">
        <v>260</v>
      </c>
      <c r="T3577" s="186"/>
      <c r="U3577" s="186"/>
      <c r="V3577" s="186"/>
      <c r="W3577" s="157"/>
    </row>
    <row r="3578" spans="1:23" ht="13.8">
      <c r="A3578" s="158">
        <v>17.66</v>
      </c>
      <c r="B3578" s="153">
        <v>55</v>
      </c>
      <c r="C3578" s="27">
        <v>395208</v>
      </c>
      <c r="D3578" s="27"/>
      <c r="E3578" s="27"/>
      <c r="F3578" s="27"/>
      <c r="G3578" s="27"/>
      <c r="H3578" s="27"/>
      <c r="I3578" s="27"/>
      <c r="J3578" s="154" t="s">
        <v>862</v>
      </c>
      <c r="K3578" s="27" t="s">
        <v>863</v>
      </c>
      <c r="L3578" s="27"/>
      <c r="M3578" s="155" t="s">
        <v>864</v>
      </c>
      <c r="N3578" s="140">
        <v>1.1450024061367643E-2</v>
      </c>
      <c r="O3578" s="140">
        <f t="shared" si="148"/>
        <v>11.450024061367643</v>
      </c>
      <c r="P3578" s="156" t="s">
        <v>346</v>
      </c>
      <c r="Q3578" s="156" t="s">
        <v>346</v>
      </c>
      <c r="R3578" s="185">
        <v>256</v>
      </c>
      <c r="S3578" s="185">
        <v>102</v>
      </c>
      <c r="T3578" s="186">
        <v>213</v>
      </c>
      <c r="U3578" s="186"/>
      <c r="V3578" s="186"/>
      <c r="W3578" s="157"/>
    </row>
    <row r="3579" spans="1:23" ht="13.8">
      <c r="A3579" s="158">
        <v>18.760000000000002</v>
      </c>
      <c r="B3579" s="153">
        <v>55</v>
      </c>
      <c r="C3579" s="27">
        <v>423943</v>
      </c>
      <c r="D3579" s="27"/>
      <c r="E3579" s="27"/>
      <c r="F3579" s="27"/>
      <c r="G3579" s="27"/>
      <c r="H3579" s="27"/>
      <c r="I3579" s="27"/>
      <c r="J3579" s="154" t="s">
        <v>448</v>
      </c>
      <c r="K3579" s="27" t="s">
        <v>456</v>
      </c>
      <c r="L3579" s="27"/>
      <c r="M3579" s="155" t="s">
        <v>464</v>
      </c>
      <c r="N3579" s="140">
        <v>1.2282538690128698E-2</v>
      </c>
      <c r="O3579" s="140">
        <f t="shared" si="148"/>
        <v>12.282538690128698</v>
      </c>
      <c r="P3579" s="156" t="s">
        <v>346</v>
      </c>
      <c r="Q3579" s="156" t="s">
        <v>346</v>
      </c>
      <c r="R3579" s="185">
        <v>69</v>
      </c>
      <c r="S3579" s="185">
        <v>83</v>
      </c>
      <c r="T3579" s="186">
        <v>252</v>
      </c>
      <c r="U3579" s="186"/>
      <c r="V3579" s="186"/>
      <c r="W3579" s="157"/>
    </row>
    <row r="3580" spans="1:23" ht="13.8">
      <c r="A3580" s="158">
        <v>20.27</v>
      </c>
      <c r="B3580" s="153">
        <v>56</v>
      </c>
      <c r="C3580" s="27">
        <v>6107822</v>
      </c>
      <c r="D3580" s="27"/>
      <c r="E3580" s="27"/>
      <c r="F3580" s="27"/>
      <c r="G3580" s="27"/>
      <c r="H3580" s="27"/>
      <c r="I3580" s="27"/>
      <c r="J3580" s="154" t="s">
        <v>805</v>
      </c>
      <c r="K3580" s="27" t="s">
        <v>851</v>
      </c>
      <c r="L3580" s="27"/>
      <c r="M3580" s="155" t="s">
        <v>826</v>
      </c>
      <c r="N3580" s="140">
        <v>0.17695671358512641</v>
      </c>
      <c r="O3580" s="140">
        <f t="shared" si="148"/>
        <v>176.95671358512641</v>
      </c>
      <c r="P3580" s="156" t="s">
        <v>346</v>
      </c>
      <c r="Q3580" s="27">
        <v>0.73799999999999999</v>
      </c>
      <c r="R3580" s="185">
        <v>69</v>
      </c>
      <c r="S3580" s="185">
        <v>257</v>
      </c>
      <c r="T3580" s="186">
        <v>239</v>
      </c>
      <c r="U3580" s="186">
        <v>186</v>
      </c>
      <c r="V3580" s="186">
        <v>312</v>
      </c>
      <c r="W3580" s="157"/>
    </row>
    <row r="3581" spans="1:23" ht="13.8">
      <c r="A3581" s="158">
        <v>20.3</v>
      </c>
      <c r="B3581" s="153">
        <v>207</v>
      </c>
      <c r="C3581" s="27">
        <v>45485</v>
      </c>
      <c r="D3581" s="27"/>
      <c r="E3581" s="27"/>
      <c r="F3581" s="27"/>
      <c r="G3581" s="27"/>
      <c r="H3581" s="27"/>
      <c r="I3581" s="27"/>
      <c r="J3581" s="154" t="s">
        <v>444</v>
      </c>
      <c r="K3581" s="27" t="s">
        <v>98</v>
      </c>
      <c r="L3581" s="27"/>
      <c r="M3581" s="155" t="s">
        <v>98</v>
      </c>
      <c r="N3581" s="140">
        <v>1.3177980821018481E-3</v>
      </c>
      <c r="O3581" s="140">
        <f t="shared" si="148"/>
        <v>1.3177980821018482</v>
      </c>
      <c r="P3581" s="156" t="s">
        <v>346</v>
      </c>
      <c r="Q3581" s="156" t="s">
        <v>346</v>
      </c>
      <c r="R3581" s="185">
        <v>73</v>
      </c>
      <c r="S3581" s="185">
        <v>147</v>
      </c>
      <c r="T3581" s="186">
        <v>281</v>
      </c>
      <c r="U3581" s="186"/>
      <c r="V3581" s="186"/>
      <c r="W3581" s="157"/>
    </row>
    <row r="3582" spans="1:23" ht="13.8">
      <c r="A3582" s="158">
        <v>20.61</v>
      </c>
      <c r="B3582" s="153">
        <v>55</v>
      </c>
      <c r="C3582" s="27">
        <v>807891</v>
      </c>
      <c r="D3582" s="27"/>
      <c r="E3582" s="27"/>
      <c r="F3582" s="27"/>
      <c r="G3582" s="27"/>
      <c r="H3582" s="27"/>
      <c r="I3582" s="27"/>
      <c r="J3582" s="154" t="s">
        <v>95</v>
      </c>
      <c r="K3582" s="27" t="s">
        <v>98</v>
      </c>
      <c r="L3582" s="27"/>
      <c r="M3582" s="155" t="s">
        <v>98</v>
      </c>
      <c r="N3582" s="140">
        <v>2.3406336382265455E-2</v>
      </c>
      <c r="O3582" s="140">
        <f t="shared" si="148"/>
        <v>23.406336382265454</v>
      </c>
      <c r="P3582" s="156" t="s">
        <v>346</v>
      </c>
      <c r="Q3582" s="156" t="s">
        <v>346</v>
      </c>
      <c r="R3582" s="185">
        <v>97</v>
      </c>
      <c r="S3582" s="185">
        <v>111</v>
      </c>
      <c r="T3582" s="186">
        <v>252</v>
      </c>
      <c r="U3582" s="186"/>
      <c r="V3582" s="186"/>
      <c r="W3582" s="157"/>
    </row>
    <row r="3583" spans="1:23" ht="13.8">
      <c r="A3583" s="158">
        <v>21.16</v>
      </c>
      <c r="B3583" s="153">
        <v>56</v>
      </c>
      <c r="C3583" s="27">
        <v>1963162</v>
      </c>
      <c r="D3583" s="27"/>
      <c r="E3583" s="27"/>
      <c r="F3583" s="27"/>
      <c r="G3583" s="27"/>
      <c r="H3583" s="27"/>
      <c r="I3583" s="27"/>
      <c r="J3583" s="154" t="s">
        <v>871</v>
      </c>
      <c r="K3583" s="27" t="s">
        <v>381</v>
      </c>
      <c r="L3583" s="27"/>
      <c r="M3583" s="155" t="s">
        <v>376</v>
      </c>
      <c r="N3583" s="140">
        <v>5.6877017004621923E-2</v>
      </c>
      <c r="O3583" s="140">
        <f t="shared" si="148"/>
        <v>56.877017004621926</v>
      </c>
      <c r="P3583" s="27">
        <v>616.94000000000005</v>
      </c>
      <c r="Q3583" s="156" t="s">
        <v>346</v>
      </c>
      <c r="R3583" s="185">
        <v>185</v>
      </c>
      <c r="S3583" s="185">
        <v>129</v>
      </c>
      <c r="T3583" s="186">
        <v>259</v>
      </c>
      <c r="U3583" s="186"/>
      <c r="V3583" s="186"/>
      <c r="W3583" s="157"/>
    </row>
    <row r="3584" spans="1:23" ht="13.8">
      <c r="A3584" s="158">
        <v>22.03</v>
      </c>
      <c r="B3584" s="153">
        <v>55</v>
      </c>
      <c r="C3584" s="27">
        <v>708708</v>
      </c>
      <c r="D3584" s="27"/>
      <c r="E3584" s="27"/>
      <c r="F3584" s="27"/>
      <c r="G3584" s="27"/>
      <c r="H3584" s="27"/>
      <c r="I3584" s="27"/>
      <c r="J3584" s="154" t="s">
        <v>95</v>
      </c>
      <c r="K3584" s="27" t="s">
        <v>98</v>
      </c>
      <c r="L3584" s="27"/>
      <c r="M3584" s="155" t="s">
        <v>98</v>
      </c>
      <c r="N3584" s="140">
        <v>2.0532791979119197E-2</v>
      </c>
      <c r="O3584" s="140">
        <f t="shared" si="148"/>
        <v>20.532791979119196</v>
      </c>
      <c r="P3584" s="156" t="s">
        <v>346</v>
      </c>
      <c r="Q3584" s="156" t="s">
        <v>346</v>
      </c>
      <c r="R3584" s="185">
        <v>83</v>
      </c>
      <c r="S3584" s="185">
        <v>219</v>
      </c>
      <c r="T3584" s="186">
        <v>252</v>
      </c>
      <c r="U3584" s="186">
        <v>290</v>
      </c>
      <c r="V3584" s="186"/>
      <c r="W3584" s="157"/>
    </row>
    <row r="3585" spans="1:23" ht="13.8">
      <c r="A3585" s="158">
        <v>22.39</v>
      </c>
      <c r="B3585" s="153">
        <v>207</v>
      </c>
      <c r="C3585" s="27">
        <v>126281</v>
      </c>
      <c r="D3585" s="27"/>
      <c r="E3585" s="27"/>
      <c r="F3585" s="27"/>
      <c r="G3585" s="27"/>
      <c r="H3585" s="27"/>
      <c r="I3585" s="27"/>
      <c r="J3585" s="154" t="s">
        <v>444</v>
      </c>
      <c r="K3585" s="27" t="s">
        <v>98</v>
      </c>
      <c r="L3585" s="27"/>
      <c r="M3585" s="155" t="s">
        <v>98</v>
      </c>
      <c r="N3585" s="140">
        <v>3.6586316281390233E-3</v>
      </c>
      <c r="O3585" s="140">
        <f t="shared" si="148"/>
        <v>3.6586316281390232</v>
      </c>
      <c r="P3585" s="156" t="s">
        <v>346</v>
      </c>
      <c r="Q3585" s="156" t="s">
        <v>346</v>
      </c>
      <c r="R3585" s="185">
        <v>73</v>
      </c>
      <c r="S3585" s="185">
        <v>281</v>
      </c>
      <c r="T3585" s="186">
        <v>355</v>
      </c>
      <c r="U3585" s="186"/>
      <c r="V3585" s="186"/>
      <c r="W3585" s="157"/>
    </row>
    <row r="3586" spans="1:23" ht="13.8">
      <c r="A3586" s="158">
        <v>23.18</v>
      </c>
      <c r="B3586" s="153">
        <v>55</v>
      </c>
      <c r="C3586" s="27">
        <v>762132</v>
      </c>
      <c r="D3586" s="27"/>
      <c r="E3586" s="27"/>
      <c r="F3586" s="27"/>
      <c r="G3586" s="27"/>
      <c r="H3586" s="27"/>
      <c r="I3586" s="27"/>
      <c r="J3586" s="154" t="s">
        <v>95</v>
      </c>
      <c r="K3586" s="27" t="s">
        <v>98</v>
      </c>
      <c r="L3586" s="27"/>
      <c r="M3586" s="155" t="s">
        <v>98</v>
      </c>
      <c r="N3586" s="140">
        <v>2.2080599932031347E-2</v>
      </c>
      <c r="O3586" s="140">
        <f t="shared" si="148"/>
        <v>22.080599932031348</v>
      </c>
      <c r="P3586" s="156" t="s">
        <v>346</v>
      </c>
      <c r="Q3586" s="156" t="s">
        <v>346</v>
      </c>
      <c r="R3586" s="185">
        <v>81</v>
      </c>
      <c r="S3586" s="185">
        <v>281</v>
      </c>
      <c r="T3586" s="186"/>
      <c r="U3586" s="186"/>
      <c r="V3586" s="186"/>
      <c r="W3586" s="157"/>
    </row>
    <row r="3587" spans="1:23" ht="13.8">
      <c r="A3587" s="158">
        <v>23.46</v>
      </c>
      <c r="B3587" s="153">
        <v>56</v>
      </c>
      <c r="C3587" s="27">
        <v>6908782</v>
      </c>
      <c r="D3587" s="27"/>
      <c r="E3587" s="27"/>
      <c r="F3587" s="27"/>
      <c r="G3587" s="27"/>
      <c r="H3587" s="27"/>
      <c r="I3587" s="27"/>
      <c r="J3587" s="154" t="s">
        <v>684</v>
      </c>
      <c r="K3587" s="27" t="s">
        <v>852</v>
      </c>
      <c r="L3587" s="27"/>
      <c r="M3587" s="155" t="s">
        <v>696</v>
      </c>
      <c r="N3587" s="140">
        <v>0.20016224402022142</v>
      </c>
      <c r="O3587" s="140">
        <f t="shared" si="148"/>
        <v>200.16224402022144</v>
      </c>
      <c r="P3587" s="156" t="s">
        <v>346</v>
      </c>
      <c r="Q3587" s="156" t="s">
        <v>346</v>
      </c>
      <c r="R3587" s="185">
        <v>129</v>
      </c>
      <c r="S3587" s="185">
        <v>285</v>
      </c>
      <c r="T3587" s="186">
        <v>340</v>
      </c>
      <c r="U3587" s="186"/>
      <c r="V3587" s="186"/>
      <c r="W3587" s="157"/>
    </row>
    <row r="3588" spans="1:23" ht="13.8">
      <c r="A3588" s="158">
        <v>23.5</v>
      </c>
      <c r="B3588" s="153">
        <v>243</v>
      </c>
      <c r="C3588" s="27">
        <v>210549</v>
      </c>
      <c r="D3588" s="27"/>
      <c r="E3588" s="27"/>
      <c r="F3588" s="27"/>
      <c r="G3588" s="27"/>
      <c r="H3588" s="27"/>
      <c r="I3588" s="27"/>
      <c r="J3588" s="154" t="s">
        <v>450</v>
      </c>
      <c r="K3588" s="27" t="s">
        <v>120</v>
      </c>
      <c r="L3588" s="27"/>
      <c r="M3588" s="155" t="s">
        <v>145</v>
      </c>
      <c r="N3588" s="140">
        <v>0.1</v>
      </c>
      <c r="O3588" s="140">
        <f t="shared" si="148"/>
        <v>100</v>
      </c>
      <c r="P3588" s="156" t="s">
        <v>346</v>
      </c>
      <c r="Q3588" s="156" t="s">
        <v>346</v>
      </c>
      <c r="R3588" s="185">
        <v>245</v>
      </c>
      <c r="S3588" s="185">
        <v>186</v>
      </c>
      <c r="T3588" s="186">
        <v>256</v>
      </c>
      <c r="U3588" s="186"/>
      <c r="V3588" s="186"/>
      <c r="W3588" s="157"/>
    </row>
    <row r="3589" spans="1:23" ht="13.8">
      <c r="A3589" s="158">
        <v>25.88</v>
      </c>
      <c r="B3589" s="153">
        <v>57</v>
      </c>
      <c r="C3589" s="27">
        <v>2064886</v>
      </c>
      <c r="D3589" s="27"/>
      <c r="E3589" s="27"/>
      <c r="F3589" s="27"/>
      <c r="G3589" s="27"/>
      <c r="H3589" s="27"/>
      <c r="I3589" s="27"/>
      <c r="J3589" s="154" t="s">
        <v>329</v>
      </c>
      <c r="K3589" s="27" t="s">
        <v>343</v>
      </c>
      <c r="L3589" s="27"/>
      <c r="M3589" s="155" t="s">
        <v>336</v>
      </c>
      <c r="N3589" s="140">
        <v>5.9824179631943641E-2</v>
      </c>
      <c r="O3589" s="140">
        <f t="shared" si="148"/>
        <v>59.824179631943643</v>
      </c>
      <c r="P3589" s="156" t="s">
        <v>346</v>
      </c>
      <c r="Q3589" s="27">
        <v>2.1544000000000001E-4</v>
      </c>
      <c r="R3589" s="185">
        <v>71</v>
      </c>
      <c r="S3589" s="185">
        <v>85</v>
      </c>
      <c r="T3589" s="186">
        <v>366</v>
      </c>
      <c r="U3589" s="186"/>
      <c r="V3589" s="186"/>
      <c r="W3589" s="157"/>
    </row>
    <row r="3590" spans="1:23" ht="13.8">
      <c r="A3590" s="158">
        <v>26.91</v>
      </c>
      <c r="B3590" s="153">
        <v>57</v>
      </c>
      <c r="C3590" s="27">
        <v>1900668</v>
      </c>
      <c r="D3590" s="27"/>
      <c r="E3590" s="27"/>
      <c r="F3590" s="27"/>
      <c r="G3590" s="27"/>
      <c r="H3590" s="27"/>
      <c r="I3590" s="27"/>
      <c r="J3590" s="154" t="s">
        <v>330</v>
      </c>
      <c r="K3590" s="27" t="s">
        <v>344</v>
      </c>
      <c r="L3590" s="27"/>
      <c r="M3590" s="155" t="s">
        <v>337</v>
      </c>
      <c r="N3590" s="140">
        <v>5.5066431683244044E-2</v>
      </c>
      <c r="O3590" s="140">
        <f t="shared" si="148"/>
        <v>55.066431683244041</v>
      </c>
      <c r="P3590" s="156" t="s">
        <v>346</v>
      </c>
      <c r="Q3590" s="27">
        <v>8.6225999999999997E-5</v>
      </c>
      <c r="R3590" s="185">
        <v>71</v>
      </c>
      <c r="S3590" s="185">
        <v>85</v>
      </c>
      <c r="T3590" s="186">
        <v>380</v>
      </c>
      <c r="U3590" s="186"/>
      <c r="V3590" s="186"/>
      <c r="W3590" s="157"/>
    </row>
    <row r="3591" spans="1:23" ht="13.8">
      <c r="A3591" s="158">
        <v>28.01</v>
      </c>
      <c r="B3591" s="153">
        <v>57</v>
      </c>
      <c r="C3591" s="27">
        <v>1001320</v>
      </c>
      <c r="D3591" s="27"/>
      <c r="E3591" s="27"/>
      <c r="F3591" s="27"/>
      <c r="G3591" s="27"/>
      <c r="H3591" s="27"/>
      <c r="I3591" s="27"/>
      <c r="J3591" s="154" t="s">
        <v>532</v>
      </c>
      <c r="K3591" s="27" t="s">
        <v>253</v>
      </c>
      <c r="L3591" s="27"/>
      <c r="M3591" s="155" t="s">
        <v>254</v>
      </c>
      <c r="N3591" s="140">
        <v>2.9010389701444927E-2</v>
      </c>
      <c r="O3591" s="140">
        <f t="shared" si="148"/>
        <v>29.010389701444929</v>
      </c>
      <c r="P3591" s="156" t="s">
        <v>346</v>
      </c>
      <c r="Q3591" s="156" t="s">
        <v>346</v>
      </c>
      <c r="R3591" s="185">
        <v>71</v>
      </c>
      <c r="S3591" s="185">
        <v>85</v>
      </c>
      <c r="T3591" s="186">
        <v>394</v>
      </c>
      <c r="U3591" s="186"/>
      <c r="V3591" s="186"/>
      <c r="W3591" s="157"/>
    </row>
    <row r="3592" spans="1:23" ht="13.8">
      <c r="A3592" s="9">
        <v>29.35</v>
      </c>
      <c r="B3592" s="10">
        <v>57</v>
      </c>
      <c r="C3592" s="135">
        <v>1077875</v>
      </c>
      <c r="D3592" s="135"/>
      <c r="E3592" s="135"/>
      <c r="F3592" s="135"/>
      <c r="G3592" s="135"/>
      <c r="H3592" s="135"/>
      <c r="I3592" s="135"/>
      <c r="J3592" s="138" t="s">
        <v>158</v>
      </c>
      <c r="K3592" s="135" t="s">
        <v>169</v>
      </c>
      <c r="L3592" s="135"/>
      <c r="M3592" s="20" t="s">
        <v>181</v>
      </c>
      <c r="N3592" s="14">
        <v>3.1228352374310864E-2</v>
      </c>
      <c r="O3592" s="140">
        <f t="shared" si="148"/>
        <v>31.228352374310866</v>
      </c>
      <c r="P3592" s="130" t="s">
        <v>346</v>
      </c>
      <c r="Q3592" s="130" t="s">
        <v>346</v>
      </c>
      <c r="R3592" s="185">
        <v>71</v>
      </c>
      <c r="S3592" s="185">
        <v>85</v>
      </c>
      <c r="T3592" s="186">
        <v>408</v>
      </c>
      <c r="U3592" s="186"/>
      <c r="V3592" s="186"/>
      <c r="W3592" s="136"/>
    </row>
    <row r="3593" spans="1:23" ht="14.4" thickBot="1">
      <c r="A3593" s="9">
        <v>29.35</v>
      </c>
      <c r="B3593" s="10">
        <v>57</v>
      </c>
      <c r="C3593" s="135">
        <v>1077875</v>
      </c>
      <c r="D3593" s="135"/>
      <c r="E3593" s="135"/>
      <c r="F3593" s="135"/>
      <c r="G3593" s="135"/>
      <c r="H3593" s="135"/>
      <c r="I3593" s="135"/>
      <c r="J3593" s="138" t="s">
        <v>95</v>
      </c>
      <c r="K3593" s="135" t="s">
        <v>98</v>
      </c>
      <c r="L3593" s="135"/>
      <c r="M3593" s="20" t="s">
        <v>98</v>
      </c>
      <c r="N3593" s="14">
        <v>3.1228352374310864E-2</v>
      </c>
      <c r="O3593" s="140">
        <f t="shared" si="148"/>
        <v>31.228352374310866</v>
      </c>
      <c r="P3593" s="130" t="s">
        <v>346</v>
      </c>
      <c r="Q3593" s="130" t="s">
        <v>346</v>
      </c>
      <c r="R3593" s="187">
        <v>71</v>
      </c>
      <c r="S3593" s="187">
        <v>85</v>
      </c>
      <c r="T3593" s="188">
        <v>408</v>
      </c>
      <c r="U3593" s="188"/>
      <c r="V3593" s="188"/>
      <c r="W3593" s="136"/>
    </row>
    <row r="3594" spans="1:23">
      <c r="A3594" s="220" t="s">
        <v>875</v>
      </c>
      <c r="B3594" s="220"/>
      <c r="C3594" s="220"/>
      <c r="D3594" s="220"/>
      <c r="E3594" s="220"/>
      <c r="F3594" s="220"/>
      <c r="G3594" s="220"/>
      <c r="H3594" s="220"/>
      <c r="I3594" s="220"/>
      <c r="J3594" s="220"/>
      <c r="K3594" s="220"/>
      <c r="L3594" s="220"/>
      <c r="M3594" s="220"/>
      <c r="N3594" s="220"/>
      <c r="O3594" s="220"/>
      <c r="P3594" s="220"/>
      <c r="Q3594" s="220"/>
      <c r="R3594" s="220"/>
      <c r="S3594" s="220"/>
      <c r="T3594" s="220"/>
      <c r="U3594" s="220"/>
      <c r="V3594" s="220"/>
      <c r="W3594" s="220"/>
    </row>
    <row r="3595" spans="1:23" ht="13.8">
      <c r="A3595" s="5">
        <v>6.15</v>
      </c>
      <c r="B3595" s="10">
        <v>91</v>
      </c>
      <c r="C3595" s="11">
        <v>11039097</v>
      </c>
      <c r="D3595" s="135"/>
      <c r="E3595" s="135"/>
      <c r="F3595" s="135"/>
      <c r="G3595" s="135"/>
      <c r="H3595" s="135"/>
      <c r="I3595" s="135"/>
      <c r="J3595" s="138" t="s">
        <v>215</v>
      </c>
      <c r="K3595" s="135" t="s">
        <v>229</v>
      </c>
      <c r="L3595" s="135"/>
      <c r="M3595" s="20" t="s">
        <v>238</v>
      </c>
      <c r="N3595" s="14">
        <v>0.25777779697777514</v>
      </c>
      <c r="O3595" s="140">
        <f t="shared" si="148"/>
        <v>257.77779697777515</v>
      </c>
      <c r="P3595" s="135">
        <v>4300</v>
      </c>
      <c r="Q3595" s="130" t="s">
        <v>346</v>
      </c>
      <c r="R3595" s="185">
        <v>65</v>
      </c>
      <c r="S3595" s="185"/>
      <c r="T3595" s="186"/>
      <c r="U3595" s="186"/>
      <c r="V3595" s="186"/>
      <c r="W3595" s="136"/>
    </row>
    <row r="3596" spans="1:23" ht="13.8">
      <c r="A3596" s="5">
        <v>6.45</v>
      </c>
      <c r="B3596" s="10">
        <v>72</v>
      </c>
      <c r="C3596" s="11">
        <v>244801</v>
      </c>
      <c r="D3596" s="135"/>
      <c r="E3596" s="135"/>
      <c r="F3596" s="135"/>
      <c r="G3596" s="135"/>
      <c r="H3596" s="135"/>
      <c r="I3596" s="135"/>
      <c r="J3596" s="138" t="s">
        <v>95</v>
      </c>
      <c r="K3596" s="135" t="s">
        <v>98</v>
      </c>
      <c r="L3596" s="135"/>
      <c r="M3596" s="20" t="s">
        <v>98</v>
      </c>
      <c r="N3596" s="14">
        <v>5.7164333711313825E-3</v>
      </c>
      <c r="O3596" s="140">
        <f t="shared" si="148"/>
        <v>5.7164333711313828</v>
      </c>
      <c r="P3596" s="130" t="s">
        <v>346</v>
      </c>
      <c r="Q3596" s="130" t="s">
        <v>346</v>
      </c>
      <c r="R3596" s="185">
        <v>57</v>
      </c>
      <c r="S3596" s="185">
        <v>131</v>
      </c>
      <c r="T3596" s="186"/>
      <c r="U3596" s="186"/>
      <c r="V3596" s="186"/>
      <c r="W3596" s="136"/>
    </row>
    <row r="3597" spans="1:23" ht="13.8">
      <c r="A3597" s="5">
        <v>6.76</v>
      </c>
      <c r="B3597" s="10">
        <v>91</v>
      </c>
      <c r="C3597" s="11">
        <v>141685</v>
      </c>
      <c r="D3597" s="135"/>
      <c r="E3597" s="135"/>
      <c r="F3597" s="135"/>
      <c r="G3597" s="135"/>
      <c r="H3597" s="135"/>
      <c r="I3597" s="135"/>
      <c r="J3597" s="138" t="s">
        <v>536</v>
      </c>
      <c r="K3597" s="135" t="s">
        <v>562</v>
      </c>
      <c r="L3597" s="135"/>
      <c r="M3597" s="20" t="s">
        <v>98</v>
      </c>
      <c r="N3597" s="14">
        <v>3.3085357583864032E-3</v>
      </c>
      <c r="O3597" s="140">
        <f t="shared" si="148"/>
        <v>3.308535758386403</v>
      </c>
      <c r="P3597" s="130" t="s">
        <v>346</v>
      </c>
      <c r="Q3597" s="130" t="s">
        <v>346</v>
      </c>
      <c r="R3597" s="185">
        <v>106</v>
      </c>
      <c r="S3597" s="185"/>
      <c r="T3597" s="186"/>
      <c r="U3597" s="186"/>
      <c r="V3597" s="186"/>
      <c r="W3597" s="136"/>
    </row>
    <row r="3598" spans="1:23" ht="13.8">
      <c r="A3598" s="162">
        <v>6.84</v>
      </c>
      <c r="B3598" s="153">
        <v>104</v>
      </c>
      <c r="C3598" s="153">
        <v>213323</v>
      </c>
      <c r="D3598" s="27"/>
      <c r="E3598" s="27"/>
      <c r="F3598" s="27"/>
      <c r="G3598" s="27"/>
      <c r="H3598" s="27"/>
      <c r="I3598" s="27"/>
      <c r="J3598" s="154" t="s">
        <v>537</v>
      </c>
      <c r="K3598" s="27" t="s">
        <v>563</v>
      </c>
      <c r="L3598" s="27"/>
      <c r="M3598" s="155" t="s">
        <v>577</v>
      </c>
      <c r="N3598" s="140">
        <v>4.981379635009088E-3</v>
      </c>
      <c r="O3598" s="140">
        <f t="shared" si="148"/>
        <v>4.9813796350090884</v>
      </c>
      <c r="P3598" s="27">
        <v>1.2</v>
      </c>
      <c r="Q3598" s="156" t="s">
        <v>346</v>
      </c>
      <c r="R3598" s="185">
        <v>78</v>
      </c>
      <c r="S3598" s="185">
        <v>51</v>
      </c>
      <c r="T3598" s="186"/>
      <c r="U3598" s="186"/>
      <c r="V3598" s="186"/>
      <c r="W3598" s="157"/>
    </row>
    <row r="3599" spans="1:23" ht="13.8">
      <c r="A3599" s="162">
        <v>7.13</v>
      </c>
      <c r="B3599" s="153">
        <v>60</v>
      </c>
      <c r="C3599" s="153">
        <v>498321</v>
      </c>
      <c r="D3599" s="27"/>
      <c r="E3599" s="27"/>
      <c r="F3599" s="27"/>
      <c r="G3599" s="27"/>
      <c r="H3599" s="27"/>
      <c r="I3599" s="27"/>
      <c r="J3599" s="154" t="s">
        <v>73</v>
      </c>
      <c r="K3599" s="27" t="s">
        <v>99</v>
      </c>
      <c r="L3599" s="27"/>
      <c r="M3599" s="155" t="s">
        <v>124</v>
      </c>
      <c r="N3599" s="140">
        <v>1.1636467146521303E-2</v>
      </c>
      <c r="O3599" s="140">
        <f t="shared" si="148"/>
        <v>11.636467146521303</v>
      </c>
      <c r="P3599" s="156" t="s">
        <v>346</v>
      </c>
      <c r="Q3599" s="156" t="s">
        <v>346</v>
      </c>
      <c r="R3599" s="185">
        <v>73</v>
      </c>
      <c r="S3599" s="185"/>
      <c r="T3599" s="186"/>
      <c r="U3599" s="186"/>
      <c r="V3599" s="186"/>
      <c r="W3599" s="157"/>
    </row>
    <row r="3600" spans="1:23" ht="13.8">
      <c r="A3600" s="162">
        <v>7.17</v>
      </c>
      <c r="B3600" s="153">
        <v>61</v>
      </c>
      <c r="C3600" s="153">
        <v>876739</v>
      </c>
      <c r="D3600" s="27"/>
      <c r="E3600" s="27"/>
      <c r="F3600" s="27"/>
      <c r="G3600" s="27"/>
      <c r="H3600" s="27"/>
      <c r="I3600" s="27"/>
      <c r="J3600" s="154" t="s">
        <v>95</v>
      </c>
      <c r="K3600" s="27" t="s">
        <v>98</v>
      </c>
      <c r="L3600" s="27"/>
      <c r="M3600" s="155" t="s">
        <v>98</v>
      </c>
      <c r="N3600" s="140">
        <v>2.047303759940669E-2</v>
      </c>
      <c r="O3600" s="140">
        <f t="shared" si="148"/>
        <v>20.473037599406691</v>
      </c>
      <c r="P3600" s="156" t="s">
        <v>346</v>
      </c>
      <c r="Q3600" s="156" t="s">
        <v>346</v>
      </c>
      <c r="R3600" s="185"/>
      <c r="S3600" s="185"/>
      <c r="T3600" s="186"/>
      <c r="U3600" s="186"/>
      <c r="V3600" s="186"/>
      <c r="W3600" s="157"/>
    </row>
    <row r="3601" spans="1:23" ht="13.8">
      <c r="A3601" s="162">
        <v>7.23</v>
      </c>
      <c r="B3601" s="153">
        <v>117</v>
      </c>
      <c r="C3601" s="153">
        <v>1640667</v>
      </c>
      <c r="D3601" s="27"/>
      <c r="E3601" s="27"/>
      <c r="F3601" s="27"/>
      <c r="G3601" s="27"/>
      <c r="H3601" s="27"/>
      <c r="I3601" s="27"/>
      <c r="J3601" s="154" t="s">
        <v>777</v>
      </c>
      <c r="K3601" s="27" t="s">
        <v>828</v>
      </c>
      <c r="L3601" s="27"/>
      <c r="M3601" s="155" t="s">
        <v>807</v>
      </c>
      <c r="N3601" s="140">
        <v>3.8311786266044714E-2</v>
      </c>
      <c r="O3601" s="140">
        <f t="shared" si="148"/>
        <v>38.311786266044713</v>
      </c>
      <c r="P3601" s="156" t="s">
        <v>346</v>
      </c>
      <c r="Q3601" s="156" t="s">
        <v>346</v>
      </c>
      <c r="R3601" s="185">
        <v>103</v>
      </c>
      <c r="S3601" s="185">
        <v>89</v>
      </c>
      <c r="T3601" s="186">
        <v>133</v>
      </c>
      <c r="U3601" s="186"/>
      <c r="V3601" s="186"/>
      <c r="W3601" s="157"/>
    </row>
    <row r="3602" spans="1:23" ht="13.8">
      <c r="A3602" s="162">
        <v>7.27</v>
      </c>
      <c r="B3602" s="153">
        <v>119</v>
      </c>
      <c r="C3602" s="153">
        <v>133564</v>
      </c>
      <c r="D3602" s="27"/>
      <c r="E3602" s="27"/>
      <c r="F3602" s="27"/>
      <c r="G3602" s="27"/>
      <c r="H3602" s="27"/>
      <c r="I3602" s="27"/>
      <c r="J3602" s="154" t="s">
        <v>866</v>
      </c>
      <c r="K3602" s="27" t="s">
        <v>867</v>
      </c>
      <c r="L3602" s="27"/>
      <c r="M3602" s="155" t="s">
        <v>868</v>
      </c>
      <c r="N3602" s="140">
        <v>3.1188994603036425E-3</v>
      </c>
      <c r="O3602" s="140">
        <f t="shared" si="148"/>
        <v>3.1188994603036426</v>
      </c>
      <c r="P3602" s="27">
        <v>1086</v>
      </c>
      <c r="Q3602" s="156" t="s">
        <v>346</v>
      </c>
      <c r="R3602" s="185">
        <v>91</v>
      </c>
      <c r="S3602" s="185">
        <v>64</v>
      </c>
      <c r="T3602" s="186"/>
      <c r="U3602" s="186"/>
      <c r="V3602" s="186"/>
      <c r="W3602" s="157"/>
    </row>
    <row r="3603" spans="1:23" ht="13.8">
      <c r="A3603" s="162">
        <v>7.32</v>
      </c>
      <c r="B3603" s="153">
        <v>103</v>
      </c>
      <c r="C3603" s="153">
        <v>1866947</v>
      </c>
      <c r="D3603" s="27"/>
      <c r="E3603" s="27"/>
      <c r="F3603" s="27"/>
      <c r="G3603" s="27"/>
      <c r="H3603" s="27"/>
      <c r="I3603" s="27"/>
      <c r="J3603" s="154" t="s">
        <v>628</v>
      </c>
      <c r="K3603" s="27" t="s">
        <v>647</v>
      </c>
      <c r="L3603" s="27"/>
      <c r="M3603" s="155" t="s">
        <v>656</v>
      </c>
      <c r="N3603" s="140">
        <v>4.3595729318645027E-2</v>
      </c>
      <c r="O3603" s="140">
        <f t="shared" si="148"/>
        <v>43.595729318645027</v>
      </c>
      <c r="P3603" s="156" t="s">
        <v>346</v>
      </c>
      <c r="Q3603" s="156" t="s">
        <v>346</v>
      </c>
      <c r="R3603" s="185">
        <v>75</v>
      </c>
      <c r="S3603" s="185">
        <v>117</v>
      </c>
      <c r="T3603" s="186">
        <v>133</v>
      </c>
      <c r="U3603" s="186"/>
      <c r="V3603" s="186"/>
      <c r="W3603" s="157"/>
    </row>
    <row r="3604" spans="1:23" ht="13.8">
      <c r="A3604" s="162">
        <v>7.36</v>
      </c>
      <c r="B3604" s="153">
        <v>60</v>
      </c>
      <c r="C3604" s="153">
        <v>1611803</v>
      </c>
      <c r="D3604" s="27"/>
      <c r="E3604" s="27"/>
      <c r="F3604" s="27"/>
      <c r="G3604" s="27"/>
      <c r="H3604" s="27"/>
      <c r="I3604" s="27"/>
      <c r="J3604" s="154" t="s">
        <v>95</v>
      </c>
      <c r="K3604" s="27" t="s">
        <v>98</v>
      </c>
      <c r="L3604" s="27"/>
      <c r="M3604" s="155" t="s">
        <v>98</v>
      </c>
      <c r="N3604" s="140">
        <v>3.7637772953908182E-2</v>
      </c>
      <c r="O3604" s="140">
        <f t="shared" si="148"/>
        <v>37.637772953908183</v>
      </c>
      <c r="P3604" s="156" t="s">
        <v>346</v>
      </c>
      <c r="Q3604" s="156" t="s">
        <v>346</v>
      </c>
      <c r="R3604" s="185">
        <v>69</v>
      </c>
      <c r="S3604" s="185"/>
      <c r="T3604" s="186"/>
      <c r="U3604" s="186"/>
      <c r="V3604" s="186"/>
      <c r="W3604" s="157"/>
    </row>
    <row r="3605" spans="1:23" ht="13.8">
      <c r="A3605" s="162">
        <v>7.39</v>
      </c>
      <c r="B3605" s="153">
        <v>93</v>
      </c>
      <c r="C3605" s="153">
        <v>94379</v>
      </c>
      <c r="D3605" s="27"/>
      <c r="E3605" s="27"/>
      <c r="F3605" s="27"/>
      <c r="G3605" s="27"/>
      <c r="H3605" s="27"/>
      <c r="I3605" s="27"/>
      <c r="J3605" s="154" t="s">
        <v>324</v>
      </c>
      <c r="K3605" s="27" t="s">
        <v>338</v>
      </c>
      <c r="L3605" s="27"/>
      <c r="M3605" s="155" t="s">
        <v>331</v>
      </c>
      <c r="N3605" s="140">
        <v>2.2038768842202799E-3</v>
      </c>
      <c r="O3605" s="140">
        <f t="shared" si="148"/>
        <v>2.2038768842202798</v>
      </c>
      <c r="P3605" s="27">
        <v>150</v>
      </c>
      <c r="Q3605" s="156" t="s">
        <v>346</v>
      </c>
      <c r="R3605" s="185">
        <v>66</v>
      </c>
      <c r="S3605" s="185"/>
      <c r="T3605" s="186"/>
      <c r="U3605" s="186"/>
      <c r="V3605" s="186"/>
      <c r="W3605" s="157"/>
    </row>
    <row r="3606" spans="1:23" ht="13.8">
      <c r="A3606" s="162">
        <v>7.65</v>
      </c>
      <c r="B3606" s="153">
        <v>91</v>
      </c>
      <c r="C3606" s="153">
        <v>858729</v>
      </c>
      <c r="D3606" s="27"/>
      <c r="E3606" s="27"/>
      <c r="F3606" s="27"/>
      <c r="G3606" s="27"/>
      <c r="H3606" s="27"/>
      <c r="I3606" s="27"/>
      <c r="J3606" s="154" t="s">
        <v>876</v>
      </c>
      <c r="K3606" s="27" t="s">
        <v>882</v>
      </c>
      <c r="L3606" s="27"/>
      <c r="M3606" s="155" t="s">
        <v>98</v>
      </c>
      <c r="N3606" s="140">
        <v>2.0052479819764955E-2</v>
      </c>
      <c r="O3606" s="140">
        <f t="shared" si="148"/>
        <v>20.052479819764955</v>
      </c>
      <c r="P3606" s="156" t="s">
        <v>346</v>
      </c>
      <c r="Q3606" s="156" t="s">
        <v>346</v>
      </c>
      <c r="R3606" s="185">
        <v>126</v>
      </c>
      <c r="S3606" s="185"/>
      <c r="T3606" s="186"/>
      <c r="U3606" s="186"/>
      <c r="V3606" s="186"/>
      <c r="W3606" s="157"/>
    </row>
    <row r="3607" spans="1:23" ht="13.8">
      <c r="A3607" s="162">
        <v>7.66</v>
      </c>
      <c r="B3607" s="153">
        <v>59</v>
      </c>
      <c r="C3607" s="153">
        <v>368955</v>
      </c>
      <c r="D3607" s="27"/>
      <c r="E3607" s="27"/>
      <c r="F3607" s="27"/>
      <c r="G3607" s="27"/>
      <c r="H3607" s="27"/>
      <c r="I3607" s="27"/>
      <c r="J3607" s="154" t="s">
        <v>95</v>
      </c>
      <c r="K3607" s="27" t="s">
        <v>98</v>
      </c>
      <c r="L3607" s="27"/>
      <c r="M3607" s="155" t="s">
        <v>98</v>
      </c>
      <c r="N3607" s="140">
        <v>8.6155966456255458E-3</v>
      </c>
      <c r="O3607" s="140">
        <f t="shared" si="148"/>
        <v>8.6155966456255459</v>
      </c>
      <c r="P3607" s="156" t="s">
        <v>346</v>
      </c>
      <c r="Q3607" s="156" t="s">
        <v>346</v>
      </c>
      <c r="R3607" s="185">
        <v>103</v>
      </c>
      <c r="S3607" s="185"/>
      <c r="T3607" s="186"/>
      <c r="U3607" s="186"/>
      <c r="V3607" s="186"/>
      <c r="W3607" s="157"/>
    </row>
    <row r="3608" spans="1:23" ht="13.8">
      <c r="A3608" s="162">
        <v>7.72</v>
      </c>
      <c r="B3608" s="153">
        <v>60</v>
      </c>
      <c r="C3608" s="153">
        <v>172512</v>
      </c>
      <c r="D3608" s="27"/>
      <c r="E3608" s="27"/>
      <c r="F3608" s="27"/>
      <c r="G3608" s="27"/>
      <c r="H3608" s="27"/>
      <c r="I3608" s="27"/>
      <c r="J3608" s="154" t="s">
        <v>76</v>
      </c>
      <c r="K3608" s="27" t="s">
        <v>102</v>
      </c>
      <c r="L3608" s="27"/>
      <c r="M3608" s="155" t="s">
        <v>127</v>
      </c>
      <c r="N3608" s="140">
        <v>4.0283877668825579E-3</v>
      </c>
      <c r="O3608" s="140">
        <f t="shared" si="148"/>
        <v>4.0283877668825578</v>
      </c>
      <c r="P3608" s="156" t="s">
        <v>346</v>
      </c>
      <c r="Q3608" s="27">
        <v>12215</v>
      </c>
      <c r="R3608" s="185">
        <v>73</v>
      </c>
      <c r="S3608" s="185"/>
      <c r="T3608" s="186"/>
      <c r="U3608" s="186"/>
      <c r="V3608" s="186"/>
      <c r="W3608" s="157"/>
    </row>
    <row r="3609" spans="1:23" ht="13.8">
      <c r="A3609" s="162">
        <v>7.72</v>
      </c>
      <c r="B3609" s="153">
        <v>108</v>
      </c>
      <c r="C3609" s="153">
        <v>120064</v>
      </c>
      <c r="D3609" s="27"/>
      <c r="E3609" s="27"/>
      <c r="F3609" s="27"/>
      <c r="G3609" s="27"/>
      <c r="H3609" s="27"/>
      <c r="I3609" s="27"/>
      <c r="J3609" s="154" t="s">
        <v>530</v>
      </c>
      <c r="K3609" s="27" t="s">
        <v>103</v>
      </c>
      <c r="L3609" s="27"/>
      <c r="M3609" s="155" t="s">
        <v>98</v>
      </c>
      <c r="N3609" s="140">
        <v>2.8036562606832422E-3</v>
      </c>
      <c r="O3609" s="140">
        <f t="shared" si="148"/>
        <v>2.8036562606832423</v>
      </c>
      <c r="P3609" s="156" t="s">
        <v>346</v>
      </c>
      <c r="Q3609" s="156" t="s">
        <v>346</v>
      </c>
      <c r="R3609" s="185">
        <v>90</v>
      </c>
      <c r="S3609" s="185">
        <v>77</v>
      </c>
      <c r="T3609" s="186"/>
      <c r="U3609" s="186"/>
      <c r="V3609" s="186"/>
      <c r="W3609" s="157"/>
    </row>
    <row r="3610" spans="1:23" ht="13.8">
      <c r="A3610" s="162">
        <v>7.75</v>
      </c>
      <c r="B3610" s="153">
        <v>71</v>
      </c>
      <c r="C3610" s="153">
        <v>831204</v>
      </c>
      <c r="D3610" s="27"/>
      <c r="E3610" s="27"/>
      <c r="F3610" s="27"/>
      <c r="G3610" s="27"/>
      <c r="H3610" s="27"/>
      <c r="I3610" s="27"/>
      <c r="J3610" s="154" t="s">
        <v>95</v>
      </c>
      <c r="K3610" s="27" t="s">
        <v>98</v>
      </c>
      <c r="L3610" s="27"/>
      <c r="M3610" s="155" t="s">
        <v>98</v>
      </c>
      <c r="N3610" s="140">
        <v>1.940973396276114E-2</v>
      </c>
      <c r="O3610" s="140">
        <f t="shared" si="148"/>
        <v>19.409733962761141</v>
      </c>
      <c r="P3610" s="156" t="s">
        <v>346</v>
      </c>
      <c r="Q3610" s="156" t="s">
        <v>346</v>
      </c>
      <c r="R3610" s="185">
        <v>57</v>
      </c>
      <c r="S3610" s="185"/>
      <c r="T3610" s="186"/>
      <c r="U3610" s="186"/>
      <c r="V3610" s="186"/>
      <c r="W3610" s="157"/>
    </row>
    <row r="3611" spans="1:23" ht="13.8">
      <c r="A3611" s="162">
        <v>8.0500000000000007</v>
      </c>
      <c r="B3611" s="153">
        <v>73</v>
      </c>
      <c r="C3611" s="153">
        <v>311774</v>
      </c>
      <c r="D3611" s="27"/>
      <c r="E3611" s="27"/>
      <c r="F3611" s="27"/>
      <c r="G3611" s="27"/>
      <c r="H3611" s="27"/>
      <c r="I3611" s="27"/>
      <c r="J3611" s="154" t="s">
        <v>78</v>
      </c>
      <c r="K3611" s="27" t="s">
        <v>104</v>
      </c>
      <c r="L3611" s="27"/>
      <c r="M3611" s="155" t="s">
        <v>129</v>
      </c>
      <c r="N3611" s="140">
        <v>7.2803432087741289E-3</v>
      </c>
      <c r="O3611" s="140">
        <f t="shared" si="148"/>
        <v>7.2803432087741289</v>
      </c>
      <c r="P3611" s="156" t="s">
        <v>346</v>
      </c>
      <c r="Q3611" s="156" t="s">
        <v>346</v>
      </c>
      <c r="R3611" s="185">
        <v>355</v>
      </c>
      <c r="S3611" s="185">
        <v>267</v>
      </c>
      <c r="T3611" s="186"/>
      <c r="U3611" s="186"/>
      <c r="V3611" s="186"/>
      <c r="W3611" s="157"/>
    </row>
    <row r="3612" spans="1:23" ht="13.8">
      <c r="A3612" s="162">
        <v>8.3000000000000007</v>
      </c>
      <c r="B3612" s="153">
        <v>60</v>
      </c>
      <c r="C3612" s="153">
        <v>170986</v>
      </c>
      <c r="D3612" s="27"/>
      <c r="E3612" s="27"/>
      <c r="F3612" s="27"/>
      <c r="G3612" s="27"/>
      <c r="H3612" s="27"/>
      <c r="I3612" s="27"/>
      <c r="J3612" s="154" t="s">
        <v>524</v>
      </c>
      <c r="K3612" s="27" t="s">
        <v>106</v>
      </c>
      <c r="L3612" s="27"/>
      <c r="M3612" s="155" t="s">
        <v>131</v>
      </c>
      <c r="N3612" s="140">
        <v>3.9927536096513927E-3</v>
      </c>
      <c r="O3612" s="140">
        <f t="shared" si="148"/>
        <v>3.9927536096513925</v>
      </c>
      <c r="P3612" s="156" t="s">
        <v>346</v>
      </c>
      <c r="Q3612" s="156" t="s">
        <v>346</v>
      </c>
      <c r="R3612" s="185">
        <v>73</v>
      </c>
      <c r="S3612" s="185">
        <v>115</v>
      </c>
      <c r="T3612" s="186">
        <v>144</v>
      </c>
      <c r="U3612" s="186"/>
      <c r="V3612" s="186"/>
      <c r="W3612" s="157"/>
    </row>
    <row r="3613" spans="1:23" ht="13.8">
      <c r="A3613" s="162">
        <v>8.34</v>
      </c>
      <c r="B3613" s="153">
        <v>105</v>
      </c>
      <c r="C3613" s="153">
        <v>1007993</v>
      </c>
      <c r="D3613" s="27"/>
      <c r="E3613" s="27"/>
      <c r="F3613" s="27"/>
      <c r="G3613" s="27"/>
      <c r="H3613" s="27"/>
      <c r="I3613" s="27"/>
      <c r="J3613" s="154" t="s">
        <v>544</v>
      </c>
      <c r="K3613" s="27" t="s">
        <v>298</v>
      </c>
      <c r="L3613" s="27"/>
      <c r="M3613" s="155" t="s">
        <v>311</v>
      </c>
      <c r="N3613" s="140">
        <v>2.3537995445553062E-2</v>
      </c>
      <c r="O3613" s="140">
        <f t="shared" si="148"/>
        <v>23.537995445553062</v>
      </c>
      <c r="P3613" s="156" t="s">
        <v>346</v>
      </c>
      <c r="Q3613" s="156" t="s">
        <v>346</v>
      </c>
      <c r="R3613" s="185">
        <v>77</v>
      </c>
      <c r="S3613" s="185">
        <v>122</v>
      </c>
      <c r="T3613" s="186"/>
      <c r="U3613" s="186"/>
      <c r="V3613" s="186"/>
      <c r="W3613" s="157"/>
    </row>
    <row r="3614" spans="1:23" ht="13.8">
      <c r="A3614" s="162">
        <v>8.39</v>
      </c>
      <c r="B3614" s="153">
        <v>68</v>
      </c>
      <c r="C3614" s="153">
        <v>203697</v>
      </c>
      <c r="D3614" s="27"/>
      <c r="E3614" s="27"/>
      <c r="F3614" s="27"/>
      <c r="G3614" s="27"/>
      <c r="H3614" s="27"/>
      <c r="I3614" s="27"/>
      <c r="J3614" s="154" t="s">
        <v>630</v>
      </c>
      <c r="K3614" s="27" t="s">
        <v>161</v>
      </c>
      <c r="L3614" s="27"/>
      <c r="M3614" s="155" t="s">
        <v>657</v>
      </c>
      <c r="N3614" s="140">
        <v>4.7565995580056836E-3</v>
      </c>
      <c r="O3614" s="140">
        <f t="shared" ref="O3614:O3662" si="149">N3614*1000</f>
        <v>4.7565995580056839</v>
      </c>
      <c r="P3614" s="156" t="s">
        <v>346</v>
      </c>
      <c r="Q3614" s="156" t="s">
        <v>346</v>
      </c>
      <c r="R3614" s="185">
        <v>96</v>
      </c>
      <c r="S3614" s="185">
        <v>152</v>
      </c>
      <c r="T3614" s="186"/>
      <c r="U3614" s="186"/>
      <c r="V3614" s="186"/>
      <c r="W3614" s="157"/>
    </row>
    <row r="3615" spans="1:23" ht="13.8">
      <c r="A3615" s="162">
        <v>8.56</v>
      </c>
      <c r="B3615" s="153">
        <v>55</v>
      </c>
      <c r="C3615" s="153">
        <v>112928</v>
      </c>
      <c r="D3615" s="27"/>
      <c r="E3615" s="27"/>
      <c r="F3615" s="27"/>
      <c r="G3615" s="27"/>
      <c r="H3615" s="27"/>
      <c r="I3615" s="27"/>
      <c r="J3615" s="154" t="s">
        <v>437</v>
      </c>
      <c r="K3615" s="27" t="s">
        <v>107</v>
      </c>
      <c r="L3615" s="27"/>
      <c r="M3615" s="155" t="s">
        <v>98</v>
      </c>
      <c r="N3615" s="140">
        <v>2.6370210404987101E-3</v>
      </c>
      <c r="O3615" s="140">
        <f t="shared" si="149"/>
        <v>2.63702104049871</v>
      </c>
      <c r="P3615" s="156" t="s">
        <v>346</v>
      </c>
      <c r="Q3615" s="156" t="s">
        <v>346</v>
      </c>
      <c r="R3615" s="185">
        <v>69</v>
      </c>
      <c r="S3615" s="185">
        <v>129</v>
      </c>
      <c r="T3615" s="186">
        <v>168</v>
      </c>
      <c r="U3615" s="186"/>
      <c r="V3615" s="186"/>
      <c r="W3615" s="157"/>
    </row>
    <row r="3616" spans="1:23" ht="13.8">
      <c r="A3616" s="162">
        <v>8.61</v>
      </c>
      <c r="B3616" s="153">
        <v>128</v>
      </c>
      <c r="C3616" s="153">
        <v>56082</v>
      </c>
      <c r="D3616" s="27"/>
      <c r="E3616" s="27"/>
      <c r="F3616" s="27"/>
      <c r="G3616" s="27"/>
      <c r="H3616" s="27"/>
      <c r="I3616" s="27"/>
      <c r="J3616" s="154" t="s">
        <v>365</v>
      </c>
      <c r="K3616" s="27" t="s">
        <v>377</v>
      </c>
      <c r="L3616" s="27"/>
      <c r="M3616" s="155" t="s">
        <v>372</v>
      </c>
      <c r="N3616" s="140">
        <v>1.3095903052675038E-3</v>
      </c>
      <c r="O3616" s="140">
        <f t="shared" si="149"/>
        <v>1.3095903052675038</v>
      </c>
      <c r="P3616" s="156" t="s">
        <v>346</v>
      </c>
      <c r="Q3616" s="27">
        <v>2000</v>
      </c>
      <c r="R3616" s="185">
        <v>102</v>
      </c>
      <c r="S3616" s="185">
        <v>64</v>
      </c>
      <c r="T3616" s="186"/>
      <c r="U3616" s="186"/>
      <c r="V3616" s="186"/>
      <c r="W3616" s="157"/>
    </row>
    <row r="3617" spans="1:23" ht="13.8">
      <c r="A3617" s="162">
        <v>8.76</v>
      </c>
      <c r="B3617" s="153">
        <v>117</v>
      </c>
      <c r="C3617" s="153">
        <v>535436</v>
      </c>
      <c r="D3617" s="27"/>
      <c r="E3617" s="27"/>
      <c r="F3617" s="27"/>
      <c r="G3617" s="27"/>
      <c r="H3617" s="27"/>
      <c r="I3617" s="27"/>
      <c r="J3617" s="154" t="s">
        <v>95</v>
      </c>
      <c r="K3617" s="27" t="s">
        <v>98</v>
      </c>
      <c r="L3617" s="27"/>
      <c r="M3617" s="155" t="s">
        <v>98</v>
      </c>
      <c r="N3617" s="140">
        <v>1.2503152431996204E-2</v>
      </c>
      <c r="O3617" s="140">
        <f t="shared" si="149"/>
        <v>12.503152431996204</v>
      </c>
      <c r="P3617" s="156" t="s">
        <v>346</v>
      </c>
      <c r="Q3617" s="156" t="s">
        <v>346</v>
      </c>
      <c r="R3617" s="185">
        <v>89</v>
      </c>
      <c r="S3617" s="185">
        <v>133</v>
      </c>
      <c r="T3617" s="186">
        <v>145</v>
      </c>
      <c r="U3617" s="186"/>
      <c r="V3617" s="186"/>
      <c r="W3617" s="157"/>
    </row>
    <row r="3618" spans="1:23" ht="13.8">
      <c r="A3618" s="162">
        <v>8.7899999999999991</v>
      </c>
      <c r="B3618" s="153">
        <v>69</v>
      </c>
      <c r="C3618" s="153">
        <v>182399</v>
      </c>
      <c r="D3618" s="27"/>
      <c r="E3618" s="27"/>
      <c r="F3618" s="27"/>
      <c r="G3618" s="27"/>
      <c r="H3618" s="27"/>
      <c r="I3618" s="27"/>
      <c r="J3618" s="154" t="s">
        <v>95</v>
      </c>
      <c r="K3618" s="27" t="s">
        <v>98</v>
      </c>
      <c r="L3618" s="27"/>
      <c r="M3618" s="155" t="s">
        <v>98</v>
      </c>
      <c r="N3618" s="140">
        <v>4.2592625457452916E-3</v>
      </c>
      <c r="O3618" s="140">
        <f t="shared" si="149"/>
        <v>4.2592625457452913</v>
      </c>
      <c r="P3618" s="156" t="s">
        <v>346</v>
      </c>
      <c r="Q3618" s="156" t="s">
        <v>346</v>
      </c>
      <c r="R3618" s="185">
        <v>97</v>
      </c>
      <c r="S3618" s="185">
        <v>115</v>
      </c>
      <c r="T3618" s="186">
        <v>154</v>
      </c>
      <c r="U3618" s="186"/>
      <c r="V3618" s="186"/>
      <c r="W3618" s="157"/>
    </row>
    <row r="3619" spans="1:23" ht="13.8">
      <c r="A3619" s="162">
        <v>8.83</v>
      </c>
      <c r="B3619" s="153">
        <v>59</v>
      </c>
      <c r="C3619" s="153">
        <v>59977</v>
      </c>
      <c r="D3619" s="27"/>
      <c r="E3619" s="27"/>
      <c r="F3619" s="27"/>
      <c r="G3619" s="27"/>
      <c r="H3619" s="27"/>
      <c r="I3619" s="27"/>
      <c r="J3619" s="154" t="s">
        <v>95</v>
      </c>
      <c r="K3619" s="27" t="s">
        <v>98</v>
      </c>
      <c r="L3619" s="27"/>
      <c r="M3619" s="155" t="s">
        <v>98</v>
      </c>
      <c r="N3619" s="140">
        <v>1.4005438061950194E-3</v>
      </c>
      <c r="O3619" s="140">
        <f t="shared" si="149"/>
        <v>1.4005438061950193</v>
      </c>
      <c r="P3619" s="156" t="s">
        <v>346</v>
      </c>
      <c r="Q3619" s="156" t="s">
        <v>346</v>
      </c>
      <c r="R3619" s="185">
        <v>103</v>
      </c>
      <c r="S3619" s="185"/>
      <c r="T3619" s="186"/>
      <c r="U3619" s="186"/>
      <c r="V3619" s="186"/>
      <c r="W3619" s="157"/>
    </row>
    <row r="3620" spans="1:23" ht="13.8">
      <c r="A3620" s="162">
        <v>8.85</v>
      </c>
      <c r="B3620" s="153">
        <v>94</v>
      </c>
      <c r="C3620" s="153">
        <v>203358</v>
      </c>
      <c r="D3620" s="27"/>
      <c r="E3620" s="27"/>
      <c r="F3620" s="27"/>
      <c r="G3620" s="27"/>
      <c r="H3620" s="27"/>
      <c r="I3620" s="27"/>
      <c r="J3620" s="154" t="s">
        <v>366</v>
      </c>
      <c r="K3620" s="27" t="s">
        <v>378</v>
      </c>
      <c r="L3620" s="27"/>
      <c r="M3620" s="155" t="s">
        <v>373</v>
      </c>
      <c r="N3620" s="140">
        <v>4.748683450992993E-3</v>
      </c>
      <c r="O3620" s="140">
        <f t="shared" si="149"/>
        <v>4.7486834509929929</v>
      </c>
      <c r="P3620" s="156" t="s">
        <v>346</v>
      </c>
      <c r="Q3620" s="156" t="s">
        <v>346</v>
      </c>
      <c r="R3620" s="185">
        <v>77</v>
      </c>
      <c r="S3620" s="185">
        <v>138</v>
      </c>
      <c r="T3620" s="186"/>
      <c r="U3620" s="186"/>
      <c r="V3620" s="186"/>
      <c r="W3620" s="157"/>
    </row>
    <row r="3621" spans="1:23" ht="13.8">
      <c r="A3621" s="162">
        <v>8.8800000000000008</v>
      </c>
      <c r="B3621" s="153">
        <v>95</v>
      </c>
      <c r="C3621" s="153">
        <v>1288759</v>
      </c>
      <c r="D3621" s="27"/>
      <c r="E3621" s="27"/>
      <c r="F3621" s="27"/>
      <c r="G3621" s="27"/>
      <c r="H3621" s="27"/>
      <c r="I3621" s="27"/>
      <c r="J3621" s="154" t="s">
        <v>95</v>
      </c>
      <c r="K3621" s="27" t="s">
        <v>98</v>
      </c>
      <c r="L3621" s="27"/>
      <c r="M3621" s="155" t="s">
        <v>98</v>
      </c>
      <c r="N3621" s="140">
        <v>3.0094260051821316E-2</v>
      </c>
      <c r="O3621" s="140">
        <f t="shared" si="149"/>
        <v>30.094260051821315</v>
      </c>
      <c r="P3621" s="156" t="s">
        <v>346</v>
      </c>
      <c r="Q3621" s="156" t="s">
        <v>346</v>
      </c>
      <c r="R3621" s="185">
        <v>69</v>
      </c>
      <c r="S3621" s="185"/>
      <c r="T3621" s="186"/>
      <c r="U3621" s="186"/>
      <c r="V3621" s="186"/>
      <c r="W3621" s="157"/>
    </row>
    <row r="3622" spans="1:23" ht="13.8">
      <c r="A3622" s="162">
        <v>8.9</v>
      </c>
      <c r="B3622" s="153">
        <v>60</v>
      </c>
      <c r="C3622" s="153">
        <v>305595</v>
      </c>
      <c r="D3622" s="27"/>
      <c r="E3622" s="27"/>
      <c r="F3622" s="27"/>
      <c r="G3622" s="27"/>
      <c r="H3622" s="27"/>
      <c r="I3622" s="27"/>
      <c r="J3622" s="154" t="s">
        <v>82</v>
      </c>
      <c r="K3622" s="27" t="s">
        <v>108</v>
      </c>
      <c r="L3622" s="27"/>
      <c r="M3622" s="155" t="s">
        <v>133</v>
      </c>
      <c r="N3622" s="140">
        <v>7.1360552287404663E-3</v>
      </c>
      <c r="O3622" s="140">
        <f t="shared" si="149"/>
        <v>7.1360552287404664</v>
      </c>
      <c r="P3622" s="156" t="s">
        <v>346</v>
      </c>
      <c r="Q3622" s="27">
        <v>500</v>
      </c>
      <c r="R3622" s="185">
        <v>73</v>
      </c>
      <c r="S3622" s="185">
        <v>129</v>
      </c>
      <c r="T3622" s="186">
        <v>158</v>
      </c>
      <c r="U3622" s="186"/>
      <c r="V3622" s="186"/>
      <c r="W3622" s="157"/>
    </row>
    <row r="3623" spans="1:23" ht="13.8">
      <c r="A3623" s="162">
        <v>9.1</v>
      </c>
      <c r="B3623" s="153">
        <v>135</v>
      </c>
      <c r="C3623" s="153">
        <v>43080</v>
      </c>
      <c r="D3623" s="27"/>
      <c r="E3623" s="27"/>
      <c r="F3623" s="27"/>
      <c r="G3623" s="27"/>
      <c r="H3623" s="27"/>
      <c r="I3623" s="27"/>
      <c r="J3623" s="154" t="s">
        <v>367</v>
      </c>
      <c r="K3623" s="27" t="s">
        <v>379</v>
      </c>
      <c r="L3623" s="27"/>
      <c r="M3623" s="155" t="s">
        <v>374</v>
      </c>
      <c r="N3623" s="140">
        <v>1.0059760770108779E-3</v>
      </c>
      <c r="O3623" s="140">
        <f t="shared" si="149"/>
        <v>1.0059760770108779</v>
      </c>
      <c r="P3623" s="27">
        <v>24700</v>
      </c>
      <c r="Q3623" s="27">
        <v>24700</v>
      </c>
      <c r="R3623" s="185">
        <v>108</v>
      </c>
      <c r="S3623" s="185">
        <v>69</v>
      </c>
      <c r="T3623" s="186"/>
      <c r="U3623" s="186"/>
      <c r="V3623" s="186"/>
      <c r="W3623" s="157"/>
    </row>
    <row r="3624" spans="1:23" ht="13.8">
      <c r="A3624" s="162">
        <v>9.17</v>
      </c>
      <c r="B3624" s="153">
        <v>55</v>
      </c>
      <c r="C3624" s="153">
        <v>296878</v>
      </c>
      <c r="D3624" s="27"/>
      <c r="E3624" s="27"/>
      <c r="F3624" s="27"/>
      <c r="G3624" s="27"/>
      <c r="H3624" s="27"/>
      <c r="I3624" s="27"/>
      <c r="J3624" s="154" t="s">
        <v>152</v>
      </c>
      <c r="K3624" s="27" t="s">
        <v>163</v>
      </c>
      <c r="L3624" s="27"/>
      <c r="M3624" s="155" t="s">
        <v>175</v>
      </c>
      <c r="N3624" s="140">
        <v>6.9325015271781672E-3</v>
      </c>
      <c r="O3624" s="140">
        <f t="shared" si="149"/>
        <v>6.9325015271781671</v>
      </c>
      <c r="P3624" s="156" t="s">
        <v>346</v>
      </c>
      <c r="Q3624" s="27">
        <v>1013.2</v>
      </c>
      <c r="R3624" s="185">
        <v>85</v>
      </c>
      <c r="S3624" s="185">
        <v>113</v>
      </c>
      <c r="T3624" s="186"/>
      <c r="U3624" s="186"/>
      <c r="V3624" s="186"/>
      <c r="W3624" s="157"/>
    </row>
    <row r="3625" spans="1:23" ht="13.8">
      <c r="A3625" s="162">
        <v>9.2799999999999994</v>
      </c>
      <c r="B3625" s="153">
        <v>135</v>
      </c>
      <c r="C3625" s="153">
        <v>316264</v>
      </c>
      <c r="D3625" s="27"/>
      <c r="E3625" s="27"/>
      <c r="F3625" s="27"/>
      <c r="G3625" s="27"/>
      <c r="H3625" s="27"/>
      <c r="I3625" s="27"/>
      <c r="J3625" s="154" t="s">
        <v>589</v>
      </c>
      <c r="K3625" s="27" t="s">
        <v>110</v>
      </c>
      <c r="L3625" s="27"/>
      <c r="M3625" s="155" t="s">
        <v>98</v>
      </c>
      <c r="N3625" s="140">
        <v>7.3851907618330617E-3</v>
      </c>
      <c r="O3625" s="140">
        <f t="shared" si="149"/>
        <v>7.3851907618330621</v>
      </c>
      <c r="P3625" s="156" t="s">
        <v>346</v>
      </c>
      <c r="Q3625" s="156" t="s">
        <v>346</v>
      </c>
      <c r="R3625" s="185">
        <v>107</v>
      </c>
      <c r="S3625" s="185">
        <v>150</v>
      </c>
      <c r="T3625" s="186"/>
      <c r="U3625" s="186"/>
      <c r="V3625" s="186"/>
      <c r="W3625" s="157"/>
    </row>
    <row r="3626" spans="1:23" ht="13.8">
      <c r="A3626" s="162">
        <v>9.2899999999999991</v>
      </c>
      <c r="B3626" s="153">
        <v>58</v>
      </c>
      <c r="C3626" s="153">
        <v>318454</v>
      </c>
      <c r="D3626" s="27"/>
      <c r="E3626" s="27"/>
      <c r="F3626" s="27"/>
      <c r="G3626" s="27"/>
      <c r="H3626" s="27"/>
      <c r="I3626" s="27"/>
      <c r="J3626" s="154" t="s">
        <v>669</v>
      </c>
      <c r="K3626" s="27" t="s">
        <v>162</v>
      </c>
      <c r="L3626" s="27"/>
      <c r="M3626" s="155" t="s">
        <v>674</v>
      </c>
      <c r="N3626" s="140">
        <v>7.4363302142159277E-3</v>
      </c>
      <c r="O3626" s="140">
        <f t="shared" si="149"/>
        <v>7.4363302142159275</v>
      </c>
      <c r="P3626" s="156" t="s">
        <v>346</v>
      </c>
      <c r="Q3626" s="156" t="s">
        <v>346</v>
      </c>
      <c r="R3626" s="185">
        <v>185</v>
      </c>
      <c r="S3626" s="185">
        <v>156</v>
      </c>
      <c r="T3626" s="186"/>
      <c r="U3626" s="186"/>
      <c r="V3626" s="186"/>
      <c r="W3626" s="157"/>
    </row>
    <row r="3627" spans="1:23" ht="13.8">
      <c r="A3627" s="162">
        <v>9.35</v>
      </c>
      <c r="B3627" s="153">
        <v>168</v>
      </c>
      <c r="C3627" s="153">
        <v>72046</v>
      </c>
      <c r="D3627" s="27"/>
      <c r="E3627" s="27"/>
      <c r="F3627" s="27"/>
      <c r="G3627" s="27"/>
      <c r="H3627" s="27"/>
      <c r="I3627" s="27"/>
      <c r="J3627" s="154" t="s">
        <v>767</v>
      </c>
      <c r="K3627" s="27" t="s">
        <v>341</v>
      </c>
      <c r="L3627" s="27"/>
      <c r="M3627" s="155" t="s">
        <v>334</v>
      </c>
      <c r="N3627" s="140">
        <v>1.6823712266556573E-3</v>
      </c>
      <c r="O3627" s="140">
        <f t="shared" si="149"/>
        <v>1.6823712266556574</v>
      </c>
      <c r="P3627" s="156" t="s">
        <v>346</v>
      </c>
      <c r="Q3627" s="156" t="s">
        <v>346</v>
      </c>
      <c r="R3627" s="185">
        <v>153</v>
      </c>
      <c r="S3627" s="185">
        <v>125</v>
      </c>
      <c r="T3627" s="186">
        <v>95</v>
      </c>
      <c r="U3627" s="186"/>
      <c r="V3627" s="186"/>
      <c r="W3627" s="157"/>
    </row>
    <row r="3628" spans="1:23" ht="13.8">
      <c r="A3628" s="162">
        <v>9.5299999999999994</v>
      </c>
      <c r="B3628" s="153">
        <v>73</v>
      </c>
      <c r="C3628" s="153">
        <v>47156</v>
      </c>
      <c r="D3628" s="27"/>
      <c r="E3628" s="27"/>
      <c r="F3628" s="27"/>
      <c r="G3628" s="27"/>
      <c r="H3628" s="27"/>
      <c r="I3628" s="27"/>
      <c r="J3628" s="154" t="s">
        <v>497</v>
      </c>
      <c r="K3628" s="27" t="s">
        <v>190</v>
      </c>
      <c r="L3628" s="27"/>
      <c r="M3628" s="155" t="s">
        <v>197</v>
      </c>
      <c r="N3628" s="140">
        <v>1.101156171948119E-3</v>
      </c>
      <c r="O3628" s="140">
        <f t="shared" si="149"/>
        <v>1.1011561719481191</v>
      </c>
      <c r="P3628" s="156" t="s">
        <v>346</v>
      </c>
      <c r="Q3628" s="27">
        <v>0.50760000000000005</v>
      </c>
      <c r="R3628" s="185">
        <v>221</v>
      </c>
      <c r="S3628" s="185">
        <v>147</v>
      </c>
      <c r="T3628" s="186">
        <v>281</v>
      </c>
      <c r="U3628" s="186"/>
      <c r="V3628" s="186"/>
      <c r="W3628" s="157"/>
    </row>
    <row r="3629" spans="1:23" ht="13.8">
      <c r="A3629" s="162">
        <v>9.5299999999999994</v>
      </c>
      <c r="B3629" s="153">
        <v>120</v>
      </c>
      <c r="C3629" s="153">
        <v>122767</v>
      </c>
      <c r="D3629" s="27"/>
      <c r="E3629" s="27"/>
      <c r="F3629" s="27"/>
      <c r="G3629" s="27"/>
      <c r="H3629" s="27"/>
      <c r="I3629" s="27"/>
      <c r="J3629" s="154" t="s">
        <v>632</v>
      </c>
      <c r="K3629" s="27" t="s">
        <v>651</v>
      </c>
      <c r="L3629" s="27"/>
      <c r="M3629" s="155" t="s">
        <v>98</v>
      </c>
      <c r="N3629" s="140">
        <v>2.8667749546516822E-3</v>
      </c>
      <c r="O3629" s="140">
        <f t="shared" si="149"/>
        <v>2.8667749546516821</v>
      </c>
      <c r="P3629" s="156" t="s">
        <v>346</v>
      </c>
      <c r="Q3629" s="156" t="s">
        <v>346</v>
      </c>
      <c r="R3629" s="185">
        <v>135</v>
      </c>
      <c r="S3629" s="185">
        <v>92</v>
      </c>
      <c r="T3629" s="186"/>
      <c r="U3629" s="186"/>
      <c r="V3629" s="186"/>
      <c r="W3629" s="157"/>
    </row>
    <row r="3630" spans="1:23" ht="13.8">
      <c r="A3630" s="162">
        <v>9.58</v>
      </c>
      <c r="B3630" s="153">
        <v>60</v>
      </c>
      <c r="C3630" s="153">
        <v>255023</v>
      </c>
      <c r="D3630" s="27"/>
      <c r="E3630" s="27"/>
      <c r="F3630" s="27"/>
      <c r="G3630" s="27"/>
      <c r="H3630" s="27"/>
      <c r="I3630" s="27"/>
      <c r="J3630" s="154" t="s">
        <v>548</v>
      </c>
      <c r="K3630" s="27" t="s">
        <v>112</v>
      </c>
      <c r="L3630" s="27"/>
      <c r="M3630" s="155" t="s">
        <v>137</v>
      </c>
      <c r="N3630" s="140">
        <v>5.9551308516143263E-3</v>
      </c>
      <c r="O3630" s="140">
        <f t="shared" si="149"/>
        <v>5.9551308516143262</v>
      </c>
      <c r="P3630" s="156" t="s">
        <v>346</v>
      </c>
      <c r="Q3630" s="156" t="s">
        <v>346</v>
      </c>
      <c r="R3630" s="185">
        <v>73</v>
      </c>
      <c r="S3630" s="185">
        <v>129</v>
      </c>
      <c r="T3630" s="186">
        <v>172</v>
      </c>
      <c r="U3630" s="186"/>
      <c r="V3630" s="186"/>
      <c r="W3630" s="157"/>
    </row>
    <row r="3631" spans="1:23" ht="13.8">
      <c r="A3631" s="162">
        <v>9.59</v>
      </c>
      <c r="B3631" s="153">
        <v>57</v>
      </c>
      <c r="C3631" s="27">
        <v>225502</v>
      </c>
      <c r="D3631" s="27"/>
      <c r="E3631" s="27"/>
      <c r="F3631" s="27"/>
      <c r="G3631" s="27"/>
      <c r="H3631" s="27"/>
      <c r="I3631" s="27"/>
      <c r="J3631" s="154" t="s">
        <v>95</v>
      </c>
      <c r="K3631" s="27" t="s">
        <v>98</v>
      </c>
      <c r="L3631" s="27"/>
      <c r="M3631" s="155" t="s">
        <v>98</v>
      </c>
      <c r="N3631" s="140">
        <v>5.2657757037629302E-3</v>
      </c>
      <c r="O3631" s="140">
        <f t="shared" si="149"/>
        <v>5.2657757037629302</v>
      </c>
      <c r="P3631" s="156" t="s">
        <v>346</v>
      </c>
      <c r="Q3631" s="156" t="s">
        <v>346</v>
      </c>
      <c r="R3631" s="185">
        <v>87</v>
      </c>
      <c r="S3631" s="185">
        <v>142</v>
      </c>
      <c r="T3631" s="186"/>
      <c r="U3631" s="186"/>
      <c r="V3631" s="186"/>
      <c r="W3631" s="157"/>
    </row>
    <row r="3632" spans="1:23" ht="13.8">
      <c r="A3632" s="162">
        <v>9.6300000000000008</v>
      </c>
      <c r="B3632" s="153">
        <v>104</v>
      </c>
      <c r="C3632" s="27">
        <v>235900</v>
      </c>
      <c r="D3632" s="27"/>
      <c r="E3632" s="27"/>
      <c r="F3632" s="27"/>
      <c r="G3632" s="27"/>
      <c r="H3632" s="27"/>
      <c r="I3632" s="27"/>
      <c r="J3632" s="154" t="s">
        <v>153</v>
      </c>
      <c r="K3632" s="27" t="s">
        <v>164</v>
      </c>
      <c r="L3632" s="27"/>
      <c r="M3632" s="155" t="s">
        <v>176</v>
      </c>
      <c r="N3632" s="140">
        <v>5.508583021514999E-3</v>
      </c>
      <c r="O3632" s="140">
        <f t="shared" si="149"/>
        <v>5.5085830215149993</v>
      </c>
      <c r="P3632" s="156" t="s">
        <v>346</v>
      </c>
      <c r="Q3632" s="156" t="s">
        <v>346</v>
      </c>
      <c r="R3632" s="185">
        <v>76</v>
      </c>
      <c r="S3632" s="185">
        <v>50</v>
      </c>
      <c r="T3632" s="186">
        <v>148</v>
      </c>
      <c r="U3632" s="186"/>
      <c r="V3632" s="186"/>
      <c r="W3632" s="157"/>
    </row>
    <row r="3633" spans="1:23" ht="13.8">
      <c r="A3633" s="162">
        <v>9.75</v>
      </c>
      <c r="B3633" s="153">
        <v>149</v>
      </c>
      <c r="C3633" s="27">
        <v>121842</v>
      </c>
      <c r="D3633" s="27"/>
      <c r="E3633" s="27"/>
      <c r="F3633" s="27"/>
      <c r="G3633" s="27"/>
      <c r="H3633" s="27"/>
      <c r="I3633" s="27"/>
      <c r="J3633" s="154" t="s">
        <v>709</v>
      </c>
      <c r="K3633" s="27" t="s">
        <v>732</v>
      </c>
      <c r="L3633" s="27"/>
      <c r="M3633" s="155" t="s">
        <v>98</v>
      </c>
      <c r="N3633" s="140">
        <v>2.8451749576406549E-3</v>
      </c>
      <c r="O3633" s="140">
        <f t="shared" si="149"/>
        <v>2.8451749576406549</v>
      </c>
      <c r="P3633" s="156" t="s">
        <v>346</v>
      </c>
      <c r="Q3633" s="156" t="s">
        <v>346</v>
      </c>
      <c r="R3633" s="185">
        <v>121</v>
      </c>
      <c r="S3633" s="185">
        <v>164</v>
      </c>
      <c r="T3633" s="186">
        <v>77</v>
      </c>
      <c r="U3633" s="186"/>
      <c r="V3633" s="186"/>
      <c r="W3633" s="157"/>
    </row>
    <row r="3634" spans="1:23" ht="13.8">
      <c r="A3634" s="162">
        <v>9.8000000000000007</v>
      </c>
      <c r="B3634" s="153">
        <v>149</v>
      </c>
      <c r="C3634" s="27">
        <v>197542</v>
      </c>
      <c r="D3634" s="27"/>
      <c r="E3634" s="27"/>
      <c r="F3634" s="27"/>
      <c r="G3634" s="27"/>
      <c r="H3634" s="27"/>
      <c r="I3634" s="27"/>
      <c r="J3634" s="154" t="s">
        <v>877</v>
      </c>
      <c r="K3634" s="27" t="s">
        <v>883</v>
      </c>
      <c r="L3634" s="27"/>
      <c r="M3634" s="155" t="s">
        <v>886</v>
      </c>
      <c r="N3634" s="140">
        <v>4.6128720103269004E-3</v>
      </c>
      <c r="O3634" s="140">
        <f t="shared" si="149"/>
        <v>4.6128720103269005</v>
      </c>
      <c r="P3634" s="156" t="s">
        <v>346</v>
      </c>
      <c r="Q3634" s="156" t="s">
        <v>346</v>
      </c>
      <c r="R3634" s="185">
        <v>121</v>
      </c>
      <c r="S3634" s="185">
        <v>63</v>
      </c>
      <c r="T3634" s="186"/>
      <c r="U3634" s="186"/>
      <c r="V3634" s="186"/>
      <c r="W3634" s="157"/>
    </row>
    <row r="3635" spans="1:23" ht="13.8">
      <c r="A3635" s="162">
        <v>9.92</v>
      </c>
      <c r="B3635" s="153">
        <v>55</v>
      </c>
      <c r="C3635" s="27">
        <v>382360</v>
      </c>
      <c r="D3635" s="27"/>
      <c r="E3635" s="27"/>
      <c r="F3635" s="27"/>
      <c r="G3635" s="27"/>
      <c r="H3635" s="27"/>
      <c r="I3635" s="27"/>
      <c r="J3635" s="154" t="s">
        <v>474</v>
      </c>
      <c r="K3635" s="27" t="s">
        <v>194</v>
      </c>
      <c r="L3635" s="27"/>
      <c r="M3635" s="155" t="s">
        <v>98</v>
      </c>
      <c r="N3635" s="140">
        <v>8.9286214671745433E-3</v>
      </c>
      <c r="O3635" s="140">
        <f t="shared" si="149"/>
        <v>8.9286214671745441</v>
      </c>
      <c r="P3635" s="156" t="s">
        <v>346</v>
      </c>
      <c r="Q3635" s="156" t="s">
        <v>346</v>
      </c>
      <c r="R3635" s="185">
        <v>69</v>
      </c>
      <c r="S3635" s="185">
        <v>97</v>
      </c>
      <c r="T3635" s="186">
        <v>196</v>
      </c>
      <c r="U3635" s="186"/>
      <c r="V3635" s="186"/>
      <c r="W3635" s="157"/>
    </row>
    <row r="3636" spans="1:23" ht="13.8">
      <c r="A3636" s="162">
        <v>10.039999999999999</v>
      </c>
      <c r="B3636" s="153">
        <v>109</v>
      </c>
      <c r="C3636" s="27">
        <v>130592</v>
      </c>
      <c r="D3636" s="27"/>
      <c r="E3636" s="27"/>
      <c r="F3636" s="27"/>
      <c r="G3636" s="27"/>
      <c r="H3636" s="27"/>
      <c r="I3636" s="27"/>
      <c r="J3636" s="154" t="s">
        <v>95</v>
      </c>
      <c r="K3636" s="27" t="s">
        <v>98</v>
      </c>
      <c r="L3636" s="27"/>
      <c r="M3636" s="155" t="s">
        <v>98</v>
      </c>
      <c r="N3636" s="140">
        <v>3.0494992536909144E-3</v>
      </c>
      <c r="O3636" s="140">
        <f t="shared" si="149"/>
        <v>3.0494992536909145</v>
      </c>
      <c r="P3636" s="156" t="s">
        <v>346</v>
      </c>
      <c r="Q3636" s="156" t="s">
        <v>346</v>
      </c>
      <c r="R3636" s="185">
        <v>151</v>
      </c>
      <c r="S3636" s="185">
        <v>175</v>
      </c>
      <c r="T3636" s="186">
        <v>190</v>
      </c>
      <c r="U3636" s="186"/>
      <c r="V3636" s="186"/>
      <c r="W3636" s="157"/>
    </row>
    <row r="3637" spans="1:23" ht="13.8">
      <c r="A3637" s="162">
        <v>10.18</v>
      </c>
      <c r="B3637" s="153">
        <v>163</v>
      </c>
      <c r="C3637" s="27">
        <v>51017</v>
      </c>
      <c r="D3637" s="27"/>
      <c r="E3637" s="27"/>
      <c r="F3637" s="27"/>
      <c r="G3637" s="27"/>
      <c r="H3637" s="27"/>
      <c r="I3637" s="27"/>
      <c r="J3637" s="154" t="s">
        <v>712</v>
      </c>
      <c r="K3637" s="27" t="s">
        <v>734</v>
      </c>
      <c r="L3637" s="27"/>
      <c r="M3637" s="155" t="s">
        <v>887</v>
      </c>
      <c r="N3637" s="140">
        <v>1.1913157270395536E-3</v>
      </c>
      <c r="O3637" s="140">
        <f t="shared" si="149"/>
        <v>1.1913157270395536</v>
      </c>
      <c r="P3637" s="156" t="s">
        <v>346</v>
      </c>
      <c r="Q3637" s="156" t="s">
        <v>346</v>
      </c>
      <c r="R3637" s="185">
        <v>135</v>
      </c>
      <c r="S3637" s="185">
        <v>178</v>
      </c>
      <c r="T3637" s="186"/>
      <c r="U3637" s="186"/>
      <c r="V3637" s="186"/>
      <c r="W3637" s="157"/>
    </row>
    <row r="3638" spans="1:23" ht="13.8">
      <c r="A3638" s="162">
        <v>10.199999999999999</v>
      </c>
      <c r="B3638" s="153">
        <v>152</v>
      </c>
      <c r="C3638" s="27">
        <v>294160</v>
      </c>
      <c r="D3638" s="27"/>
      <c r="E3638" s="27"/>
      <c r="F3638" s="27"/>
      <c r="G3638" s="27"/>
      <c r="H3638" s="27"/>
      <c r="I3638" s="27"/>
      <c r="J3638" s="154" t="s">
        <v>878</v>
      </c>
      <c r="K3638" s="27" t="s">
        <v>165</v>
      </c>
      <c r="L3638" s="27"/>
      <c r="M3638" s="155" t="s">
        <v>98</v>
      </c>
      <c r="N3638" s="140">
        <v>6.8690325629879277E-3</v>
      </c>
      <c r="O3638" s="140">
        <f t="shared" si="149"/>
        <v>6.8690325629879281</v>
      </c>
      <c r="P3638" s="156" t="s">
        <v>346</v>
      </c>
      <c r="Q3638" s="156" t="s">
        <v>346</v>
      </c>
      <c r="R3638" s="185">
        <v>151</v>
      </c>
      <c r="S3638" s="185">
        <v>81</v>
      </c>
      <c r="T3638" s="186">
        <v>109</v>
      </c>
      <c r="U3638" s="186"/>
      <c r="V3638" s="186"/>
      <c r="W3638" s="157"/>
    </row>
    <row r="3639" spans="1:23" ht="13.8">
      <c r="A3639" s="162">
        <v>10.38</v>
      </c>
      <c r="B3639" s="153">
        <v>121</v>
      </c>
      <c r="C3639" s="27">
        <v>130901</v>
      </c>
      <c r="D3639" s="27"/>
      <c r="E3639" s="27"/>
      <c r="F3639" s="27"/>
      <c r="G3639" s="27"/>
      <c r="H3639" s="27"/>
      <c r="I3639" s="27"/>
      <c r="J3639" s="154" t="s">
        <v>95</v>
      </c>
      <c r="K3639" s="27" t="s">
        <v>98</v>
      </c>
      <c r="L3639" s="27"/>
      <c r="M3639" s="155" t="s">
        <v>98</v>
      </c>
      <c r="N3639" s="140">
        <v>3.0567148202600035E-3</v>
      </c>
      <c r="O3639" s="140">
        <f t="shared" si="149"/>
        <v>3.0567148202600034</v>
      </c>
      <c r="P3639" s="156" t="s">
        <v>346</v>
      </c>
      <c r="Q3639" s="156" t="s">
        <v>346</v>
      </c>
      <c r="R3639" s="185">
        <v>136</v>
      </c>
      <c r="S3639" s="185"/>
      <c r="T3639" s="186"/>
      <c r="U3639" s="186"/>
      <c r="V3639" s="186"/>
      <c r="W3639" s="157"/>
    </row>
    <row r="3640" spans="1:23" ht="13.8">
      <c r="A3640" s="162">
        <v>10.47</v>
      </c>
      <c r="B3640" s="153">
        <v>193</v>
      </c>
      <c r="C3640" s="27">
        <v>93295</v>
      </c>
      <c r="D3640" s="27"/>
      <c r="E3640" s="27"/>
      <c r="F3640" s="27"/>
      <c r="G3640" s="27"/>
      <c r="H3640" s="27"/>
      <c r="I3640" s="27"/>
      <c r="J3640" s="154" t="s">
        <v>95</v>
      </c>
      <c r="K3640" s="27" t="s">
        <v>98</v>
      </c>
      <c r="L3640" s="27"/>
      <c r="M3640" s="155" t="s">
        <v>98</v>
      </c>
      <c r="N3640" s="140">
        <v>2.1785640228581676E-3</v>
      </c>
      <c r="O3640" s="140">
        <f t="shared" si="149"/>
        <v>2.1785640228581675</v>
      </c>
      <c r="P3640" s="156" t="s">
        <v>346</v>
      </c>
      <c r="Q3640" s="156" t="s">
        <v>346</v>
      </c>
      <c r="R3640" s="185">
        <v>208</v>
      </c>
      <c r="S3640" s="185">
        <v>207</v>
      </c>
      <c r="T3640" s="186"/>
      <c r="U3640" s="186"/>
      <c r="V3640" s="186"/>
      <c r="W3640" s="157"/>
    </row>
    <row r="3641" spans="1:23" ht="13.8">
      <c r="A3641" s="162">
        <v>10.48</v>
      </c>
      <c r="B3641" s="153">
        <v>147</v>
      </c>
      <c r="C3641" s="27">
        <v>119295</v>
      </c>
      <c r="D3641" s="27"/>
      <c r="E3641" s="27"/>
      <c r="F3641" s="27"/>
      <c r="G3641" s="27"/>
      <c r="H3641" s="27"/>
      <c r="I3641" s="27"/>
      <c r="J3641" s="154" t="s">
        <v>788</v>
      </c>
      <c r="K3641" s="27" t="s">
        <v>838</v>
      </c>
      <c r="L3641" s="27"/>
      <c r="M3641" s="155" t="s">
        <v>815</v>
      </c>
      <c r="N3641" s="140">
        <v>2.7856990739789393E-3</v>
      </c>
      <c r="O3641" s="140">
        <f t="shared" si="149"/>
        <v>2.7856990739789391</v>
      </c>
      <c r="P3641" s="156" t="s">
        <v>346</v>
      </c>
      <c r="Q3641" s="156" t="s">
        <v>346</v>
      </c>
      <c r="R3641" s="185">
        <v>91</v>
      </c>
      <c r="S3641" s="185">
        <v>119</v>
      </c>
      <c r="T3641" s="186">
        <v>162</v>
      </c>
      <c r="U3641" s="186"/>
      <c r="V3641" s="186"/>
      <c r="W3641" s="157"/>
    </row>
    <row r="3642" spans="1:23" ht="13.8">
      <c r="A3642" s="162">
        <v>10.58</v>
      </c>
      <c r="B3642" s="153">
        <v>163</v>
      </c>
      <c r="C3642" s="27">
        <v>118041</v>
      </c>
      <c r="D3642" s="27"/>
      <c r="E3642" s="27"/>
      <c r="F3642" s="27"/>
      <c r="G3642" s="27"/>
      <c r="H3642" s="27"/>
      <c r="I3642" s="27"/>
      <c r="J3642" s="154" t="s">
        <v>634</v>
      </c>
      <c r="K3642" s="27" t="s">
        <v>649</v>
      </c>
      <c r="L3642" s="27"/>
      <c r="M3642" s="155" t="s">
        <v>660</v>
      </c>
      <c r="N3642" s="140">
        <v>2.7564164834364222E-3</v>
      </c>
      <c r="O3642" s="140">
        <f t="shared" si="149"/>
        <v>2.7564164834364222</v>
      </c>
      <c r="P3642" s="27">
        <v>26100</v>
      </c>
      <c r="Q3642" s="27">
        <v>26100</v>
      </c>
      <c r="R3642" s="185">
        <v>194</v>
      </c>
      <c r="S3642" s="185"/>
      <c r="T3642" s="186"/>
      <c r="U3642" s="186"/>
      <c r="V3642" s="186"/>
      <c r="W3642" s="157"/>
    </row>
    <row r="3643" spans="1:23" ht="13.8">
      <c r="A3643" s="162">
        <v>10.64</v>
      </c>
      <c r="B3643" s="153">
        <v>55</v>
      </c>
      <c r="C3643" s="27">
        <v>338813</v>
      </c>
      <c r="D3643" s="27"/>
      <c r="E3643" s="27"/>
      <c r="F3643" s="27"/>
      <c r="G3643" s="27"/>
      <c r="H3643" s="27"/>
      <c r="I3643" s="27"/>
      <c r="J3643" s="154" t="s">
        <v>95</v>
      </c>
      <c r="K3643" s="27" t="s">
        <v>98</v>
      </c>
      <c r="L3643" s="27"/>
      <c r="M3643" s="155" t="s">
        <v>98</v>
      </c>
      <c r="N3643" s="140">
        <v>7.9117403105916119E-3</v>
      </c>
      <c r="O3643" s="140">
        <f t="shared" si="149"/>
        <v>7.911740310591612</v>
      </c>
      <c r="P3643" s="156" t="s">
        <v>346</v>
      </c>
      <c r="Q3643" s="156" t="s">
        <v>346</v>
      </c>
      <c r="R3643" s="185">
        <v>69</v>
      </c>
      <c r="S3643" s="185">
        <v>83</v>
      </c>
      <c r="T3643" s="186">
        <v>158</v>
      </c>
      <c r="U3643" s="186"/>
      <c r="V3643" s="186"/>
      <c r="W3643" s="157"/>
    </row>
    <row r="3644" spans="1:23" ht="13.8">
      <c r="A3644" s="162">
        <v>10.65</v>
      </c>
      <c r="B3644" s="153">
        <v>177</v>
      </c>
      <c r="C3644" s="27">
        <v>69847</v>
      </c>
      <c r="D3644" s="27"/>
      <c r="E3644" s="27"/>
      <c r="F3644" s="27"/>
      <c r="G3644" s="27"/>
      <c r="H3644" s="27"/>
      <c r="I3644" s="27"/>
      <c r="J3644" s="154" t="s">
        <v>713</v>
      </c>
      <c r="K3644" s="27" t="s">
        <v>735</v>
      </c>
      <c r="L3644" s="27"/>
      <c r="M3644" s="155" t="s">
        <v>751</v>
      </c>
      <c r="N3644" s="140">
        <v>1.631021612139712E-3</v>
      </c>
      <c r="O3644" s="140">
        <f t="shared" si="149"/>
        <v>1.6310216121397121</v>
      </c>
      <c r="P3644" s="156" t="s">
        <v>346</v>
      </c>
      <c r="Q3644" s="156" t="s">
        <v>346</v>
      </c>
      <c r="R3644" s="185">
        <v>192</v>
      </c>
      <c r="S3644" s="185">
        <v>149</v>
      </c>
      <c r="T3644" s="186">
        <v>121</v>
      </c>
      <c r="U3644" s="186"/>
      <c r="V3644" s="186"/>
      <c r="W3644" s="157"/>
    </row>
    <row r="3645" spans="1:23" ht="13.8">
      <c r="A3645" s="162">
        <v>10.66</v>
      </c>
      <c r="B3645" s="153">
        <v>91</v>
      </c>
      <c r="C3645" s="27">
        <v>542210</v>
      </c>
      <c r="D3645" s="27"/>
      <c r="E3645" s="27"/>
      <c r="F3645" s="27"/>
      <c r="G3645" s="27"/>
      <c r="H3645" s="27"/>
      <c r="I3645" s="27"/>
      <c r="J3645" s="154" t="s">
        <v>870</v>
      </c>
      <c r="K3645" s="27" t="s">
        <v>872</v>
      </c>
      <c r="L3645" s="27"/>
      <c r="M3645" s="155" t="s">
        <v>873</v>
      </c>
      <c r="N3645" s="140">
        <v>1.2661334464161287E-2</v>
      </c>
      <c r="O3645" s="140">
        <f t="shared" si="149"/>
        <v>12.661334464161287</v>
      </c>
      <c r="P3645" s="156" t="s">
        <v>346</v>
      </c>
      <c r="Q3645" s="156" t="s">
        <v>346</v>
      </c>
      <c r="R3645" s="185">
        <v>57</v>
      </c>
      <c r="S3645" s="185">
        <v>69</v>
      </c>
      <c r="T3645" s="186">
        <v>147</v>
      </c>
      <c r="U3645" s="186">
        <v>105</v>
      </c>
      <c r="V3645" s="186"/>
      <c r="W3645" s="157"/>
    </row>
    <row r="3646" spans="1:23" ht="13.8">
      <c r="A3646" s="162">
        <v>10.67</v>
      </c>
      <c r="B3646" s="153">
        <v>147</v>
      </c>
      <c r="C3646" s="27">
        <v>51989</v>
      </c>
      <c r="D3646" s="27"/>
      <c r="E3646" s="27"/>
      <c r="F3646" s="27"/>
      <c r="G3646" s="27"/>
      <c r="H3646" s="27"/>
      <c r="I3646" s="27"/>
      <c r="J3646" s="154" t="s">
        <v>789</v>
      </c>
      <c r="K3646" s="27" t="s">
        <v>838</v>
      </c>
      <c r="L3646" s="27"/>
      <c r="M3646" s="155" t="s">
        <v>98</v>
      </c>
      <c r="N3646" s="140">
        <v>1.2140132374122224E-3</v>
      </c>
      <c r="O3646" s="140">
        <f t="shared" si="149"/>
        <v>1.2140132374122223</v>
      </c>
      <c r="P3646" s="156" t="s">
        <v>346</v>
      </c>
      <c r="Q3646" s="156" t="s">
        <v>346</v>
      </c>
      <c r="R3646" s="185">
        <v>91</v>
      </c>
      <c r="S3646" s="185">
        <v>162</v>
      </c>
      <c r="T3646" s="186">
        <v>119</v>
      </c>
      <c r="U3646" s="186"/>
      <c r="V3646" s="186"/>
      <c r="W3646" s="157"/>
    </row>
    <row r="3647" spans="1:23" ht="13.8">
      <c r="A3647" s="162">
        <v>10.79</v>
      </c>
      <c r="B3647" s="153">
        <v>59</v>
      </c>
      <c r="C3647" s="27">
        <v>175987</v>
      </c>
      <c r="D3647" s="27"/>
      <c r="E3647" s="27"/>
      <c r="F3647" s="27"/>
      <c r="G3647" s="27"/>
      <c r="H3647" s="27"/>
      <c r="I3647" s="27"/>
      <c r="J3647" s="154" t="s">
        <v>635</v>
      </c>
      <c r="K3647" s="27" t="s">
        <v>652</v>
      </c>
      <c r="L3647" s="27"/>
      <c r="M3647" s="155" t="s">
        <v>661</v>
      </c>
      <c r="N3647" s="140">
        <v>4.1095337015996615E-3</v>
      </c>
      <c r="O3647" s="140">
        <f t="shared" si="149"/>
        <v>4.1095337015996618</v>
      </c>
      <c r="P3647" s="156" t="s">
        <v>346</v>
      </c>
      <c r="Q3647" s="156" t="s">
        <v>346</v>
      </c>
      <c r="R3647" s="185">
        <v>88</v>
      </c>
      <c r="S3647" s="185">
        <v>103</v>
      </c>
      <c r="T3647" s="186">
        <v>222</v>
      </c>
      <c r="U3647" s="186"/>
      <c r="V3647" s="186"/>
      <c r="W3647" s="157"/>
    </row>
    <row r="3648" spans="1:23" ht="13.8">
      <c r="A3648" s="162">
        <v>10.91</v>
      </c>
      <c r="B3648" s="153">
        <v>58</v>
      </c>
      <c r="C3648" s="27">
        <v>29708491</v>
      </c>
      <c r="D3648" s="27"/>
      <c r="E3648" s="27"/>
      <c r="F3648" s="27"/>
      <c r="G3648" s="27"/>
      <c r="H3648" s="27"/>
      <c r="I3648" s="27"/>
      <c r="J3648" s="154" t="s">
        <v>670</v>
      </c>
      <c r="K3648" s="27" t="s">
        <v>672</v>
      </c>
      <c r="L3648" s="27"/>
      <c r="M3648" s="155" t="s">
        <v>675</v>
      </c>
      <c r="N3648" s="140">
        <v>0.6937333154617682</v>
      </c>
      <c r="O3648" s="140">
        <f t="shared" si="149"/>
        <v>693.73331546176814</v>
      </c>
      <c r="P3648" s="156" t="s">
        <v>346</v>
      </c>
      <c r="Q3648" s="27">
        <v>27.603999999999999</v>
      </c>
      <c r="R3648" s="185">
        <v>213</v>
      </c>
      <c r="S3648" s="185">
        <v>84</v>
      </c>
      <c r="T3648" s="186"/>
      <c r="U3648" s="186"/>
      <c r="V3648" s="186"/>
      <c r="W3648" s="157"/>
    </row>
    <row r="3649" spans="1:23" ht="13.8">
      <c r="A3649" s="162">
        <v>11.01</v>
      </c>
      <c r="B3649" s="153">
        <v>191</v>
      </c>
      <c r="C3649" s="27">
        <v>50391</v>
      </c>
      <c r="D3649" s="27"/>
      <c r="E3649" s="27"/>
      <c r="F3649" s="27"/>
      <c r="G3649" s="27"/>
      <c r="H3649" s="27"/>
      <c r="I3649" s="27"/>
      <c r="J3649" s="154" t="s">
        <v>443</v>
      </c>
      <c r="K3649" s="27" t="s">
        <v>732</v>
      </c>
      <c r="L3649" s="27"/>
      <c r="M3649" s="155" t="s">
        <v>98</v>
      </c>
      <c r="N3649" s="140">
        <v>1.176697783116415E-3</v>
      </c>
      <c r="O3649" s="140">
        <f t="shared" si="149"/>
        <v>1.1766977831164149</v>
      </c>
      <c r="P3649" s="156" t="s">
        <v>346</v>
      </c>
      <c r="Q3649" s="156" t="s">
        <v>346</v>
      </c>
      <c r="R3649" s="185">
        <v>91</v>
      </c>
      <c r="S3649" s="185">
        <v>206</v>
      </c>
      <c r="T3649" s="186"/>
      <c r="U3649" s="186"/>
      <c r="V3649" s="186"/>
      <c r="W3649" s="157"/>
    </row>
    <row r="3650" spans="1:23" ht="13.8">
      <c r="A3650" s="162">
        <v>11.02</v>
      </c>
      <c r="B3650" s="153">
        <v>221</v>
      </c>
      <c r="C3650" s="27">
        <v>130826</v>
      </c>
      <c r="D3650" s="27"/>
      <c r="E3650" s="27"/>
      <c r="F3650" s="27"/>
      <c r="G3650" s="27"/>
      <c r="H3650" s="27"/>
      <c r="I3650" s="27"/>
      <c r="J3650" s="154" t="s">
        <v>714</v>
      </c>
      <c r="K3650" s="27" t="s">
        <v>300</v>
      </c>
      <c r="L3650" s="27"/>
      <c r="M3650" s="155" t="s">
        <v>314</v>
      </c>
      <c r="N3650" s="140">
        <v>3.0549634691510014E-3</v>
      </c>
      <c r="O3650" s="140">
        <f t="shared" si="149"/>
        <v>3.0549634691510015</v>
      </c>
      <c r="P3650" s="27">
        <v>270</v>
      </c>
      <c r="Q3650" s="27">
        <v>270.60000000000002</v>
      </c>
      <c r="R3650" s="185">
        <v>236</v>
      </c>
      <c r="S3650" s="185">
        <v>151</v>
      </c>
      <c r="T3650" s="186">
        <v>193</v>
      </c>
      <c r="U3650" s="186"/>
      <c r="V3650" s="186"/>
      <c r="W3650" s="157"/>
    </row>
    <row r="3651" spans="1:23" ht="13.8">
      <c r="A3651" s="162">
        <v>11.35</v>
      </c>
      <c r="B3651" s="153">
        <v>55</v>
      </c>
      <c r="C3651" s="27">
        <v>969531</v>
      </c>
      <c r="D3651" s="27"/>
      <c r="E3651" s="27"/>
      <c r="F3651" s="27"/>
      <c r="G3651" s="27"/>
      <c r="H3651" s="27"/>
      <c r="I3651" s="27"/>
      <c r="J3651" s="154" t="s">
        <v>416</v>
      </c>
      <c r="K3651" s="27" t="s">
        <v>428</v>
      </c>
      <c r="L3651" s="27"/>
      <c r="M3651" s="155" t="s">
        <v>422</v>
      </c>
      <c r="N3651" s="140">
        <v>2.2639855894160482E-2</v>
      </c>
      <c r="O3651" s="140">
        <f t="shared" si="149"/>
        <v>22.639855894160483</v>
      </c>
      <c r="P3651" s="156" t="s">
        <v>346</v>
      </c>
      <c r="Q3651" s="156" t="s">
        <v>346</v>
      </c>
      <c r="R3651" s="185">
        <v>73</v>
      </c>
      <c r="S3651" s="185">
        <v>129</v>
      </c>
      <c r="T3651" s="186">
        <v>157</v>
      </c>
      <c r="U3651" s="186"/>
      <c r="V3651" s="186"/>
      <c r="W3651" s="157"/>
    </row>
    <row r="3652" spans="1:23" ht="13.8">
      <c r="A3652" s="162">
        <v>11.53</v>
      </c>
      <c r="B3652" s="153">
        <v>91</v>
      </c>
      <c r="C3652" s="27">
        <v>1652100</v>
      </c>
      <c r="D3652" s="27"/>
      <c r="E3652" s="27"/>
      <c r="F3652" s="27"/>
      <c r="G3652" s="27"/>
      <c r="H3652" s="27"/>
      <c r="I3652" s="27"/>
      <c r="J3652" s="154" t="s">
        <v>879</v>
      </c>
      <c r="K3652" s="27" t="s">
        <v>884</v>
      </c>
      <c r="L3652" s="27"/>
      <c r="M3652" s="155" t="s">
        <v>888</v>
      </c>
      <c r="N3652" s="140">
        <v>3.8578762229101012E-2</v>
      </c>
      <c r="O3652" s="140">
        <f t="shared" si="149"/>
        <v>38.578762229101009</v>
      </c>
      <c r="P3652" s="156" t="s">
        <v>346</v>
      </c>
      <c r="Q3652" s="156" t="s">
        <v>346</v>
      </c>
      <c r="R3652" s="185">
        <v>182</v>
      </c>
      <c r="S3652" s="185">
        <v>65</v>
      </c>
      <c r="T3652" s="186"/>
      <c r="U3652" s="186"/>
      <c r="V3652" s="186"/>
      <c r="W3652" s="157"/>
    </row>
    <row r="3653" spans="1:23" ht="13.8">
      <c r="A3653" s="162">
        <v>11.79</v>
      </c>
      <c r="B3653" s="153">
        <v>55</v>
      </c>
      <c r="C3653" s="27">
        <v>144519</v>
      </c>
      <c r="D3653" s="27"/>
      <c r="E3653" s="27"/>
      <c r="F3653" s="27"/>
      <c r="G3653" s="27"/>
      <c r="H3653" s="27"/>
      <c r="I3653" s="27"/>
      <c r="J3653" s="154" t="s">
        <v>761</v>
      </c>
      <c r="K3653" s="27" t="s">
        <v>196</v>
      </c>
      <c r="L3653" s="27"/>
      <c r="M3653" s="155" t="s">
        <v>98</v>
      </c>
      <c r="N3653" s="140">
        <v>3.3747134789585674E-3</v>
      </c>
      <c r="O3653" s="140">
        <f t="shared" si="149"/>
        <v>3.3747134789585673</v>
      </c>
      <c r="P3653" s="156" t="s">
        <v>346</v>
      </c>
      <c r="Q3653" s="156" t="s">
        <v>346</v>
      </c>
      <c r="R3653" s="185">
        <v>83</v>
      </c>
      <c r="S3653" s="185">
        <v>111</v>
      </c>
      <c r="T3653" s="186">
        <v>224</v>
      </c>
      <c r="U3653" s="186"/>
      <c r="V3653" s="186"/>
      <c r="W3653" s="157"/>
    </row>
    <row r="3654" spans="1:23" ht="13.8">
      <c r="A3654" s="162">
        <v>11.85</v>
      </c>
      <c r="B3654" s="153">
        <v>57</v>
      </c>
      <c r="C3654" s="27">
        <v>1393815</v>
      </c>
      <c r="D3654" s="27"/>
      <c r="E3654" s="27"/>
      <c r="F3654" s="27"/>
      <c r="G3654" s="27"/>
      <c r="H3654" s="27"/>
      <c r="I3654" s="27"/>
      <c r="J3654" s="154" t="s">
        <v>880</v>
      </c>
      <c r="K3654" s="27" t="s">
        <v>509</v>
      </c>
      <c r="L3654" s="27"/>
      <c r="M3654" s="155" t="s">
        <v>889</v>
      </c>
      <c r="N3654" s="140">
        <v>3.2547459279919151E-2</v>
      </c>
      <c r="O3654" s="140">
        <f t="shared" si="149"/>
        <v>32.547459279919153</v>
      </c>
      <c r="P3654" s="156" t="s">
        <v>346</v>
      </c>
      <c r="Q3654" s="156" t="s">
        <v>346</v>
      </c>
      <c r="R3654" s="185">
        <v>71</v>
      </c>
      <c r="S3654" s="185">
        <v>84</v>
      </c>
      <c r="T3654" s="186">
        <v>111</v>
      </c>
      <c r="U3654" s="186">
        <v>199</v>
      </c>
      <c r="V3654" s="186"/>
      <c r="W3654" s="157"/>
    </row>
    <row r="3655" spans="1:23" ht="13.8">
      <c r="A3655" s="162">
        <v>11.91</v>
      </c>
      <c r="B3655" s="153">
        <v>73</v>
      </c>
      <c r="C3655" s="27">
        <v>65639</v>
      </c>
      <c r="D3655" s="27"/>
      <c r="E3655" s="27"/>
      <c r="F3655" s="27"/>
      <c r="G3655" s="27"/>
      <c r="H3655" s="27"/>
      <c r="I3655" s="27"/>
      <c r="J3655" s="154" t="s">
        <v>498</v>
      </c>
      <c r="K3655" s="27" t="s">
        <v>98</v>
      </c>
      <c r="L3655" s="27"/>
      <c r="M3655" s="155" t="s">
        <v>98</v>
      </c>
      <c r="N3655" s="140">
        <v>1.5327591392506274E-3</v>
      </c>
      <c r="O3655" s="140">
        <f t="shared" si="149"/>
        <v>1.5327591392506275</v>
      </c>
      <c r="P3655" s="156" t="s">
        <v>346</v>
      </c>
      <c r="Q3655" s="156" t="s">
        <v>346</v>
      </c>
      <c r="R3655" s="185">
        <v>281</v>
      </c>
      <c r="S3655" s="185">
        <v>355</v>
      </c>
      <c r="T3655" s="186"/>
      <c r="U3655" s="186"/>
      <c r="V3655" s="186"/>
      <c r="W3655" s="157"/>
    </row>
    <row r="3656" spans="1:23" ht="13.8">
      <c r="A3656" s="162">
        <v>11.92</v>
      </c>
      <c r="B3656" s="153">
        <v>149</v>
      </c>
      <c r="C3656" s="27">
        <v>376979</v>
      </c>
      <c r="D3656" s="27"/>
      <c r="E3656" s="27"/>
      <c r="F3656" s="27"/>
      <c r="G3656" s="27"/>
      <c r="H3656" s="27"/>
      <c r="I3656" s="27"/>
      <c r="J3656" s="154" t="s">
        <v>558</v>
      </c>
      <c r="K3656" s="27" t="s">
        <v>114</v>
      </c>
      <c r="L3656" s="27"/>
      <c r="M3656" s="155" t="s">
        <v>139</v>
      </c>
      <c r="N3656" s="140">
        <v>8.8029678629406635E-3</v>
      </c>
      <c r="O3656" s="140">
        <f t="shared" si="149"/>
        <v>8.8029678629406636</v>
      </c>
      <c r="P3656" s="27">
        <v>6240</v>
      </c>
      <c r="Q3656" s="27">
        <v>6240</v>
      </c>
      <c r="R3656" s="185">
        <v>177</v>
      </c>
      <c r="S3656" s="185">
        <v>222</v>
      </c>
      <c r="T3656" s="186"/>
      <c r="U3656" s="186"/>
      <c r="V3656" s="186"/>
      <c r="W3656" s="157"/>
    </row>
    <row r="3657" spans="1:23" ht="13.8">
      <c r="A3657" s="162">
        <v>12.05</v>
      </c>
      <c r="B3657" s="153">
        <v>110</v>
      </c>
      <c r="C3657" s="27">
        <v>85237</v>
      </c>
      <c r="D3657" s="27"/>
      <c r="E3657" s="27"/>
      <c r="F3657" s="27"/>
      <c r="G3657" s="27"/>
      <c r="H3657" s="27"/>
      <c r="I3657" s="27"/>
      <c r="J3657" s="154" t="s">
        <v>506</v>
      </c>
      <c r="K3657" s="27" t="s">
        <v>501</v>
      </c>
      <c r="L3657" s="27"/>
      <c r="M3657" s="155" t="s">
        <v>98</v>
      </c>
      <c r="N3657" s="140">
        <v>1.9903988597069688E-3</v>
      </c>
      <c r="O3657" s="140">
        <f t="shared" si="149"/>
        <v>1.9903988597069688</v>
      </c>
      <c r="P3657" s="156" t="s">
        <v>346</v>
      </c>
      <c r="Q3657" s="156" t="s">
        <v>346</v>
      </c>
      <c r="R3657" s="185">
        <v>123</v>
      </c>
      <c r="S3657" s="185">
        <v>81</v>
      </c>
      <c r="T3657" s="186">
        <v>55</v>
      </c>
      <c r="U3657" s="186"/>
      <c r="V3657" s="186"/>
      <c r="W3657" s="157"/>
    </row>
    <row r="3658" spans="1:23" ht="13.8">
      <c r="A3658" s="162">
        <v>12.19</v>
      </c>
      <c r="B3658" s="153">
        <v>135</v>
      </c>
      <c r="C3658" s="27">
        <v>53304</v>
      </c>
      <c r="D3658" s="27"/>
      <c r="E3658" s="27"/>
      <c r="F3658" s="27"/>
      <c r="G3658" s="27"/>
      <c r="H3658" s="27"/>
      <c r="I3658" s="27"/>
      <c r="J3658" s="154" t="s">
        <v>881</v>
      </c>
      <c r="K3658" s="27" t="s">
        <v>166</v>
      </c>
      <c r="L3658" s="27"/>
      <c r="M3658" s="155" t="s">
        <v>487</v>
      </c>
      <c r="N3658" s="140">
        <v>1.2447202601900615E-3</v>
      </c>
      <c r="O3658" s="140">
        <f t="shared" si="149"/>
        <v>1.2447202601900615</v>
      </c>
      <c r="P3658" s="156" t="s">
        <v>346</v>
      </c>
      <c r="Q3658" s="27">
        <v>100</v>
      </c>
      <c r="R3658" s="185">
        <v>107</v>
      </c>
      <c r="S3658" s="185">
        <v>206</v>
      </c>
      <c r="T3658" s="186"/>
      <c r="U3658" s="186"/>
      <c r="V3658" s="186"/>
      <c r="W3658" s="157"/>
    </row>
    <row r="3659" spans="1:23" ht="13.8">
      <c r="A3659" s="162">
        <v>12.6</v>
      </c>
      <c r="B3659" s="153">
        <v>83</v>
      </c>
      <c r="C3659" s="27">
        <v>266936</v>
      </c>
      <c r="D3659" s="27"/>
      <c r="E3659" s="27"/>
      <c r="F3659" s="27"/>
      <c r="G3659" s="27"/>
      <c r="H3659" s="27"/>
      <c r="I3659" s="27"/>
      <c r="J3659" s="154" t="s">
        <v>526</v>
      </c>
      <c r="K3659" s="27" t="s">
        <v>167</v>
      </c>
      <c r="L3659" s="27"/>
      <c r="M3659" s="155" t="s">
        <v>179</v>
      </c>
      <c r="N3659" s="140">
        <v>6.2333154617682388E-3</v>
      </c>
      <c r="O3659" s="140">
        <f t="shared" si="149"/>
        <v>6.2333154617682389</v>
      </c>
      <c r="P3659" s="27">
        <v>10392</v>
      </c>
      <c r="Q3659" s="27">
        <v>10392</v>
      </c>
      <c r="R3659" s="185">
        <v>153</v>
      </c>
      <c r="S3659" s="185">
        <v>55</v>
      </c>
      <c r="T3659" s="186">
        <v>226</v>
      </c>
      <c r="U3659" s="186"/>
      <c r="V3659" s="186"/>
      <c r="W3659" s="157"/>
    </row>
    <row r="3660" spans="1:23" ht="13.8">
      <c r="A3660" s="162">
        <v>12.77</v>
      </c>
      <c r="B3660" s="153">
        <v>105</v>
      </c>
      <c r="C3660" s="27">
        <v>51707</v>
      </c>
      <c r="D3660" s="27"/>
      <c r="E3660" s="27"/>
      <c r="F3660" s="27"/>
      <c r="G3660" s="27"/>
      <c r="H3660" s="27"/>
      <c r="I3660" s="27"/>
      <c r="J3660" s="154" t="s">
        <v>290</v>
      </c>
      <c r="K3660" s="27" t="s">
        <v>302</v>
      </c>
      <c r="L3660" s="27"/>
      <c r="M3660" s="155" t="s">
        <v>316</v>
      </c>
      <c r="N3660" s="140">
        <v>1.207428157242374E-3</v>
      </c>
      <c r="O3660" s="140">
        <f t="shared" si="149"/>
        <v>1.207428157242374</v>
      </c>
      <c r="P3660" s="27">
        <v>7600</v>
      </c>
      <c r="Q3660" s="27">
        <v>7600</v>
      </c>
      <c r="R3660" s="185">
        <v>77</v>
      </c>
      <c r="S3660" s="185">
        <v>182</v>
      </c>
      <c r="T3660" s="186"/>
      <c r="U3660" s="186"/>
      <c r="V3660" s="186"/>
      <c r="W3660" s="157"/>
    </row>
    <row r="3661" spans="1:23" ht="13.8">
      <c r="A3661" s="162">
        <v>13.1</v>
      </c>
      <c r="B3661" s="153">
        <v>57</v>
      </c>
      <c r="C3661" s="27">
        <v>357165</v>
      </c>
      <c r="D3661" s="27"/>
      <c r="E3661" s="27"/>
      <c r="F3661" s="27"/>
      <c r="G3661" s="27"/>
      <c r="H3661" s="27"/>
      <c r="I3661" s="27"/>
      <c r="J3661" s="154" t="s">
        <v>596</v>
      </c>
      <c r="K3661" s="27" t="s">
        <v>484</v>
      </c>
      <c r="L3661" s="27"/>
      <c r="M3661" s="155" t="s">
        <v>598</v>
      </c>
      <c r="N3661" s="140">
        <v>8.3402842512903964E-3</v>
      </c>
      <c r="O3661" s="140">
        <f t="shared" si="149"/>
        <v>8.340284251290397</v>
      </c>
      <c r="P3661" s="156" t="s">
        <v>346</v>
      </c>
      <c r="Q3661" s="156" t="s">
        <v>346</v>
      </c>
      <c r="R3661" s="185">
        <v>71</v>
      </c>
      <c r="S3661" s="185">
        <v>85</v>
      </c>
      <c r="T3661" s="186">
        <v>212</v>
      </c>
      <c r="U3661" s="186"/>
      <c r="V3661" s="186"/>
      <c r="W3661" s="157"/>
    </row>
    <row r="3662" spans="1:23" ht="13.8">
      <c r="A3662" s="162">
        <v>13.15</v>
      </c>
      <c r="B3662" s="153">
        <v>58</v>
      </c>
      <c r="C3662" s="27">
        <v>72265344</v>
      </c>
      <c r="D3662" s="27"/>
      <c r="E3662" s="27"/>
      <c r="F3662" s="27"/>
      <c r="G3662" s="27"/>
      <c r="H3662" s="27"/>
      <c r="I3662" s="27"/>
      <c r="J3662" s="154" t="s">
        <v>854</v>
      </c>
      <c r="K3662" s="27" t="s">
        <v>857</v>
      </c>
      <c r="L3662" s="27"/>
      <c r="M3662" s="155" t="s">
        <v>859</v>
      </c>
      <c r="N3662" s="140">
        <v>1.6874932047576969</v>
      </c>
      <c r="O3662" s="140">
        <f t="shared" si="149"/>
        <v>1687.493204757697</v>
      </c>
      <c r="P3662" s="156" t="s">
        <v>346</v>
      </c>
      <c r="Q3662" s="156" t="s">
        <v>346</v>
      </c>
      <c r="R3662" s="185">
        <v>240</v>
      </c>
      <c r="S3662" s="185">
        <v>241</v>
      </c>
      <c r="T3662" s="186"/>
      <c r="U3662" s="186"/>
      <c r="V3662" s="186"/>
      <c r="W3662" s="157"/>
    </row>
    <row r="3663" spans="1:23" ht="13.8">
      <c r="A3663" s="162">
        <v>13.53</v>
      </c>
      <c r="B3663" s="153">
        <v>207</v>
      </c>
      <c r="C3663" s="27">
        <v>267133</v>
      </c>
      <c r="D3663" s="27"/>
      <c r="E3663" s="27"/>
      <c r="F3663" s="27"/>
      <c r="G3663" s="27"/>
      <c r="H3663" s="27"/>
      <c r="I3663" s="27"/>
      <c r="J3663" s="154" t="s">
        <v>861</v>
      </c>
      <c r="K3663" s="27" t="s">
        <v>351</v>
      </c>
      <c r="L3663" s="27"/>
      <c r="M3663" s="155" t="s">
        <v>98</v>
      </c>
      <c r="N3663" s="140">
        <v>6.2379156773478854E-3</v>
      </c>
      <c r="O3663" s="140">
        <f t="shared" ref="O3663:O3697" si="150">N3663*1000</f>
        <v>6.2379156773478854</v>
      </c>
      <c r="P3663" s="156" t="s">
        <v>346</v>
      </c>
      <c r="Q3663" s="156" t="s">
        <v>346</v>
      </c>
      <c r="R3663" s="185">
        <v>222</v>
      </c>
      <c r="S3663" s="185">
        <v>179</v>
      </c>
      <c r="T3663" s="186"/>
      <c r="U3663" s="186"/>
      <c r="V3663" s="186"/>
      <c r="W3663" s="157"/>
    </row>
    <row r="3664" spans="1:23" ht="13.8">
      <c r="A3664" s="162">
        <v>13.73</v>
      </c>
      <c r="B3664" s="153">
        <v>197</v>
      </c>
      <c r="C3664" s="27">
        <v>72417</v>
      </c>
      <c r="D3664" s="27"/>
      <c r="E3664" s="27"/>
      <c r="F3664" s="27"/>
      <c r="G3664" s="27"/>
      <c r="H3664" s="27"/>
      <c r="I3664" s="27"/>
      <c r="J3664" s="154" t="s">
        <v>638</v>
      </c>
      <c r="K3664" s="27" t="s">
        <v>409</v>
      </c>
      <c r="L3664" s="27"/>
      <c r="M3664" s="155" t="s">
        <v>98</v>
      </c>
      <c r="N3664" s="140">
        <v>1.6910345768081883E-3</v>
      </c>
      <c r="O3664" s="140">
        <f t="shared" si="150"/>
        <v>1.6910345768081883</v>
      </c>
      <c r="P3664" s="156" t="s">
        <v>346</v>
      </c>
      <c r="Q3664" s="156" t="s">
        <v>346</v>
      </c>
      <c r="R3664" s="185">
        <v>212</v>
      </c>
      <c r="S3664" s="185">
        <v>155</v>
      </c>
      <c r="T3664" s="186">
        <v>165</v>
      </c>
      <c r="U3664" s="186"/>
      <c r="V3664" s="186"/>
      <c r="W3664" s="157"/>
    </row>
    <row r="3665" spans="1:23" ht="13.8">
      <c r="A3665" s="162">
        <v>13.75</v>
      </c>
      <c r="B3665" s="153">
        <v>55</v>
      </c>
      <c r="C3665" s="27">
        <v>3299686</v>
      </c>
      <c r="D3665" s="27"/>
      <c r="E3665" s="27"/>
      <c r="F3665" s="27"/>
      <c r="G3665" s="27"/>
      <c r="H3665" s="27"/>
      <c r="I3665" s="27"/>
      <c r="J3665" s="154" t="s">
        <v>682</v>
      </c>
      <c r="K3665" s="27" t="s">
        <v>690</v>
      </c>
      <c r="L3665" s="27"/>
      <c r="M3665" s="155" t="s">
        <v>694</v>
      </c>
      <c r="N3665" s="140">
        <v>7.7052116472788215E-2</v>
      </c>
      <c r="O3665" s="140">
        <f t="shared" si="150"/>
        <v>77.052116472788214</v>
      </c>
      <c r="P3665" s="156" t="s">
        <v>346</v>
      </c>
      <c r="Q3665" s="27">
        <v>69.405000000000001</v>
      </c>
      <c r="R3665" s="185">
        <v>73</v>
      </c>
      <c r="S3665" s="185">
        <v>185</v>
      </c>
      <c r="T3665" s="186">
        <v>185</v>
      </c>
      <c r="U3665" s="186">
        <v>228</v>
      </c>
      <c r="V3665" s="186"/>
      <c r="W3665" s="157"/>
    </row>
    <row r="3666" spans="1:23" ht="13.8">
      <c r="A3666" s="162">
        <v>13.79</v>
      </c>
      <c r="B3666" s="153">
        <v>197</v>
      </c>
      <c r="C3666" s="27">
        <v>76337</v>
      </c>
      <c r="D3666" s="27"/>
      <c r="E3666" s="27"/>
      <c r="F3666" s="27"/>
      <c r="G3666" s="27"/>
      <c r="H3666" s="27"/>
      <c r="I3666" s="27"/>
      <c r="J3666" s="154" t="s">
        <v>638</v>
      </c>
      <c r="K3666" s="27" t="s">
        <v>409</v>
      </c>
      <c r="L3666" s="27"/>
      <c r="M3666" s="155" t="s">
        <v>98</v>
      </c>
      <c r="N3666" s="140">
        <v>1.7825718614387046E-3</v>
      </c>
      <c r="O3666" s="140">
        <f t="shared" si="150"/>
        <v>1.7825718614387045</v>
      </c>
      <c r="P3666" s="156" t="s">
        <v>346</v>
      </c>
      <c r="Q3666" s="156" t="s">
        <v>346</v>
      </c>
      <c r="R3666" s="185">
        <v>212</v>
      </c>
      <c r="S3666" s="185">
        <v>155</v>
      </c>
      <c r="T3666" s="186">
        <v>165</v>
      </c>
      <c r="U3666" s="186"/>
      <c r="V3666" s="186"/>
      <c r="W3666" s="157"/>
    </row>
    <row r="3667" spans="1:23" ht="13.8">
      <c r="A3667" s="162">
        <v>13.93</v>
      </c>
      <c r="B3667" s="153">
        <v>197</v>
      </c>
      <c r="C3667" s="27">
        <v>63240</v>
      </c>
      <c r="D3667" s="27"/>
      <c r="E3667" s="27"/>
      <c r="F3667" s="27"/>
      <c r="G3667" s="27"/>
      <c r="H3667" s="27"/>
      <c r="I3667" s="27"/>
      <c r="J3667" s="154" t="s">
        <v>638</v>
      </c>
      <c r="K3667" s="27" t="s">
        <v>409</v>
      </c>
      <c r="L3667" s="27"/>
      <c r="M3667" s="155" t="s">
        <v>98</v>
      </c>
      <c r="N3667" s="140">
        <v>1.476739255110676E-3</v>
      </c>
      <c r="O3667" s="140">
        <f t="shared" si="150"/>
        <v>1.4767392551106759</v>
      </c>
      <c r="P3667" s="156" t="s">
        <v>346</v>
      </c>
      <c r="Q3667" s="156" t="s">
        <v>346</v>
      </c>
      <c r="R3667" s="185">
        <v>212</v>
      </c>
      <c r="S3667" s="185">
        <v>155</v>
      </c>
      <c r="T3667" s="186">
        <v>165</v>
      </c>
      <c r="U3667" s="186"/>
      <c r="V3667" s="186"/>
      <c r="W3667" s="157"/>
    </row>
    <row r="3668" spans="1:23" ht="13.8">
      <c r="A3668" s="162">
        <v>14.48</v>
      </c>
      <c r="B3668" s="153">
        <v>57</v>
      </c>
      <c r="C3668" s="27">
        <v>65442</v>
      </c>
      <c r="D3668" s="27"/>
      <c r="E3668" s="27"/>
      <c r="F3668" s="27"/>
      <c r="G3668" s="27"/>
      <c r="H3668" s="27"/>
      <c r="I3668" s="27"/>
      <c r="J3668" s="154" t="s">
        <v>639</v>
      </c>
      <c r="K3668" s="27" t="s">
        <v>305</v>
      </c>
      <c r="L3668" s="27"/>
      <c r="M3668" s="155" t="s">
        <v>663</v>
      </c>
      <c r="N3668" s="140">
        <v>1.5281589236709814E-3</v>
      </c>
      <c r="O3668" s="140">
        <f t="shared" si="150"/>
        <v>1.5281589236709814</v>
      </c>
      <c r="P3668" s="156" t="s">
        <v>346</v>
      </c>
      <c r="Q3668" s="27">
        <v>0.35159000000000001</v>
      </c>
      <c r="R3668" s="185">
        <v>71</v>
      </c>
      <c r="S3668" s="185">
        <v>85</v>
      </c>
      <c r="T3668" s="186">
        <v>197</v>
      </c>
      <c r="U3668" s="186"/>
      <c r="V3668" s="186"/>
      <c r="W3668" s="157"/>
    </row>
    <row r="3669" spans="1:23" ht="13.8">
      <c r="A3669" s="162">
        <v>15.04</v>
      </c>
      <c r="B3669" s="153">
        <v>55</v>
      </c>
      <c r="C3669" s="27">
        <v>457671</v>
      </c>
      <c r="D3669" s="27"/>
      <c r="E3669" s="27"/>
      <c r="F3669" s="27"/>
      <c r="G3669" s="27"/>
      <c r="H3669" s="27"/>
      <c r="I3669" s="27"/>
      <c r="J3669" s="154" t="s">
        <v>95</v>
      </c>
      <c r="K3669" s="27" t="s">
        <v>98</v>
      </c>
      <c r="L3669" s="27"/>
      <c r="M3669" s="155" t="s">
        <v>98</v>
      </c>
      <c r="N3669" s="140">
        <v>1.0687234845442097E-2</v>
      </c>
      <c r="O3669" s="140">
        <f t="shared" si="150"/>
        <v>10.687234845442097</v>
      </c>
      <c r="P3669" s="156" t="s">
        <v>346</v>
      </c>
      <c r="Q3669" s="156" t="s">
        <v>346</v>
      </c>
      <c r="R3669" s="185">
        <v>95</v>
      </c>
      <c r="S3669" s="185">
        <v>109</v>
      </c>
      <c r="T3669" s="186">
        <v>250</v>
      </c>
      <c r="U3669" s="186"/>
      <c r="V3669" s="186"/>
      <c r="W3669" s="157"/>
    </row>
    <row r="3670" spans="1:23" ht="13.8">
      <c r="A3670" s="162">
        <v>15.09</v>
      </c>
      <c r="B3670" s="153">
        <v>188</v>
      </c>
      <c r="C3670" s="27">
        <v>4282408</v>
      </c>
      <c r="D3670" s="27"/>
      <c r="E3670" s="27"/>
      <c r="F3670" s="27"/>
      <c r="G3670" s="27"/>
      <c r="H3670" s="27"/>
      <c r="I3670" s="27"/>
      <c r="J3670" s="154" t="s">
        <v>89</v>
      </c>
      <c r="K3670" s="27" t="s">
        <v>115</v>
      </c>
      <c r="L3670" s="27"/>
      <c r="M3670" s="155" t="s">
        <v>140</v>
      </c>
      <c r="N3670" s="140">
        <v>0.1</v>
      </c>
      <c r="O3670" s="140">
        <f t="shared" si="150"/>
        <v>100</v>
      </c>
      <c r="P3670" s="156" t="s">
        <v>346</v>
      </c>
      <c r="Q3670" s="156" t="s">
        <v>346</v>
      </c>
      <c r="R3670" s="185">
        <v>160</v>
      </c>
      <c r="S3670" s="185">
        <v>184</v>
      </c>
      <c r="T3670" s="186"/>
      <c r="U3670" s="186"/>
      <c r="V3670" s="186"/>
      <c r="W3670" s="157"/>
    </row>
    <row r="3671" spans="1:23" ht="13.8">
      <c r="A3671" s="162">
        <v>15.46</v>
      </c>
      <c r="B3671" s="153">
        <v>149</v>
      </c>
      <c r="C3671" s="27">
        <v>2160222</v>
      </c>
      <c r="D3671" s="27"/>
      <c r="E3671" s="27"/>
      <c r="F3671" s="27"/>
      <c r="G3671" s="27"/>
      <c r="H3671" s="27"/>
      <c r="I3671" s="27"/>
      <c r="J3671" s="154" t="s">
        <v>527</v>
      </c>
      <c r="K3671" s="27" t="s">
        <v>98</v>
      </c>
      <c r="L3671" s="27"/>
      <c r="M3671" s="155" t="s">
        <v>98</v>
      </c>
      <c r="N3671" s="140">
        <v>5.0444095938546735E-2</v>
      </c>
      <c r="O3671" s="140">
        <f t="shared" si="150"/>
        <v>50.444095938546738</v>
      </c>
      <c r="P3671" s="156" t="s">
        <v>346</v>
      </c>
      <c r="Q3671" s="156" t="s">
        <v>346</v>
      </c>
      <c r="R3671" s="185">
        <v>104</v>
      </c>
      <c r="S3671" s="185">
        <v>223</v>
      </c>
      <c r="T3671" s="186">
        <v>167</v>
      </c>
      <c r="U3671" s="186"/>
      <c r="V3671" s="186"/>
      <c r="W3671" s="157"/>
    </row>
    <row r="3672" spans="1:23" ht="13.8">
      <c r="A3672" s="162">
        <v>15.55</v>
      </c>
      <c r="B3672" s="153">
        <v>194</v>
      </c>
      <c r="C3672" s="27">
        <v>431920</v>
      </c>
      <c r="D3672" s="27"/>
      <c r="E3672" s="27"/>
      <c r="F3672" s="27"/>
      <c r="G3672" s="27"/>
      <c r="H3672" s="27"/>
      <c r="I3672" s="27"/>
      <c r="J3672" s="154" t="s">
        <v>640</v>
      </c>
      <c r="K3672" s="27" t="s">
        <v>407</v>
      </c>
      <c r="L3672" s="27"/>
      <c r="M3672" s="155" t="s">
        <v>403</v>
      </c>
      <c r="N3672" s="140">
        <v>1.0085914280003215E-2</v>
      </c>
      <c r="O3672" s="140">
        <f t="shared" si="150"/>
        <v>10.085914280003214</v>
      </c>
      <c r="P3672" s="27">
        <v>87000</v>
      </c>
      <c r="Q3672" s="27">
        <v>100</v>
      </c>
      <c r="R3672" s="185">
        <v>107</v>
      </c>
      <c r="S3672" s="185">
        <v>67</v>
      </c>
      <c r="T3672" s="186">
        <v>82</v>
      </c>
      <c r="U3672" s="186"/>
      <c r="V3672" s="186"/>
      <c r="W3672" s="157"/>
    </row>
    <row r="3673" spans="1:23" ht="13.8">
      <c r="A3673" s="162">
        <v>15.55</v>
      </c>
      <c r="B3673" s="153">
        <v>243</v>
      </c>
      <c r="C3673" s="27">
        <v>182189</v>
      </c>
      <c r="D3673" s="27"/>
      <c r="E3673" s="27"/>
      <c r="F3673" s="27"/>
      <c r="G3673" s="27"/>
      <c r="H3673" s="27"/>
      <c r="I3673" s="27"/>
      <c r="J3673" s="154" t="s">
        <v>641</v>
      </c>
      <c r="K3673" s="27" t="s">
        <v>653</v>
      </c>
      <c r="L3673" s="27"/>
      <c r="M3673" s="155" t="s">
        <v>98</v>
      </c>
      <c r="N3673" s="140">
        <v>4.2543587626400854E-3</v>
      </c>
      <c r="O3673" s="140">
        <f t="shared" si="150"/>
        <v>4.2543587626400852</v>
      </c>
      <c r="P3673" s="156" t="s">
        <v>346</v>
      </c>
      <c r="Q3673" s="156" t="s">
        <v>346</v>
      </c>
      <c r="R3673" s="185">
        <v>258</v>
      </c>
      <c r="S3673" s="185">
        <v>213</v>
      </c>
      <c r="T3673" s="186">
        <v>187</v>
      </c>
      <c r="U3673" s="186"/>
      <c r="V3673" s="186"/>
      <c r="W3673" s="157"/>
    </row>
    <row r="3674" spans="1:23" ht="13.8">
      <c r="A3674" s="162">
        <v>15.6</v>
      </c>
      <c r="B3674" s="153">
        <v>55</v>
      </c>
      <c r="C3674" s="27">
        <v>345338</v>
      </c>
      <c r="D3674" s="27"/>
      <c r="E3674" s="27"/>
      <c r="F3674" s="27"/>
      <c r="G3674" s="27"/>
      <c r="H3674" s="27"/>
      <c r="I3674" s="27"/>
      <c r="J3674" s="154" t="s">
        <v>642</v>
      </c>
      <c r="K3674" s="27" t="s">
        <v>509</v>
      </c>
      <c r="L3674" s="27"/>
      <c r="M3674" s="155" t="s">
        <v>98</v>
      </c>
      <c r="N3674" s="140">
        <v>8.0641078570748061E-3</v>
      </c>
      <c r="O3674" s="140">
        <f t="shared" si="150"/>
        <v>8.0641078570748057</v>
      </c>
      <c r="P3674" s="156" t="s">
        <v>346</v>
      </c>
      <c r="Q3674" s="156" t="s">
        <v>346</v>
      </c>
      <c r="R3674" s="185">
        <v>69</v>
      </c>
      <c r="S3674" s="185">
        <v>97</v>
      </c>
      <c r="T3674" s="186">
        <v>224</v>
      </c>
      <c r="U3674" s="186"/>
      <c r="V3674" s="186"/>
      <c r="W3674" s="157"/>
    </row>
    <row r="3675" spans="1:23" ht="13.8">
      <c r="A3675" s="162">
        <v>16.23</v>
      </c>
      <c r="B3675" s="153">
        <v>74</v>
      </c>
      <c r="C3675" s="27">
        <v>194707</v>
      </c>
      <c r="D3675" s="27"/>
      <c r="E3675" s="27"/>
      <c r="F3675" s="27"/>
      <c r="G3675" s="27"/>
      <c r="H3675" s="27"/>
      <c r="I3675" s="27"/>
      <c r="J3675" s="154" t="s">
        <v>447</v>
      </c>
      <c r="K3675" s="27" t="s">
        <v>455</v>
      </c>
      <c r="L3675" s="27"/>
      <c r="M3675" s="155" t="s">
        <v>463</v>
      </c>
      <c r="N3675" s="140">
        <v>4.5466709384066164E-3</v>
      </c>
      <c r="O3675" s="140">
        <f t="shared" si="150"/>
        <v>4.5466709384066162</v>
      </c>
      <c r="P3675" s="156" t="s">
        <v>346</v>
      </c>
      <c r="Q3675" s="27">
        <v>11.611000000000001</v>
      </c>
      <c r="R3675" s="185">
        <v>87</v>
      </c>
      <c r="S3675" s="185">
        <v>143</v>
      </c>
      <c r="T3675" s="186">
        <v>227</v>
      </c>
      <c r="U3675" s="186"/>
      <c r="V3675" s="186"/>
      <c r="W3675" s="157"/>
    </row>
    <row r="3676" spans="1:23" ht="13.8">
      <c r="A3676" s="162">
        <v>16.670000000000002</v>
      </c>
      <c r="B3676" s="153">
        <v>55</v>
      </c>
      <c r="C3676" s="27">
        <v>14474987</v>
      </c>
      <c r="D3676" s="27"/>
      <c r="E3676" s="27"/>
      <c r="F3676" s="27"/>
      <c r="G3676" s="27"/>
      <c r="H3676" s="27"/>
      <c r="I3676" s="27"/>
      <c r="J3676" s="154" t="s">
        <v>804</v>
      </c>
      <c r="K3676" s="27" t="s">
        <v>741</v>
      </c>
      <c r="L3676" s="27"/>
      <c r="M3676" s="155" t="s">
        <v>756</v>
      </c>
      <c r="N3676" s="140">
        <v>0.33801046046990391</v>
      </c>
      <c r="O3676" s="140">
        <f t="shared" si="150"/>
        <v>338.01046046990393</v>
      </c>
      <c r="P3676" s="156" t="s">
        <v>346</v>
      </c>
      <c r="Q3676" s="27">
        <v>9.6222999999999992</v>
      </c>
      <c r="R3676" s="185">
        <v>129</v>
      </c>
      <c r="S3676" s="185">
        <v>213</v>
      </c>
      <c r="T3676" s="186">
        <v>256</v>
      </c>
      <c r="U3676" s="186"/>
      <c r="V3676" s="186"/>
      <c r="W3676" s="157"/>
    </row>
    <row r="3677" spans="1:23" ht="13.8">
      <c r="A3677" s="162">
        <v>16.88</v>
      </c>
      <c r="B3677" s="153">
        <v>149</v>
      </c>
      <c r="C3677" s="27">
        <v>19673212</v>
      </c>
      <c r="D3677" s="27"/>
      <c r="E3677" s="27"/>
      <c r="F3677" s="27"/>
      <c r="G3677" s="27"/>
      <c r="H3677" s="27"/>
      <c r="I3677" s="27"/>
      <c r="J3677" s="154" t="s">
        <v>481</v>
      </c>
      <c r="K3677" s="27" t="s">
        <v>117</v>
      </c>
      <c r="L3677" s="27"/>
      <c r="M3677" s="155" t="s">
        <v>142</v>
      </c>
      <c r="N3677" s="140">
        <v>0.4593960220511451</v>
      </c>
      <c r="O3677" s="140">
        <f t="shared" si="150"/>
        <v>459.39602205114511</v>
      </c>
      <c r="P3677" s="27">
        <v>600</v>
      </c>
      <c r="Q3677" s="27">
        <v>600</v>
      </c>
      <c r="R3677" s="185">
        <v>104</v>
      </c>
      <c r="S3677" s="185">
        <v>223</v>
      </c>
      <c r="T3677" s="186">
        <v>205</v>
      </c>
      <c r="U3677" s="186"/>
      <c r="V3677" s="186"/>
      <c r="W3677" s="157"/>
    </row>
    <row r="3678" spans="1:23" ht="13.8">
      <c r="A3678" s="162">
        <v>17.3</v>
      </c>
      <c r="B3678" s="153">
        <v>129</v>
      </c>
      <c r="C3678" s="27">
        <v>191901</v>
      </c>
      <c r="D3678" s="27"/>
      <c r="E3678" s="27"/>
      <c r="F3678" s="27"/>
      <c r="G3678" s="27"/>
      <c r="H3678" s="27"/>
      <c r="I3678" s="27"/>
      <c r="J3678" s="154" t="s">
        <v>95</v>
      </c>
      <c r="K3678" s="27" t="s">
        <v>98</v>
      </c>
      <c r="L3678" s="27"/>
      <c r="M3678" s="155" t="s">
        <v>98</v>
      </c>
      <c r="N3678" s="140">
        <v>4.481147055581813E-3</v>
      </c>
      <c r="O3678" s="140">
        <f t="shared" si="150"/>
        <v>4.4811470555818129</v>
      </c>
      <c r="P3678" s="156" t="s">
        <v>346</v>
      </c>
      <c r="Q3678" s="156" t="s">
        <v>346</v>
      </c>
      <c r="R3678" s="185">
        <v>95</v>
      </c>
      <c r="S3678" s="185">
        <v>260</v>
      </c>
      <c r="T3678" s="186"/>
      <c r="U3678" s="186"/>
      <c r="V3678" s="186"/>
      <c r="W3678" s="157"/>
    </row>
    <row r="3679" spans="1:23" ht="13.8">
      <c r="A3679" s="162">
        <v>17.66</v>
      </c>
      <c r="B3679" s="153">
        <v>55</v>
      </c>
      <c r="C3679" s="27">
        <v>1136168</v>
      </c>
      <c r="D3679" s="27"/>
      <c r="E3679" s="27"/>
      <c r="F3679" s="27"/>
      <c r="G3679" s="27"/>
      <c r="H3679" s="27"/>
      <c r="I3679" s="27"/>
      <c r="J3679" s="154" t="s">
        <v>862</v>
      </c>
      <c r="K3679" s="27" t="s">
        <v>863</v>
      </c>
      <c r="L3679" s="27"/>
      <c r="M3679" s="155" t="s">
        <v>864</v>
      </c>
      <c r="N3679" s="140">
        <v>2.6531054490837865E-2</v>
      </c>
      <c r="O3679" s="140">
        <f t="shared" si="150"/>
        <v>26.531054490837864</v>
      </c>
      <c r="P3679" s="156" t="s">
        <v>346</v>
      </c>
      <c r="Q3679" s="156" t="s">
        <v>346</v>
      </c>
      <c r="R3679" s="185">
        <v>256</v>
      </c>
      <c r="S3679" s="185">
        <v>102</v>
      </c>
      <c r="T3679" s="186">
        <v>213</v>
      </c>
      <c r="U3679" s="186"/>
      <c r="V3679" s="186"/>
      <c r="W3679" s="157"/>
    </row>
    <row r="3680" spans="1:23" ht="13.8">
      <c r="A3680" s="162">
        <v>18.760000000000002</v>
      </c>
      <c r="B3680" s="153">
        <v>55</v>
      </c>
      <c r="C3680" s="27">
        <v>1531431</v>
      </c>
      <c r="D3680" s="27"/>
      <c r="E3680" s="27"/>
      <c r="F3680" s="27"/>
      <c r="G3680" s="27"/>
      <c r="H3680" s="27"/>
      <c r="I3680" s="27"/>
      <c r="J3680" s="154" t="s">
        <v>448</v>
      </c>
      <c r="K3680" s="27" t="s">
        <v>456</v>
      </c>
      <c r="L3680" s="27"/>
      <c r="M3680" s="155" t="s">
        <v>464</v>
      </c>
      <c r="N3680" s="140">
        <v>3.5760978402805149E-2</v>
      </c>
      <c r="O3680" s="140">
        <f t="shared" si="150"/>
        <v>35.760978402805151</v>
      </c>
      <c r="P3680" s="156" t="s">
        <v>346</v>
      </c>
      <c r="Q3680" s="156" t="s">
        <v>346</v>
      </c>
      <c r="R3680" s="185">
        <v>69</v>
      </c>
      <c r="S3680" s="185">
        <v>83</v>
      </c>
      <c r="T3680" s="186">
        <v>252</v>
      </c>
      <c r="U3680" s="186"/>
      <c r="V3680" s="186"/>
      <c r="W3680" s="157"/>
    </row>
    <row r="3681" spans="1:23" ht="13.8">
      <c r="A3681" s="162">
        <v>19.86</v>
      </c>
      <c r="B3681" s="153">
        <v>55</v>
      </c>
      <c r="C3681" s="27">
        <v>1598448</v>
      </c>
      <c r="D3681" s="27"/>
      <c r="E3681" s="27"/>
      <c r="F3681" s="27"/>
      <c r="G3681" s="27"/>
      <c r="H3681" s="27"/>
      <c r="I3681" s="27"/>
      <c r="J3681" s="154" t="s">
        <v>616</v>
      </c>
      <c r="K3681" s="27" t="s">
        <v>98</v>
      </c>
      <c r="L3681" s="27"/>
      <c r="M3681" s="155" t="s">
        <v>98</v>
      </c>
      <c r="N3681" s="140">
        <v>3.7325915699765178E-2</v>
      </c>
      <c r="O3681" s="140">
        <f t="shared" si="150"/>
        <v>37.325915699765176</v>
      </c>
      <c r="P3681" s="156" t="s">
        <v>346</v>
      </c>
      <c r="Q3681" s="156" t="s">
        <v>346</v>
      </c>
      <c r="R3681" s="185">
        <v>69</v>
      </c>
      <c r="S3681" s="185">
        <v>83</v>
      </c>
      <c r="T3681" s="186">
        <v>284</v>
      </c>
      <c r="U3681" s="186"/>
      <c r="V3681" s="186"/>
      <c r="W3681" s="157"/>
    </row>
    <row r="3682" spans="1:23" ht="13.8">
      <c r="A3682" s="162">
        <v>20.13</v>
      </c>
      <c r="B3682" s="153">
        <v>178</v>
      </c>
      <c r="C3682" s="27">
        <v>119223</v>
      </c>
      <c r="D3682" s="27"/>
      <c r="E3682" s="27"/>
      <c r="F3682" s="27"/>
      <c r="G3682" s="27"/>
      <c r="H3682" s="27"/>
      <c r="I3682" s="27"/>
      <c r="J3682" s="154" t="s">
        <v>724</v>
      </c>
      <c r="K3682" s="27" t="s">
        <v>745</v>
      </c>
      <c r="L3682" s="27"/>
      <c r="M3682" s="155" t="s">
        <v>758</v>
      </c>
      <c r="N3682" s="140">
        <v>2.784017776914297E-3</v>
      </c>
      <c r="O3682" s="140">
        <f t="shared" si="150"/>
        <v>2.7840177769142969</v>
      </c>
      <c r="P3682" s="27">
        <v>197.56</v>
      </c>
      <c r="Q3682" s="27">
        <v>197.56</v>
      </c>
      <c r="R3682" s="185">
        <v>161</v>
      </c>
      <c r="S3682" s="185">
        <v>190</v>
      </c>
      <c r="T3682" s="186">
        <v>133</v>
      </c>
      <c r="U3682" s="186"/>
      <c r="V3682" s="186"/>
      <c r="W3682" s="157"/>
    </row>
    <row r="3683" spans="1:23" ht="13.8">
      <c r="A3683" s="162">
        <v>20.27</v>
      </c>
      <c r="B3683" s="153">
        <v>56</v>
      </c>
      <c r="C3683" s="27">
        <v>2343116</v>
      </c>
      <c r="D3683" s="27"/>
      <c r="E3683" s="27"/>
      <c r="F3683" s="27"/>
      <c r="G3683" s="27"/>
      <c r="H3683" s="27"/>
      <c r="I3683" s="27"/>
      <c r="J3683" s="154" t="s">
        <v>805</v>
      </c>
      <c r="K3683" s="27" t="s">
        <v>851</v>
      </c>
      <c r="L3683" s="27"/>
      <c r="M3683" s="155" t="s">
        <v>826</v>
      </c>
      <c r="N3683" s="140">
        <v>5.4714917401611433E-2</v>
      </c>
      <c r="O3683" s="140">
        <f t="shared" si="150"/>
        <v>54.71491740161143</v>
      </c>
      <c r="P3683" s="156" t="s">
        <v>346</v>
      </c>
      <c r="Q3683" s="27">
        <v>0.73799999999999999</v>
      </c>
      <c r="R3683" s="185">
        <v>69</v>
      </c>
      <c r="S3683" s="185">
        <v>257</v>
      </c>
      <c r="T3683" s="186">
        <v>239</v>
      </c>
      <c r="U3683" s="186">
        <v>186</v>
      </c>
      <c r="V3683" s="186">
        <v>312</v>
      </c>
      <c r="W3683" s="157"/>
    </row>
    <row r="3684" spans="1:23" ht="13.8">
      <c r="A3684" s="162">
        <v>21.16</v>
      </c>
      <c r="B3684" s="153">
        <v>56</v>
      </c>
      <c r="C3684" s="27">
        <v>868981</v>
      </c>
      <c r="D3684" s="27"/>
      <c r="E3684" s="27"/>
      <c r="F3684" s="27"/>
      <c r="G3684" s="27"/>
      <c r="H3684" s="27"/>
      <c r="I3684" s="27"/>
      <c r="J3684" s="154" t="s">
        <v>871</v>
      </c>
      <c r="K3684" s="27" t="s">
        <v>381</v>
      </c>
      <c r="L3684" s="27"/>
      <c r="M3684" s="155" t="s">
        <v>376</v>
      </c>
      <c r="N3684" s="140">
        <v>2.0291877840691502E-2</v>
      </c>
      <c r="O3684" s="140">
        <f t="shared" si="150"/>
        <v>20.291877840691502</v>
      </c>
      <c r="P3684" s="27">
        <v>616.94000000000005</v>
      </c>
      <c r="Q3684" s="156" t="s">
        <v>346</v>
      </c>
      <c r="R3684" s="185">
        <v>185</v>
      </c>
      <c r="S3684" s="185">
        <v>129</v>
      </c>
      <c r="T3684" s="186">
        <v>259</v>
      </c>
      <c r="U3684" s="186"/>
      <c r="V3684" s="186"/>
      <c r="W3684" s="157"/>
    </row>
    <row r="3685" spans="1:23" ht="13.8">
      <c r="A3685" s="162">
        <v>22.01</v>
      </c>
      <c r="B3685" s="153">
        <v>55</v>
      </c>
      <c r="C3685" s="27">
        <v>644102</v>
      </c>
      <c r="D3685" s="27"/>
      <c r="E3685" s="27"/>
      <c r="F3685" s="27"/>
      <c r="G3685" s="27"/>
      <c r="H3685" s="27"/>
      <c r="I3685" s="27"/>
      <c r="J3685" s="154" t="s">
        <v>769</v>
      </c>
      <c r="K3685" s="27" t="s">
        <v>772</v>
      </c>
      <c r="L3685" s="27"/>
      <c r="M3685" s="155" t="s">
        <v>98</v>
      </c>
      <c r="N3685" s="140">
        <v>1.5040650026807349E-2</v>
      </c>
      <c r="O3685" s="140">
        <f t="shared" si="150"/>
        <v>15.040650026807349</v>
      </c>
      <c r="P3685" s="156" t="s">
        <v>346</v>
      </c>
      <c r="Q3685" s="156" t="s">
        <v>346</v>
      </c>
      <c r="R3685" s="185">
        <v>69</v>
      </c>
      <c r="S3685" s="185">
        <v>83</v>
      </c>
      <c r="T3685" s="186">
        <v>97</v>
      </c>
      <c r="U3685" s="186">
        <v>125</v>
      </c>
      <c r="V3685" s="186">
        <v>280</v>
      </c>
      <c r="W3685" s="157"/>
    </row>
    <row r="3686" spans="1:23" ht="13.8">
      <c r="A3686" s="162">
        <v>22.03</v>
      </c>
      <c r="B3686" s="153">
        <v>55</v>
      </c>
      <c r="C3686" s="27">
        <v>823250</v>
      </c>
      <c r="D3686" s="27"/>
      <c r="E3686" s="27"/>
      <c r="F3686" s="27"/>
      <c r="G3686" s="27"/>
      <c r="H3686" s="27"/>
      <c r="I3686" s="27"/>
      <c r="J3686" s="154" t="s">
        <v>95</v>
      </c>
      <c r="K3686" s="27" t="s">
        <v>98</v>
      </c>
      <c r="L3686" s="27"/>
      <c r="M3686" s="155" t="s">
        <v>98</v>
      </c>
      <c r="N3686" s="140">
        <v>1.9223997339814423E-2</v>
      </c>
      <c r="O3686" s="140">
        <f t="shared" si="150"/>
        <v>19.223997339814424</v>
      </c>
      <c r="P3686" s="156" t="s">
        <v>346</v>
      </c>
      <c r="Q3686" s="156" t="s">
        <v>346</v>
      </c>
      <c r="R3686" s="185">
        <v>83</v>
      </c>
      <c r="S3686" s="185">
        <v>219</v>
      </c>
      <c r="T3686" s="186">
        <v>252</v>
      </c>
      <c r="U3686" s="186">
        <v>290</v>
      </c>
      <c r="V3686" s="186"/>
      <c r="W3686" s="157"/>
    </row>
    <row r="3687" spans="1:23" ht="13.8">
      <c r="A3687" s="162">
        <v>22.67</v>
      </c>
      <c r="B3687" s="153">
        <v>134</v>
      </c>
      <c r="C3687" s="27">
        <v>1102493</v>
      </c>
      <c r="D3687" s="27"/>
      <c r="E3687" s="27"/>
      <c r="F3687" s="27"/>
      <c r="G3687" s="27"/>
      <c r="H3687" s="27"/>
      <c r="I3687" s="27"/>
      <c r="J3687" s="154" t="s">
        <v>95</v>
      </c>
      <c r="K3687" s="27" t="s">
        <v>98</v>
      </c>
      <c r="L3687" s="27"/>
      <c r="M3687" s="155" t="s">
        <v>98</v>
      </c>
      <c r="N3687" s="140">
        <v>2.5744697842895865E-2</v>
      </c>
      <c r="O3687" s="140">
        <f t="shared" si="150"/>
        <v>25.744697842895864</v>
      </c>
      <c r="P3687" s="156" t="s">
        <v>346</v>
      </c>
      <c r="Q3687" s="156" t="s">
        <v>346</v>
      </c>
      <c r="R3687" s="185">
        <v>91</v>
      </c>
      <c r="S3687" s="185"/>
      <c r="T3687" s="186"/>
      <c r="U3687" s="186"/>
      <c r="V3687" s="186"/>
      <c r="W3687" s="157"/>
    </row>
    <row r="3688" spans="1:23" ht="13.8">
      <c r="A3688" s="162">
        <v>23.18</v>
      </c>
      <c r="B3688" s="153">
        <v>55</v>
      </c>
      <c r="C3688" s="27">
        <v>985093</v>
      </c>
      <c r="D3688" s="27"/>
      <c r="E3688" s="27"/>
      <c r="F3688" s="27"/>
      <c r="G3688" s="27"/>
      <c r="H3688" s="27"/>
      <c r="I3688" s="27"/>
      <c r="J3688" s="154" t="s">
        <v>95</v>
      </c>
      <c r="K3688" s="27" t="s">
        <v>98</v>
      </c>
      <c r="L3688" s="27"/>
      <c r="M3688" s="155" t="s">
        <v>98</v>
      </c>
      <c r="N3688" s="140">
        <v>2.3003249573604386E-2</v>
      </c>
      <c r="O3688" s="140">
        <f t="shared" si="150"/>
        <v>23.003249573604386</v>
      </c>
      <c r="P3688" s="156" t="s">
        <v>346</v>
      </c>
      <c r="Q3688" s="156" t="s">
        <v>346</v>
      </c>
      <c r="R3688" s="185">
        <v>81</v>
      </c>
      <c r="S3688" s="185">
        <v>281</v>
      </c>
      <c r="T3688" s="186"/>
      <c r="U3688" s="186"/>
      <c r="V3688" s="186"/>
      <c r="W3688" s="157"/>
    </row>
    <row r="3689" spans="1:23" ht="13.8">
      <c r="A3689" s="162">
        <v>23.46</v>
      </c>
      <c r="B3689" s="153">
        <v>56</v>
      </c>
      <c r="C3689" s="27">
        <v>3515839</v>
      </c>
      <c r="D3689" s="27"/>
      <c r="E3689" s="27"/>
      <c r="F3689" s="27"/>
      <c r="G3689" s="27"/>
      <c r="H3689" s="27"/>
      <c r="I3689" s="27"/>
      <c r="J3689" s="154" t="s">
        <v>684</v>
      </c>
      <c r="K3689" s="27" t="s">
        <v>852</v>
      </c>
      <c r="L3689" s="27"/>
      <c r="M3689" s="155" t="s">
        <v>696</v>
      </c>
      <c r="N3689" s="140">
        <v>8.2099580422976992E-2</v>
      </c>
      <c r="O3689" s="140">
        <f t="shared" si="150"/>
        <v>82.099580422976999</v>
      </c>
      <c r="P3689" s="156" t="s">
        <v>346</v>
      </c>
      <c r="Q3689" s="156" t="s">
        <v>346</v>
      </c>
      <c r="R3689" s="185">
        <v>129</v>
      </c>
      <c r="S3689" s="185">
        <v>285</v>
      </c>
      <c r="T3689" s="186">
        <v>340</v>
      </c>
      <c r="U3689" s="186"/>
      <c r="V3689" s="186"/>
      <c r="W3689" s="157"/>
    </row>
    <row r="3690" spans="1:23" ht="13.8">
      <c r="A3690" s="162">
        <v>23.5</v>
      </c>
      <c r="B3690" s="153">
        <v>243</v>
      </c>
      <c r="C3690" s="27">
        <v>584900</v>
      </c>
      <c r="D3690" s="27"/>
      <c r="E3690" s="27"/>
      <c r="F3690" s="27"/>
      <c r="G3690" s="27"/>
      <c r="H3690" s="27"/>
      <c r="I3690" s="27"/>
      <c r="J3690" s="154" t="s">
        <v>450</v>
      </c>
      <c r="K3690" s="27" t="s">
        <v>120</v>
      </c>
      <c r="L3690" s="27"/>
      <c r="M3690" s="155" t="s">
        <v>145</v>
      </c>
      <c r="N3690" s="140">
        <v>0.1</v>
      </c>
      <c r="O3690" s="140">
        <f t="shared" si="150"/>
        <v>100</v>
      </c>
      <c r="P3690" s="156" t="s">
        <v>346</v>
      </c>
      <c r="Q3690" s="156" t="s">
        <v>346</v>
      </c>
      <c r="R3690" s="185">
        <v>245</v>
      </c>
      <c r="S3690" s="185">
        <v>186</v>
      </c>
      <c r="T3690" s="186">
        <v>256</v>
      </c>
      <c r="U3690" s="186"/>
      <c r="V3690" s="186"/>
      <c r="W3690" s="157"/>
    </row>
    <row r="3691" spans="1:23" ht="13.8">
      <c r="A3691" s="162">
        <v>24.4</v>
      </c>
      <c r="B3691" s="153">
        <v>207</v>
      </c>
      <c r="C3691" s="27">
        <v>260775</v>
      </c>
      <c r="D3691" s="27"/>
      <c r="E3691" s="27"/>
      <c r="F3691" s="27"/>
      <c r="G3691" s="27"/>
      <c r="H3691" s="27"/>
      <c r="I3691" s="27"/>
      <c r="J3691" s="154" t="s">
        <v>444</v>
      </c>
      <c r="K3691" s="27" t="s">
        <v>98</v>
      </c>
      <c r="L3691" s="27"/>
      <c r="M3691" s="155" t="s">
        <v>98</v>
      </c>
      <c r="N3691" s="140">
        <v>6.0894478060007362E-3</v>
      </c>
      <c r="O3691" s="140">
        <f t="shared" si="150"/>
        <v>6.0894478060007362</v>
      </c>
      <c r="P3691" s="156" t="s">
        <v>346</v>
      </c>
      <c r="Q3691" s="156" t="s">
        <v>346</v>
      </c>
      <c r="R3691" s="185">
        <v>73</v>
      </c>
      <c r="S3691" s="185">
        <v>281</v>
      </c>
      <c r="T3691" s="186">
        <v>355</v>
      </c>
      <c r="U3691" s="186"/>
      <c r="V3691" s="186"/>
      <c r="W3691" s="157"/>
    </row>
    <row r="3692" spans="1:23" ht="13.8">
      <c r="A3692" s="162">
        <v>24.91</v>
      </c>
      <c r="B3692" s="153">
        <v>55</v>
      </c>
      <c r="C3692" s="27">
        <v>3614693</v>
      </c>
      <c r="D3692" s="27"/>
      <c r="E3692" s="27"/>
      <c r="F3692" s="27"/>
      <c r="G3692" s="27"/>
      <c r="H3692" s="27"/>
      <c r="I3692" s="27"/>
      <c r="J3692" s="154" t="s">
        <v>770</v>
      </c>
      <c r="K3692" s="27" t="s">
        <v>885</v>
      </c>
      <c r="L3692" s="27"/>
      <c r="M3692" s="155" t="s">
        <v>890</v>
      </c>
      <c r="N3692" s="140">
        <v>8.4407954590034404E-2</v>
      </c>
      <c r="O3692" s="140">
        <f t="shared" si="150"/>
        <v>84.407954590034407</v>
      </c>
      <c r="P3692" s="156" t="s">
        <v>346</v>
      </c>
      <c r="Q3692" s="156" t="s">
        <v>346</v>
      </c>
      <c r="R3692" s="185">
        <v>69</v>
      </c>
      <c r="S3692" s="185">
        <v>83</v>
      </c>
      <c r="T3692" s="186">
        <v>111</v>
      </c>
      <c r="U3692" s="186">
        <v>125</v>
      </c>
      <c r="V3692" s="186">
        <v>308</v>
      </c>
      <c r="W3692" s="157"/>
    </row>
    <row r="3693" spans="1:23" ht="13.8">
      <c r="A3693" s="162">
        <v>25.64</v>
      </c>
      <c r="B3693" s="153">
        <v>207</v>
      </c>
      <c r="C3693" s="27">
        <v>463043</v>
      </c>
      <c r="D3693" s="27"/>
      <c r="E3693" s="27"/>
      <c r="F3693" s="27"/>
      <c r="G3693" s="27"/>
      <c r="H3693" s="27"/>
      <c r="I3693" s="27"/>
      <c r="J3693" s="154" t="s">
        <v>444</v>
      </c>
      <c r="K3693" s="27" t="s">
        <v>343</v>
      </c>
      <c r="L3693" s="27"/>
      <c r="M3693" s="155" t="s">
        <v>336</v>
      </c>
      <c r="N3693" s="140">
        <v>1.0812678287542898E-2</v>
      </c>
      <c r="O3693" s="140">
        <f t="shared" si="150"/>
        <v>10.812678287542898</v>
      </c>
      <c r="P3693" s="156" t="s">
        <v>346</v>
      </c>
      <c r="Q3693" s="27">
        <v>2.1544000000000001E-4</v>
      </c>
      <c r="R3693" s="185">
        <v>73</v>
      </c>
      <c r="S3693" s="185">
        <v>281</v>
      </c>
      <c r="T3693" s="186">
        <v>341</v>
      </c>
      <c r="U3693" s="186"/>
      <c r="V3693" s="186"/>
      <c r="W3693" s="157"/>
    </row>
    <row r="3694" spans="1:23" ht="13.8">
      <c r="A3694" s="162">
        <v>26.91</v>
      </c>
      <c r="B3694" s="153">
        <v>57</v>
      </c>
      <c r="C3694" s="27">
        <v>762594</v>
      </c>
      <c r="D3694" s="27"/>
      <c r="E3694" s="27"/>
      <c r="F3694" s="27"/>
      <c r="G3694" s="27"/>
      <c r="H3694" s="27"/>
      <c r="I3694" s="27"/>
      <c r="J3694" s="154" t="s">
        <v>330</v>
      </c>
      <c r="K3694" s="27" t="s">
        <v>344</v>
      </c>
      <c r="L3694" s="27"/>
      <c r="M3694" s="155" t="s">
        <v>337</v>
      </c>
      <c r="N3694" s="140">
        <v>1.7807597968245905E-2</v>
      </c>
      <c r="O3694" s="140">
        <f t="shared" si="150"/>
        <v>17.807597968245904</v>
      </c>
      <c r="P3694" s="156" t="s">
        <v>346</v>
      </c>
      <c r="Q3694" s="27">
        <v>8.6225999999999997E-5</v>
      </c>
      <c r="R3694" s="185">
        <v>71</v>
      </c>
      <c r="S3694" s="185">
        <v>85</v>
      </c>
      <c r="T3694" s="186">
        <v>380</v>
      </c>
      <c r="U3694" s="186"/>
      <c r="V3694" s="186"/>
      <c r="W3694" s="157"/>
    </row>
    <row r="3695" spans="1:23" ht="13.8">
      <c r="A3695" s="5">
        <v>26.92</v>
      </c>
      <c r="B3695" s="10">
        <v>207</v>
      </c>
      <c r="C3695" s="135">
        <v>746244</v>
      </c>
      <c r="D3695" s="135"/>
      <c r="E3695" s="135"/>
      <c r="F3695" s="135"/>
      <c r="G3695" s="135"/>
      <c r="H3695" s="135"/>
      <c r="I3695" s="135"/>
      <c r="J3695" s="138" t="s">
        <v>444</v>
      </c>
      <c r="K3695" s="135" t="s">
        <v>98</v>
      </c>
      <c r="L3695" s="135"/>
      <c r="M3695" s="20" t="s">
        <v>98</v>
      </c>
      <c r="N3695" s="14">
        <v>1.7425803426483418E-2</v>
      </c>
      <c r="O3695" s="140">
        <f t="shared" si="150"/>
        <v>17.425803426483419</v>
      </c>
      <c r="P3695" s="130" t="s">
        <v>346</v>
      </c>
      <c r="Q3695" s="130" t="s">
        <v>346</v>
      </c>
      <c r="R3695" s="185">
        <v>73</v>
      </c>
      <c r="S3695" s="185">
        <v>281</v>
      </c>
      <c r="T3695" s="186">
        <v>355</v>
      </c>
      <c r="U3695" s="186"/>
      <c r="V3695" s="186"/>
      <c r="W3695" s="136"/>
    </row>
    <row r="3696" spans="1:23" ht="13.8">
      <c r="A3696" s="5">
        <v>28.36</v>
      </c>
      <c r="B3696" s="10">
        <v>207</v>
      </c>
      <c r="C3696" s="135">
        <v>726648</v>
      </c>
      <c r="D3696" s="135"/>
      <c r="E3696" s="135"/>
      <c r="F3696" s="135"/>
      <c r="G3696" s="135"/>
      <c r="H3696" s="135"/>
      <c r="I3696" s="135"/>
      <c r="J3696" s="138" t="s">
        <v>444</v>
      </c>
      <c r="K3696" s="135" t="s">
        <v>98</v>
      </c>
      <c r="L3696" s="135"/>
      <c r="M3696" s="20" t="s">
        <v>98</v>
      </c>
      <c r="N3696" s="14">
        <v>1.6968210408723317E-2</v>
      </c>
      <c r="O3696" s="140">
        <f t="shared" si="150"/>
        <v>16.968210408723316</v>
      </c>
      <c r="P3696" s="130" t="s">
        <v>346</v>
      </c>
      <c r="Q3696" s="130" t="s">
        <v>346</v>
      </c>
      <c r="R3696" s="185">
        <v>73</v>
      </c>
      <c r="S3696" s="185">
        <v>281</v>
      </c>
      <c r="T3696" s="186">
        <v>355</v>
      </c>
      <c r="U3696" s="186"/>
      <c r="V3696" s="186"/>
      <c r="W3696" s="136"/>
    </row>
    <row r="3697" spans="1:34" ht="14.4" thickBot="1">
      <c r="A3697" s="5">
        <v>29.35</v>
      </c>
      <c r="B3697" s="10">
        <v>57</v>
      </c>
      <c r="C3697" s="135">
        <v>7014593</v>
      </c>
      <c r="D3697" s="135"/>
      <c r="E3697" s="135"/>
      <c r="F3697" s="135"/>
      <c r="G3697" s="135"/>
      <c r="H3697" s="135"/>
      <c r="I3697" s="135"/>
      <c r="J3697" s="138" t="s">
        <v>158</v>
      </c>
      <c r="K3697" s="135" t="s">
        <v>169</v>
      </c>
      <c r="L3697" s="135"/>
      <c r="M3697" s="20" t="s">
        <v>181</v>
      </c>
      <c r="N3697" s="14">
        <v>0.16380020306332327</v>
      </c>
      <c r="O3697" s="140">
        <f t="shared" si="150"/>
        <v>163.80020306332327</v>
      </c>
      <c r="P3697" s="130" t="s">
        <v>346</v>
      </c>
      <c r="Q3697" s="130" t="s">
        <v>346</v>
      </c>
      <c r="R3697" s="187">
        <v>71</v>
      </c>
      <c r="S3697" s="187">
        <v>85</v>
      </c>
      <c r="T3697" s="188">
        <v>408</v>
      </c>
      <c r="U3697" s="188"/>
      <c r="V3697" s="188"/>
      <c r="W3697" s="136"/>
    </row>
    <row r="3698" spans="1:34">
      <c r="A3698" s="149"/>
      <c r="B3698" s="150"/>
      <c r="C3698" s="150"/>
      <c r="D3698" s="150"/>
      <c r="E3698" s="150"/>
      <c r="F3698" s="150"/>
      <c r="G3698" s="150"/>
      <c r="H3698" s="150"/>
      <c r="I3698" s="150"/>
      <c r="J3698" s="151"/>
      <c r="K3698" s="150"/>
      <c r="L3698" s="150"/>
      <c r="M3698" s="152"/>
      <c r="N3698" s="149"/>
      <c r="O3698" s="149"/>
      <c r="P3698" s="141"/>
      <c r="Q3698" s="141"/>
      <c r="R3698" s="142"/>
      <c r="S3698" s="142"/>
      <c r="T3698" s="141"/>
      <c r="U3698" s="142"/>
      <c r="V3698" s="142"/>
      <c r="W3698" s="143"/>
    </row>
    <row r="3699" spans="1:34">
      <c r="A3699" s="144"/>
      <c r="B3699" s="33"/>
      <c r="C3699" s="33"/>
      <c r="D3699" s="33"/>
      <c r="E3699" s="33"/>
      <c r="F3699" s="33"/>
      <c r="G3699" s="33"/>
      <c r="H3699" s="33"/>
      <c r="I3699" s="33"/>
      <c r="J3699" s="145"/>
      <c r="K3699" s="33"/>
      <c r="L3699" s="33"/>
      <c r="M3699" s="146"/>
      <c r="N3699" s="144"/>
      <c r="O3699" s="147"/>
      <c r="P3699" s="148"/>
      <c r="Q3699" s="148"/>
      <c r="R3699" s="33"/>
      <c r="S3699" s="33"/>
      <c r="T3699" s="144"/>
      <c r="U3699" s="33"/>
      <c r="V3699" s="33"/>
      <c r="W3699" s="24"/>
      <c r="X3699" s="148"/>
      <c r="Y3699" s="148"/>
      <c r="Z3699" s="148"/>
      <c r="AA3699" s="148"/>
      <c r="AB3699" s="148"/>
      <c r="AC3699" s="148"/>
      <c r="AD3699" s="148"/>
      <c r="AE3699" s="148"/>
      <c r="AF3699" s="148"/>
      <c r="AG3699" s="148"/>
      <c r="AH3699" s="148"/>
    </row>
    <row r="3700" spans="1:34">
      <c r="A3700" s="144"/>
      <c r="B3700" s="33"/>
      <c r="C3700" s="33"/>
      <c r="D3700" s="33"/>
      <c r="E3700" s="33"/>
      <c r="F3700" s="33"/>
      <c r="G3700" s="33"/>
      <c r="H3700" s="33"/>
      <c r="I3700" s="33"/>
      <c r="J3700" s="145"/>
      <c r="K3700" s="33"/>
      <c r="L3700" s="33"/>
      <c r="M3700" s="146"/>
      <c r="N3700" s="144"/>
      <c r="O3700" s="147"/>
      <c r="P3700" s="148"/>
      <c r="Q3700" s="148"/>
      <c r="R3700" s="33"/>
      <c r="S3700" s="33"/>
      <c r="T3700" s="144"/>
      <c r="U3700" s="33"/>
      <c r="V3700" s="33"/>
      <c r="W3700" s="24"/>
      <c r="X3700" s="148"/>
      <c r="Y3700" s="148"/>
      <c r="Z3700" s="148"/>
      <c r="AA3700" s="148"/>
      <c r="AB3700" s="148"/>
      <c r="AC3700" s="148"/>
      <c r="AD3700" s="148"/>
      <c r="AE3700" s="148"/>
      <c r="AF3700" s="148"/>
      <c r="AG3700" s="148"/>
      <c r="AH3700" s="148"/>
    </row>
    <row r="3701" spans="1:34">
      <c r="A3701" s="144"/>
      <c r="B3701" s="33"/>
      <c r="C3701" s="33"/>
      <c r="D3701" s="33"/>
      <c r="E3701" s="33"/>
      <c r="F3701" s="33"/>
      <c r="G3701" s="33"/>
      <c r="H3701" s="33"/>
      <c r="I3701" s="33"/>
      <c r="J3701" s="145"/>
      <c r="K3701" s="33"/>
      <c r="L3701" s="33"/>
      <c r="M3701" s="146"/>
      <c r="N3701" s="144"/>
      <c r="O3701" s="147"/>
      <c r="P3701" s="148"/>
      <c r="Q3701" s="148"/>
      <c r="R3701" s="33"/>
      <c r="S3701" s="33"/>
      <c r="T3701" s="144"/>
      <c r="U3701" s="33"/>
      <c r="V3701" s="33"/>
      <c r="W3701" s="24"/>
      <c r="X3701" s="148"/>
      <c r="Y3701" s="148"/>
      <c r="Z3701" s="148"/>
      <c r="AA3701" s="148"/>
      <c r="AB3701" s="148"/>
      <c r="AC3701" s="148"/>
      <c r="AD3701" s="148"/>
      <c r="AE3701" s="148"/>
      <c r="AF3701" s="148"/>
      <c r="AG3701" s="148"/>
      <c r="AH3701" s="148"/>
    </row>
    <row r="3702" spans="1:34">
      <c r="A3702" s="144"/>
      <c r="B3702" s="33"/>
      <c r="C3702" s="33"/>
      <c r="D3702" s="33"/>
      <c r="E3702" s="33"/>
      <c r="F3702" s="33"/>
      <c r="G3702" s="33"/>
      <c r="H3702" s="33"/>
      <c r="I3702" s="33"/>
      <c r="J3702" s="145"/>
      <c r="K3702" s="33"/>
      <c r="L3702" s="33"/>
      <c r="M3702" s="146"/>
      <c r="N3702" s="144"/>
      <c r="O3702" s="147"/>
      <c r="P3702" s="148"/>
      <c r="Q3702" s="148"/>
      <c r="R3702" s="33"/>
      <c r="S3702" s="33"/>
      <c r="T3702" s="144"/>
      <c r="U3702" s="33"/>
      <c r="V3702" s="33"/>
      <c r="W3702" s="24"/>
      <c r="X3702" s="148"/>
      <c r="Y3702" s="148"/>
      <c r="Z3702" s="148"/>
      <c r="AA3702" s="148"/>
      <c r="AB3702" s="148"/>
      <c r="AC3702" s="148"/>
      <c r="AD3702" s="148"/>
      <c r="AE3702" s="148"/>
      <c r="AF3702" s="148"/>
      <c r="AG3702" s="148"/>
      <c r="AH3702" s="148"/>
    </row>
    <row r="3703" spans="1:34">
      <c r="A3703" s="144"/>
      <c r="B3703" s="33"/>
      <c r="C3703" s="33"/>
      <c r="D3703" s="33"/>
      <c r="E3703" s="33"/>
      <c r="F3703" s="33"/>
      <c r="G3703" s="33"/>
      <c r="H3703" s="33"/>
      <c r="I3703" s="33"/>
      <c r="J3703" s="145"/>
      <c r="K3703" s="33"/>
      <c r="L3703" s="33"/>
      <c r="M3703" s="146"/>
      <c r="N3703" s="144"/>
      <c r="O3703" s="147"/>
      <c r="P3703" s="148"/>
      <c r="Q3703" s="148"/>
      <c r="R3703" s="33"/>
      <c r="S3703" s="33"/>
      <c r="T3703" s="144"/>
      <c r="U3703" s="33"/>
      <c r="V3703" s="33"/>
      <c r="W3703" s="24"/>
      <c r="X3703" s="148"/>
      <c r="Y3703" s="148"/>
      <c r="Z3703" s="148"/>
      <c r="AA3703" s="148"/>
      <c r="AB3703" s="148"/>
      <c r="AC3703" s="148"/>
      <c r="AD3703" s="148"/>
      <c r="AE3703" s="148"/>
      <c r="AF3703" s="148"/>
      <c r="AG3703" s="148"/>
      <c r="AH3703" s="148"/>
    </row>
    <row r="3704" spans="1:34">
      <c r="A3704" s="144"/>
      <c r="B3704" s="33"/>
      <c r="C3704" s="33"/>
      <c r="D3704" s="33"/>
      <c r="E3704" s="33"/>
      <c r="F3704" s="33"/>
      <c r="G3704" s="33"/>
      <c r="H3704" s="33"/>
      <c r="I3704" s="33"/>
      <c r="J3704" s="145"/>
      <c r="K3704" s="33"/>
      <c r="L3704" s="33"/>
      <c r="M3704" s="146"/>
      <c r="N3704" s="144"/>
      <c r="O3704" s="147"/>
      <c r="P3704" s="148"/>
      <c r="Q3704" s="148"/>
      <c r="R3704" s="33"/>
      <c r="S3704" s="33"/>
      <c r="T3704" s="144"/>
      <c r="U3704" s="33"/>
      <c r="V3704" s="33"/>
      <c r="W3704" s="24"/>
      <c r="X3704" s="148"/>
      <c r="Y3704" s="148"/>
      <c r="Z3704" s="148"/>
      <c r="AA3704" s="148"/>
      <c r="AB3704" s="148"/>
      <c r="AC3704" s="148"/>
      <c r="AD3704" s="148"/>
      <c r="AE3704" s="148"/>
      <c r="AF3704" s="148"/>
      <c r="AG3704" s="148"/>
      <c r="AH3704" s="148"/>
    </row>
    <row r="3705" spans="1:34">
      <c r="A3705" s="144"/>
      <c r="B3705" s="33"/>
      <c r="C3705" s="33"/>
      <c r="D3705" s="33"/>
      <c r="E3705" s="33"/>
      <c r="F3705" s="33"/>
      <c r="G3705" s="33"/>
      <c r="H3705" s="33"/>
      <c r="I3705" s="33"/>
      <c r="J3705" s="145"/>
      <c r="K3705" s="33"/>
      <c r="L3705" s="33"/>
      <c r="M3705" s="146"/>
      <c r="N3705" s="144"/>
      <c r="O3705" s="147"/>
      <c r="P3705" s="148"/>
      <c r="Q3705" s="148"/>
      <c r="R3705" s="33"/>
      <c r="S3705" s="33"/>
      <c r="T3705" s="144"/>
      <c r="U3705" s="33"/>
      <c r="V3705" s="33"/>
      <c r="W3705" s="24"/>
      <c r="X3705" s="148"/>
      <c r="Y3705" s="148"/>
      <c r="Z3705" s="148"/>
      <c r="AA3705" s="148"/>
      <c r="AB3705" s="148"/>
      <c r="AC3705" s="148"/>
      <c r="AD3705" s="148"/>
      <c r="AE3705" s="148"/>
      <c r="AF3705" s="148"/>
      <c r="AG3705" s="148"/>
      <c r="AH3705" s="148"/>
    </row>
    <row r="3706" spans="1:34">
      <c r="A3706" s="144"/>
      <c r="B3706" s="33"/>
      <c r="C3706" s="33"/>
      <c r="D3706" s="33"/>
      <c r="E3706" s="33"/>
      <c r="F3706" s="33"/>
      <c r="G3706" s="33"/>
      <c r="H3706" s="33"/>
      <c r="I3706" s="33"/>
      <c r="J3706" s="145"/>
      <c r="K3706" s="33"/>
      <c r="L3706" s="33"/>
      <c r="M3706" s="146"/>
      <c r="N3706" s="144"/>
      <c r="O3706" s="147"/>
      <c r="P3706" s="148"/>
      <c r="Q3706" s="148"/>
      <c r="R3706" s="33"/>
      <c r="S3706" s="33"/>
      <c r="T3706" s="144"/>
      <c r="U3706" s="33"/>
      <c r="V3706" s="33"/>
      <c r="W3706" s="24"/>
      <c r="X3706" s="148"/>
      <c r="Y3706" s="148"/>
      <c r="Z3706" s="148"/>
      <c r="AA3706" s="148"/>
      <c r="AB3706" s="148"/>
      <c r="AC3706" s="148"/>
      <c r="AD3706" s="148"/>
      <c r="AE3706" s="148"/>
      <c r="AF3706" s="148"/>
      <c r="AG3706" s="148"/>
      <c r="AH3706" s="148"/>
    </row>
    <row r="3707" spans="1:34">
      <c r="A3707" s="144"/>
      <c r="B3707" s="33"/>
      <c r="C3707" s="33"/>
      <c r="D3707" s="33"/>
      <c r="E3707" s="33"/>
      <c r="F3707" s="33"/>
      <c r="G3707" s="33"/>
      <c r="H3707" s="33"/>
      <c r="I3707" s="33"/>
      <c r="J3707" s="145"/>
      <c r="K3707" s="33"/>
      <c r="L3707" s="33"/>
      <c r="M3707" s="146"/>
      <c r="N3707" s="144"/>
      <c r="O3707" s="147"/>
      <c r="P3707" s="148"/>
      <c r="Q3707" s="148"/>
      <c r="R3707" s="33"/>
      <c r="S3707" s="33"/>
      <c r="T3707" s="144"/>
      <c r="U3707" s="33"/>
      <c r="V3707" s="33"/>
      <c r="W3707" s="24"/>
      <c r="X3707" s="148"/>
      <c r="Y3707" s="148"/>
      <c r="Z3707" s="148"/>
      <c r="AA3707" s="148"/>
      <c r="AB3707" s="148"/>
      <c r="AC3707" s="148"/>
      <c r="AD3707" s="148"/>
      <c r="AE3707" s="148"/>
      <c r="AF3707" s="148"/>
      <c r="AG3707" s="148"/>
      <c r="AH3707" s="148"/>
    </row>
    <row r="3708" spans="1:34">
      <c r="A3708" s="144"/>
      <c r="B3708" s="33"/>
      <c r="C3708" s="33"/>
      <c r="D3708" s="33"/>
      <c r="E3708" s="33"/>
      <c r="F3708" s="33"/>
      <c r="G3708" s="33"/>
      <c r="H3708" s="33"/>
      <c r="I3708" s="33"/>
      <c r="J3708" s="145"/>
      <c r="K3708" s="33"/>
      <c r="L3708" s="33"/>
      <c r="M3708" s="146"/>
      <c r="N3708" s="144"/>
      <c r="O3708" s="147"/>
      <c r="P3708" s="148"/>
      <c r="Q3708" s="148"/>
      <c r="R3708" s="33"/>
      <c r="S3708" s="33"/>
      <c r="T3708" s="144"/>
      <c r="U3708" s="33"/>
      <c r="V3708" s="33"/>
      <c r="W3708" s="24"/>
      <c r="X3708" s="148"/>
      <c r="Y3708" s="148"/>
      <c r="Z3708" s="148"/>
      <c r="AA3708" s="148"/>
      <c r="AB3708" s="148"/>
      <c r="AC3708" s="148"/>
      <c r="AD3708" s="148"/>
      <c r="AE3708" s="148"/>
      <c r="AF3708" s="148"/>
      <c r="AG3708" s="148"/>
      <c r="AH3708" s="148"/>
    </row>
    <row r="3709" spans="1:34">
      <c r="A3709" s="144"/>
      <c r="B3709" s="33"/>
      <c r="C3709" s="33"/>
      <c r="D3709" s="33"/>
      <c r="E3709" s="33"/>
      <c r="F3709" s="33"/>
      <c r="G3709" s="33"/>
      <c r="H3709" s="33"/>
      <c r="I3709" s="33"/>
      <c r="J3709" s="145"/>
      <c r="K3709" s="33"/>
      <c r="L3709" s="33"/>
      <c r="M3709" s="146"/>
      <c r="N3709" s="144"/>
      <c r="O3709" s="147"/>
      <c r="P3709" s="148"/>
      <c r="Q3709" s="148"/>
      <c r="R3709" s="33"/>
      <c r="S3709" s="33"/>
      <c r="T3709" s="144"/>
      <c r="U3709" s="33"/>
      <c r="V3709" s="33"/>
      <c r="W3709" s="24"/>
      <c r="X3709" s="148"/>
      <c r="Y3709" s="148"/>
      <c r="Z3709" s="148"/>
      <c r="AA3709" s="148"/>
      <c r="AB3709" s="148"/>
      <c r="AC3709" s="148"/>
      <c r="AD3709" s="148"/>
      <c r="AE3709" s="148"/>
      <c r="AF3709" s="148"/>
      <c r="AG3709" s="148"/>
      <c r="AH3709" s="148"/>
    </row>
    <row r="3710" spans="1:34">
      <c r="A3710" s="144"/>
      <c r="B3710" s="33"/>
      <c r="C3710" s="33"/>
      <c r="D3710" s="33"/>
      <c r="E3710" s="33"/>
      <c r="F3710" s="33"/>
      <c r="G3710" s="33"/>
      <c r="H3710" s="33"/>
      <c r="I3710" s="33"/>
      <c r="J3710" s="145"/>
      <c r="K3710" s="33"/>
      <c r="L3710" s="33"/>
      <c r="M3710" s="146"/>
      <c r="N3710" s="144"/>
      <c r="O3710" s="147"/>
      <c r="P3710" s="148"/>
      <c r="Q3710" s="148"/>
      <c r="R3710" s="33"/>
      <c r="S3710" s="33"/>
      <c r="T3710" s="144"/>
      <c r="U3710" s="33"/>
      <c r="V3710" s="33"/>
      <c r="W3710" s="24"/>
      <c r="X3710" s="148"/>
      <c r="Y3710" s="148"/>
      <c r="Z3710" s="148"/>
      <c r="AA3710" s="148"/>
      <c r="AB3710" s="148"/>
      <c r="AC3710" s="148"/>
      <c r="AD3710" s="148"/>
      <c r="AE3710" s="148"/>
      <c r="AF3710" s="148"/>
      <c r="AG3710" s="148"/>
      <c r="AH3710" s="148"/>
    </row>
    <row r="3711" spans="1:34">
      <c r="A3711" s="144"/>
      <c r="B3711" s="33"/>
      <c r="C3711" s="33"/>
      <c r="D3711" s="33"/>
      <c r="E3711" s="33"/>
      <c r="F3711" s="33"/>
      <c r="G3711" s="33"/>
      <c r="H3711" s="33"/>
      <c r="I3711" s="33"/>
      <c r="J3711" s="145"/>
      <c r="K3711" s="33"/>
      <c r="L3711" s="33"/>
      <c r="M3711" s="146"/>
      <c r="N3711" s="144"/>
      <c r="O3711" s="147"/>
      <c r="P3711" s="148"/>
      <c r="Q3711" s="148"/>
      <c r="R3711" s="33"/>
      <c r="S3711" s="33"/>
      <c r="T3711" s="144"/>
      <c r="U3711" s="33"/>
      <c r="V3711" s="33"/>
      <c r="W3711" s="24"/>
      <c r="X3711" s="148"/>
      <c r="Y3711" s="148"/>
      <c r="Z3711" s="148"/>
      <c r="AA3711" s="148"/>
      <c r="AB3711" s="148"/>
      <c r="AC3711" s="148"/>
      <c r="AD3711" s="148"/>
      <c r="AE3711" s="148"/>
      <c r="AF3711" s="148"/>
      <c r="AG3711" s="148"/>
      <c r="AH3711" s="148"/>
    </row>
    <row r="3712" spans="1:34">
      <c r="A3712" s="144"/>
      <c r="B3712" s="33"/>
      <c r="C3712" s="33"/>
      <c r="D3712" s="33"/>
      <c r="E3712" s="33"/>
      <c r="F3712" s="33"/>
      <c r="G3712" s="33"/>
      <c r="H3712" s="33"/>
      <c r="I3712" s="33"/>
      <c r="J3712" s="145"/>
      <c r="K3712" s="33"/>
      <c r="L3712" s="33"/>
      <c r="M3712" s="146"/>
      <c r="N3712" s="144"/>
      <c r="O3712" s="147"/>
      <c r="P3712" s="148"/>
      <c r="Q3712" s="148"/>
      <c r="R3712" s="33"/>
      <c r="S3712" s="33"/>
      <c r="T3712" s="144"/>
      <c r="U3712" s="33"/>
      <c r="V3712" s="33"/>
      <c r="W3712" s="24"/>
      <c r="X3712" s="148"/>
      <c r="Y3712" s="148"/>
      <c r="Z3712" s="148"/>
      <c r="AA3712" s="148"/>
      <c r="AB3712" s="148"/>
      <c r="AC3712" s="148"/>
      <c r="AD3712" s="148"/>
      <c r="AE3712" s="148"/>
      <c r="AF3712" s="148"/>
      <c r="AG3712" s="148"/>
      <c r="AH3712" s="148"/>
    </row>
    <row r="3713" spans="1:34">
      <c r="A3713" s="144"/>
      <c r="B3713" s="33"/>
      <c r="C3713" s="33"/>
      <c r="D3713" s="33"/>
      <c r="E3713" s="33"/>
      <c r="F3713" s="33"/>
      <c r="G3713" s="33"/>
      <c r="H3713" s="33"/>
      <c r="I3713" s="33"/>
      <c r="J3713" s="145"/>
      <c r="K3713" s="33"/>
      <c r="L3713" s="33"/>
      <c r="M3713" s="146"/>
      <c r="N3713" s="144"/>
      <c r="O3713" s="147"/>
      <c r="P3713" s="148"/>
      <c r="Q3713" s="148"/>
      <c r="R3713" s="33"/>
      <c r="S3713" s="33"/>
      <c r="T3713" s="144"/>
      <c r="U3713" s="33"/>
      <c r="V3713" s="33"/>
      <c r="W3713" s="24"/>
      <c r="X3713" s="148"/>
      <c r="Y3713" s="148"/>
      <c r="Z3713" s="148"/>
      <c r="AA3713" s="148"/>
      <c r="AB3713" s="148"/>
      <c r="AC3713" s="148"/>
      <c r="AD3713" s="148"/>
      <c r="AE3713" s="148"/>
      <c r="AF3713" s="148"/>
      <c r="AG3713" s="148"/>
      <c r="AH3713" s="148"/>
    </row>
    <row r="3714" spans="1:34">
      <c r="A3714" s="144"/>
      <c r="B3714" s="33"/>
      <c r="C3714" s="33"/>
      <c r="D3714" s="33"/>
      <c r="E3714" s="33"/>
      <c r="F3714" s="33"/>
      <c r="G3714" s="33"/>
      <c r="H3714" s="33"/>
      <c r="I3714" s="33"/>
      <c r="J3714" s="145"/>
      <c r="K3714" s="33"/>
      <c r="L3714" s="33"/>
      <c r="M3714" s="146"/>
      <c r="N3714" s="144"/>
      <c r="O3714" s="147"/>
      <c r="P3714" s="148"/>
      <c r="Q3714" s="148"/>
      <c r="R3714" s="33"/>
      <c r="S3714" s="33"/>
      <c r="T3714" s="144"/>
      <c r="U3714" s="33"/>
      <c r="V3714" s="33"/>
      <c r="W3714" s="24"/>
      <c r="X3714" s="148"/>
      <c r="Y3714" s="148"/>
      <c r="Z3714" s="148"/>
      <c r="AA3714" s="148"/>
      <c r="AB3714" s="148"/>
      <c r="AC3714" s="148"/>
      <c r="AD3714" s="148"/>
      <c r="AE3714" s="148"/>
      <c r="AF3714" s="148"/>
      <c r="AG3714" s="148"/>
      <c r="AH3714" s="148"/>
    </row>
    <row r="3715" spans="1:34">
      <c r="A3715" s="144"/>
      <c r="B3715" s="33"/>
      <c r="C3715" s="33"/>
      <c r="D3715" s="33"/>
      <c r="E3715" s="33"/>
      <c r="F3715" s="33"/>
      <c r="G3715" s="33"/>
      <c r="H3715" s="33"/>
      <c r="I3715" s="33"/>
      <c r="J3715" s="145"/>
      <c r="K3715" s="33"/>
      <c r="L3715" s="33"/>
      <c r="M3715" s="146"/>
      <c r="N3715" s="144"/>
      <c r="O3715" s="147"/>
      <c r="P3715" s="148"/>
      <c r="Q3715" s="148"/>
      <c r="R3715" s="33"/>
      <c r="S3715" s="33"/>
      <c r="T3715" s="144"/>
      <c r="U3715" s="33"/>
      <c r="V3715" s="33"/>
      <c r="W3715" s="24"/>
      <c r="X3715" s="148"/>
      <c r="Y3715" s="148"/>
      <c r="Z3715" s="148"/>
      <c r="AA3715" s="148"/>
      <c r="AB3715" s="148"/>
      <c r="AC3715" s="148"/>
      <c r="AD3715" s="148"/>
      <c r="AE3715" s="148"/>
      <c r="AF3715" s="148"/>
      <c r="AG3715" s="148"/>
      <c r="AH3715" s="148"/>
    </row>
    <row r="3716" spans="1:34">
      <c r="A3716" s="144"/>
      <c r="B3716" s="33"/>
      <c r="C3716" s="33"/>
      <c r="D3716" s="33"/>
      <c r="E3716" s="33"/>
      <c r="F3716" s="33"/>
      <c r="G3716" s="33"/>
      <c r="H3716" s="33"/>
      <c r="I3716" s="33"/>
      <c r="J3716" s="145"/>
      <c r="K3716" s="33"/>
      <c r="L3716" s="33"/>
      <c r="M3716" s="146"/>
      <c r="N3716" s="144"/>
      <c r="O3716" s="147"/>
      <c r="P3716" s="148"/>
      <c r="Q3716" s="148"/>
      <c r="R3716" s="33"/>
      <c r="S3716" s="33"/>
      <c r="T3716" s="144"/>
      <c r="U3716" s="33"/>
      <c r="V3716" s="33"/>
      <c r="W3716" s="24"/>
      <c r="X3716" s="148"/>
      <c r="Y3716" s="148"/>
      <c r="Z3716" s="148"/>
      <c r="AA3716" s="148"/>
      <c r="AB3716" s="148"/>
      <c r="AC3716" s="148"/>
      <c r="AD3716" s="148"/>
      <c r="AE3716" s="148"/>
      <c r="AF3716" s="148"/>
      <c r="AG3716" s="148"/>
      <c r="AH3716" s="148"/>
    </row>
    <row r="3717" spans="1:34">
      <c r="A3717" s="144"/>
      <c r="B3717" s="33"/>
      <c r="C3717" s="33"/>
      <c r="D3717" s="33"/>
      <c r="E3717" s="33"/>
      <c r="F3717" s="33"/>
      <c r="G3717" s="33"/>
      <c r="H3717" s="33"/>
      <c r="I3717" s="33"/>
      <c r="J3717" s="145"/>
      <c r="K3717" s="33"/>
      <c r="L3717" s="33"/>
      <c r="M3717" s="146"/>
      <c r="N3717" s="144"/>
      <c r="O3717" s="147"/>
      <c r="P3717" s="148"/>
      <c r="Q3717" s="148"/>
      <c r="R3717" s="33"/>
      <c r="S3717" s="33"/>
      <c r="T3717" s="144"/>
      <c r="U3717" s="33"/>
      <c r="V3717" s="33"/>
      <c r="W3717" s="24"/>
      <c r="X3717" s="148"/>
      <c r="Y3717" s="148"/>
      <c r="Z3717" s="148"/>
      <c r="AA3717" s="148"/>
      <c r="AB3717" s="148"/>
      <c r="AC3717" s="148"/>
      <c r="AD3717" s="148"/>
      <c r="AE3717" s="148"/>
      <c r="AF3717" s="148"/>
      <c r="AG3717" s="148"/>
      <c r="AH3717" s="148"/>
    </row>
    <row r="3718" spans="1:34">
      <c r="A3718" s="144"/>
      <c r="B3718" s="33"/>
      <c r="C3718" s="33"/>
      <c r="D3718" s="33"/>
      <c r="E3718" s="33"/>
      <c r="F3718" s="33"/>
      <c r="G3718" s="33"/>
      <c r="H3718" s="33"/>
      <c r="I3718" s="33"/>
      <c r="J3718" s="145"/>
      <c r="K3718" s="33"/>
      <c r="L3718" s="33"/>
      <c r="M3718" s="146"/>
      <c r="N3718" s="144"/>
      <c r="O3718" s="147"/>
      <c r="P3718" s="148"/>
      <c r="Q3718" s="148"/>
      <c r="R3718" s="33"/>
      <c r="S3718" s="33"/>
      <c r="T3718" s="144"/>
      <c r="U3718" s="33"/>
      <c r="V3718" s="33"/>
      <c r="W3718" s="24"/>
      <c r="X3718" s="148"/>
      <c r="Y3718" s="148"/>
      <c r="Z3718" s="148"/>
      <c r="AA3718" s="148"/>
      <c r="AB3718" s="148"/>
      <c r="AC3718" s="148"/>
      <c r="AD3718" s="148"/>
      <c r="AE3718" s="148"/>
      <c r="AF3718" s="148"/>
      <c r="AG3718" s="148"/>
      <c r="AH3718" s="148"/>
    </row>
    <row r="3719" spans="1:34">
      <c r="A3719" s="144"/>
      <c r="B3719" s="33"/>
      <c r="C3719" s="33"/>
      <c r="D3719" s="33"/>
      <c r="E3719" s="33"/>
      <c r="F3719" s="33"/>
      <c r="G3719" s="33"/>
      <c r="H3719" s="33"/>
      <c r="I3719" s="33"/>
      <c r="J3719" s="145"/>
      <c r="K3719" s="33"/>
      <c r="L3719" s="33"/>
      <c r="M3719" s="146"/>
      <c r="N3719" s="144"/>
      <c r="O3719" s="147"/>
      <c r="P3719" s="148"/>
      <c r="Q3719" s="148"/>
      <c r="R3719" s="33"/>
      <c r="S3719" s="33"/>
      <c r="T3719" s="144"/>
      <c r="U3719" s="33"/>
      <c r="V3719" s="33"/>
      <c r="W3719" s="24"/>
      <c r="X3719" s="148"/>
      <c r="Y3719" s="148"/>
      <c r="Z3719" s="148"/>
      <c r="AA3719" s="148"/>
      <c r="AB3719" s="148"/>
      <c r="AC3719" s="148"/>
      <c r="AD3719" s="148"/>
      <c r="AE3719" s="148"/>
      <c r="AF3719" s="148"/>
      <c r="AG3719" s="148"/>
      <c r="AH3719" s="148"/>
    </row>
    <row r="3720" spans="1:34">
      <c r="A3720" s="144"/>
      <c r="B3720" s="33"/>
      <c r="C3720" s="33"/>
      <c r="D3720" s="33"/>
      <c r="E3720" s="33"/>
      <c r="F3720" s="33"/>
      <c r="G3720" s="33"/>
      <c r="H3720" s="33"/>
      <c r="I3720" s="33"/>
      <c r="J3720" s="145"/>
      <c r="K3720" s="33"/>
      <c r="L3720" s="33"/>
      <c r="M3720" s="146"/>
      <c r="N3720" s="144"/>
      <c r="O3720" s="147"/>
      <c r="P3720" s="148"/>
      <c r="Q3720" s="148"/>
      <c r="R3720" s="33"/>
      <c r="S3720" s="33"/>
      <c r="T3720" s="144"/>
      <c r="U3720" s="33"/>
      <c r="V3720" s="33"/>
      <c r="W3720" s="24"/>
      <c r="X3720" s="148"/>
      <c r="Y3720" s="148"/>
      <c r="Z3720" s="148"/>
      <c r="AA3720" s="148"/>
      <c r="AB3720" s="148"/>
      <c r="AC3720" s="148"/>
      <c r="AD3720" s="148"/>
      <c r="AE3720" s="148"/>
      <c r="AF3720" s="148"/>
      <c r="AG3720" s="148"/>
      <c r="AH3720" s="148"/>
    </row>
    <row r="3721" spans="1:34">
      <c r="A3721" s="144"/>
      <c r="B3721" s="33"/>
      <c r="C3721" s="33"/>
      <c r="D3721" s="33"/>
      <c r="E3721" s="33"/>
      <c r="F3721" s="33"/>
      <c r="G3721" s="33"/>
      <c r="H3721" s="33"/>
      <c r="I3721" s="33"/>
      <c r="J3721" s="145"/>
      <c r="K3721" s="33"/>
      <c r="L3721" s="33"/>
      <c r="M3721" s="146"/>
      <c r="N3721" s="144"/>
      <c r="O3721" s="147"/>
      <c r="P3721" s="148"/>
      <c r="Q3721" s="148"/>
      <c r="R3721" s="33"/>
      <c r="S3721" s="33"/>
      <c r="T3721" s="144"/>
      <c r="U3721" s="33"/>
      <c r="V3721" s="33"/>
      <c r="W3721" s="24"/>
      <c r="X3721" s="148"/>
      <c r="Y3721" s="148"/>
      <c r="Z3721" s="148"/>
      <c r="AA3721" s="148"/>
      <c r="AB3721" s="148"/>
      <c r="AC3721" s="148"/>
      <c r="AD3721" s="148"/>
      <c r="AE3721" s="148"/>
      <c r="AF3721" s="148"/>
      <c r="AG3721" s="148"/>
      <c r="AH3721" s="148"/>
    </row>
    <row r="3722" spans="1:34">
      <c r="A3722" s="144"/>
      <c r="B3722" s="33"/>
      <c r="C3722" s="33"/>
      <c r="D3722" s="33"/>
      <c r="E3722" s="33"/>
      <c r="F3722" s="33"/>
      <c r="G3722" s="33"/>
      <c r="H3722" s="33"/>
      <c r="I3722" s="33"/>
      <c r="J3722" s="145"/>
      <c r="K3722" s="33"/>
      <c r="L3722" s="33"/>
      <c r="M3722" s="146"/>
      <c r="N3722" s="144"/>
      <c r="O3722" s="147"/>
      <c r="P3722" s="148"/>
      <c r="Q3722" s="148"/>
      <c r="R3722" s="33"/>
      <c r="S3722" s="33"/>
      <c r="T3722" s="144"/>
      <c r="U3722" s="33"/>
      <c r="V3722" s="33"/>
      <c r="W3722" s="24"/>
      <c r="X3722" s="148"/>
      <c r="Y3722" s="148"/>
      <c r="Z3722" s="148"/>
      <c r="AA3722" s="148"/>
      <c r="AB3722" s="148"/>
      <c r="AC3722" s="148"/>
      <c r="AD3722" s="148"/>
      <c r="AE3722" s="148"/>
      <c r="AF3722" s="148"/>
      <c r="AG3722" s="148"/>
      <c r="AH3722" s="148"/>
    </row>
    <row r="3723" spans="1:34">
      <c r="A3723" s="144"/>
      <c r="B3723" s="33"/>
      <c r="C3723" s="33"/>
      <c r="D3723" s="33"/>
      <c r="E3723" s="33"/>
      <c r="F3723" s="33"/>
      <c r="G3723" s="33"/>
      <c r="H3723" s="33"/>
      <c r="I3723" s="33"/>
      <c r="J3723" s="145"/>
      <c r="K3723" s="33"/>
      <c r="L3723" s="33"/>
      <c r="M3723" s="146"/>
      <c r="N3723" s="144"/>
      <c r="O3723" s="147"/>
      <c r="P3723" s="148"/>
      <c r="Q3723" s="148"/>
      <c r="R3723" s="33"/>
      <c r="S3723" s="33"/>
      <c r="T3723" s="144"/>
      <c r="U3723" s="33"/>
      <c r="V3723" s="33"/>
      <c r="W3723" s="24"/>
      <c r="X3723" s="148"/>
      <c r="Y3723" s="148"/>
      <c r="Z3723" s="148"/>
      <c r="AA3723" s="148"/>
      <c r="AB3723" s="148"/>
      <c r="AC3723" s="148"/>
      <c r="AD3723" s="148"/>
      <c r="AE3723" s="148"/>
      <c r="AF3723" s="148"/>
      <c r="AG3723" s="148"/>
      <c r="AH3723" s="148"/>
    </row>
    <row r="3724" spans="1:34">
      <c r="A3724" s="144"/>
      <c r="B3724" s="33"/>
      <c r="C3724" s="33"/>
      <c r="D3724" s="33"/>
      <c r="E3724" s="33"/>
      <c r="F3724" s="33"/>
      <c r="G3724" s="33"/>
      <c r="H3724" s="33"/>
      <c r="I3724" s="33"/>
      <c r="J3724" s="145"/>
      <c r="K3724" s="33"/>
      <c r="L3724" s="33"/>
      <c r="M3724" s="146"/>
      <c r="N3724" s="144"/>
      <c r="O3724" s="147"/>
      <c r="P3724" s="148"/>
      <c r="Q3724" s="148"/>
      <c r="R3724" s="33"/>
      <c r="S3724" s="33"/>
      <c r="T3724" s="144"/>
      <c r="U3724" s="33"/>
      <c r="V3724" s="33"/>
      <c r="W3724" s="24"/>
      <c r="X3724" s="148"/>
      <c r="Y3724" s="148"/>
      <c r="Z3724" s="148"/>
      <c r="AA3724" s="148"/>
      <c r="AB3724" s="148"/>
      <c r="AC3724" s="148"/>
      <c r="AD3724" s="148"/>
      <c r="AE3724" s="148"/>
      <c r="AF3724" s="148"/>
      <c r="AG3724" s="148"/>
      <c r="AH3724" s="148"/>
    </row>
    <row r="3725" spans="1:34">
      <c r="A3725" s="144"/>
      <c r="B3725" s="33"/>
      <c r="C3725" s="33"/>
      <c r="D3725" s="33"/>
      <c r="E3725" s="33"/>
      <c r="F3725" s="33"/>
      <c r="G3725" s="33"/>
      <c r="H3725" s="33"/>
      <c r="I3725" s="33"/>
      <c r="J3725" s="145"/>
      <c r="K3725" s="33"/>
      <c r="L3725" s="33"/>
      <c r="M3725" s="146"/>
      <c r="N3725" s="144"/>
      <c r="O3725" s="147"/>
      <c r="P3725" s="148"/>
      <c r="Q3725" s="148"/>
      <c r="R3725" s="33"/>
      <c r="S3725" s="33"/>
      <c r="T3725" s="144"/>
      <c r="U3725" s="33"/>
      <c r="V3725" s="33"/>
      <c r="W3725" s="24"/>
      <c r="X3725" s="148"/>
      <c r="Y3725" s="148"/>
      <c r="Z3725" s="148"/>
      <c r="AA3725" s="148"/>
      <c r="AB3725" s="148"/>
      <c r="AC3725" s="148"/>
      <c r="AD3725" s="148"/>
      <c r="AE3725" s="148"/>
      <c r="AF3725" s="148"/>
      <c r="AG3725" s="148"/>
      <c r="AH3725" s="148"/>
    </row>
    <row r="3726" spans="1:34">
      <c r="A3726" s="144"/>
      <c r="B3726" s="33"/>
      <c r="C3726" s="33"/>
      <c r="D3726" s="33"/>
      <c r="E3726" s="33"/>
      <c r="F3726" s="33"/>
      <c r="G3726" s="33"/>
      <c r="H3726" s="33"/>
      <c r="I3726" s="33"/>
      <c r="J3726" s="145"/>
      <c r="K3726" s="33"/>
      <c r="L3726" s="33"/>
      <c r="M3726" s="146"/>
      <c r="N3726" s="144"/>
      <c r="O3726" s="147"/>
      <c r="P3726" s="148"/>
      <c r="Q3726" s="148"/>
      <c r="R3726" s="33"/>
      <c r="S3726" s="33"/>
      <c r="T3726" s="144"/>
      <c r="U3726" s="33"/>
      <c r="V3726" s="33"/>
      <c r="W3726" s="24"/>
      <c r="X3726" s="148"/>
      <c r="Y3726" s="148"/>
      <c r="Z3726" s="148"/>
      <c r="AA3726" s="148"/>
      <c r="AB3726" s="148"/>
      <c r="AC3726" s="148"/>
      <c r="AD3726" s="148"/>
      <c r="AE3726" s="148"/>
      <c r="AF3726" s="148"/>
      <c r="AG3726" s="148"/>
      <c r="AH3726" s="148"/>
    </row>
    <row r="3727" spans="1:34">
      <c r="A3727" s="144"/>
      <c r="B3727" s="33"/>
      <c r="C3727" s="33"/>
      <c r="D3727" s="33"/>
      <c r="E3727" s="33"/>
      <c r="F3727" s="33"/>
      <c r="G3727" s="33"/>
      <c r="H3727" s="33"/>
      <c r="I3727" s="33"/>
      <c r="J3727" s="145"/>
      <c r="K3727" s="33"/>
      <c r="L3727" s="33"/>
      <c r="M3727" s="146"/>
      <c r="N3727" s="144"/>
      <c r="O3727" s="147"/>
      <c r="P3727" s="148"/>
      <c r="Q3727" s="148"/>
      <c r="R3727" s="33"/>
      <c r="S3727" s="33"/>
      <c r="T3727" s="144"/>
      <c r="U3727" s="33"/>
      <c r="V3727" s="33"/>
      <c r="W3727" s="24"/>
      <c r="X3727" s="148"/>
      <c r="Y3727" s="148"/>
      <c r="Z3727" s="148"/>
      <c r="AA3727" s="148"/>
      <c r="AB3727" s="148"/>
      <c r="AC3727" s="148"/>
      <c r="AD3727" s="148"/>
      <c r="AE3727" s="148"/>
      <c r="AF3727" s="148"/>
      <c r="AG3727" s="148"/>
      <c r="AH3727" s="148"/>
    </row>
    <row r="3728" spans="1:34">
      <c r="A3728" s="144"/>
      <c r="B3728" s="33"/>
      <c r="C3728" s="33"/>
      <c r="D3728" s="33"/>
      <c r="E3728" s="33"/>
      <c r="F3728" s="33"/>
      <c r="G3728" s="33"/>
      <c r="H3728" s="33"/>
      <c r="I3728" s="33"/>
      <c r="J3728" s="145"/>
      <c r="K3728" s="33"/>
      <c r="L3728" s="33"/>
      <c r="M3728" s="146"/>
      <c r="N3728" s="144"/>
      <c r="O3728" s="147"/>
      <c r="P3728" s="148"/>
      <c r="Q3728" s="148"/>
      <c r="R3728" s="33"/>
      <c r="S3728" s="33"/>
      <c r="T3728" s="144"/>
      <c r="U3728" s="33"/>
      <c r="V3728" s="33"/>
      <c r="W3728" s="24"/>
      <c r="X3728" s="148"/>
      <c r="Y3728" s="148"/>
      <c r="Z3728" s="148"/>
      <c r="AA3728" s="148"/>
      <c r="AB3728" s="148"/>
      <c r="AC3728" s="148"/>
      <c r="AD3728" s="148"/>
      <c r="AE3728" s="148"/>
      <c r="AF3728" s="148"/>
      <c r="AG3728" s="148"/>
      <c r="AH3728" s="148"/>
    </row>
    <row r="3729" spans="1:34">
      <c r="A3729" s="144"/>
      <c r="B3729" s="33"/>
      <c r="C3729" s="33"/>
      <c r="D3729" s="33"/>
      <c r="E3729" s="33"/>
      <c r="F3729" s="33"/>
      <c r="G3729" s="33"/>
      <c r="H3729" s="33"/>
      <c r="I3729" s="33"/>
      <c r="J3729" s="145"/>
      <c r="K3729" s="33"/>
      <c r="L3729" s="33"/>
      <c r="M3729" s="146"/>
      <c r="N3729" s="144"/>
      <c r="O3729" s="147"/>
      <c r="P3729" s="148"/>
      <c r="Q3729" s="148"/>
      <c r="R3729" s="33"/>
      <c r="S3729" s="33"/>
      <c r="T3729" s="144"/>
      <c r="U3729" s="33"/>
      <c r="V3729" s="33"/>
      <c r="W3729" s="24"/>
      <c r="X3729" s="148"/>
      <c r="Y3729" s="148"/>
      <c r="Z3729" s="148"/>
      <c r="AA3729" s="148"/>
      <c r="AB3729" s="148"/>
      <c r="AC3729" s="148"/>
      <c r="AD3729" s="148"/>
      <c r="AE3729" s="148"/>
      <c r="AF3729" s="148"/>
      <c r="AG3729" s="148"/>
      <c r="AH3729" s="148"/>
    </row>
    <row r="3730" spans="1:34">
      <c r="A3730" s="144"/>
      <c r="B3730" s="33"/>
      <c r="C3730" s="33"/>
      <c r="D3730" s="33"/>
      <c r="E3730" s="33"/>
      <c r="F3730" s="33"/>
      <c r="G3730" s="33"/>
      <c r="H3730" s="33"/>
      <c r="I3730" s="33"/>
      <c r="J3730" s="145"/>
      <c r="K3730" s="33"/>
      <c r="L3730" s="33"/>
      <c r="M3730" s="146"/>
      <c r="N3730" s="144"/>
      <c r="O3730" s="147"/>
      <c r="P3730" s="148"/>
      <c r="Q3730" s="148"/>
      <c r="R3730" s="33"/>
      <c r="S3730" s="33"/>
      <c r="T3730" s="144"/>
      <c r="U3730" s="33"/>
      <c r="V3730" s="33"/>
      <c r="W3730" s="24"/>
      <c r="X3730" s="148"/>
      <c r="Y3730" s="148"/>
      <c r="Z3730" s="148"/>
      <c r="AA3730" s="148"/>
      <c r="AB3730" s="148"/>
      <c r="AC3730" s="148"/>
      <c r="AD3730" s="148"/>
      <c r="AE3730" s="148"/>
      <c r="AF3730" s="148"/>
      <c r="AG3730" s="148"/>
      <c r="AH3730" s="148"/>
    </row>
    <row r="3731" spans="1:34">
      <c r="A3731" s="144"/>
      <c r="B3731" s="33"/>
      <c r="C3731" s="33"/>
      <c r="D3731" s="33"/>
      <c r="E3731" s="33"/>
      <c r="F3731" s="33"/>
      <c r="G3731" s="33"/>
      <c r="H3731" s="33"/>
      <c r="I3731" s="33"/>
      <c r="J3731" s="145"/>
      <c r="K3731" s="33"/>
      <c r="L3731" s="33"/>
      <c r="M3731" s="146"/>
      <c r="N3731" s="144"/>
      <c r="O3731" s="147"/>
      <c r="P3731" s="148"/>
      <c r="Q3731" s="148"/>
      <c r="R3731" s="33"/>
      <c r="S3731" s="33"/>
      <c r="T3731" s="144"/>
      <c r="U3731" s="33"/>
      <c r="V3731" s="33"/>
      <c r="W3731" s="24"/>
      <c r="X3731" s="148"/>
      <c r="Y3731" s="148"/>
      <c r="Z3731" s="148"/>
      <c r="AA3731" s="148"/>
      <c r="AB3731" s="148"/>
      <c r="AC3731" s="148"/>
      <c r="AD3731" s="148"/>
      <c r="AE3731" s="148"/>
      <c r="AF3731" s="148"/>
      <c r="AG3731" s="148"/>
      <c r="AH3731" s="148"/>
    </row>
    <row r="3732" spans="1:34">
      <c r="A3732" s="144"/>
      <c r="B3732" s="33"/>
      <c r="C3732" s="33"/>
      <c r="D3732" s="33"/>
      <c r="E3732" s="33"/>
      <c r="F3732" s="33"/>
      <c r="G3732" s="33"/>
      <c r="H3732" s="33"/>
      <c r="I3732" s="33"/>
      <c r="J3732" s="145"/>
      <c r="K3732" s="33"/>
      <c r="L3732" s="33"/>
      <c r="M3732" s="146"/>
      <c r="N3732" s="144"/>
      <c r="O3732" s="147"/>
      <c r="P3732" s="148"/>
      <c r="Q3732" s="148"/>
      <c r="R3732" s="33"/>
      <c r="S3732" s="33"/>
      <c r="T3732" s="144"/>
      <c r="U3732" s="33"/>
      <c r="V3732" s="33"/>
      <c r="W3732" s="24"/>
      <c r="X3732" s="148"/>
      <c r="Y3732" s="148"/>
      <c r="Z3732" s="148"/>
      <c r="AA3732" s="148"/>
      <c r="AB3732" s="148"/>
      <c r="AC3732" s="148"/>
      <c r="AD3732" s="148"/>
      <c r="AE3732" s="148"/>
      <c r="AF3732" s="148"/>
      <c r="AG3732" s="148"/>
      <c r="AH3732" s="148"/>
    </row>
    <row r="3733" spans="1:34">
      <c r="A3733" s="144"/>
      <c r="B3733" s="33"/>
      <c r="C3733" s="33"/>
      <c r="D3733" s="33"/>
      <c r="E3733" s="33"/>
      <c r="F3733" s="33"/>
      <c r="G3733" s="33"/>
      <c r="H3733" s="33"/>
      <c r="I3733" s="33"/>
      <c r="J3733" s="145"/>
      <c r="K3733" s="33"/>
      <c r="L3733" s="33"/>
      <c r="M3733" s="146"/>
      <c r="N3733" s="144"/>
      <c r="O3733" s="147"/>
      <c r="P3733" s="148"/>
      <c r="Q3733" s="148"/>
      <c r="R3733" s="33"/>
      <c r="S3733" s="33"/>
      <c r="T3733" s="144"/>
      <c r="U3733" s="33"/>
      <c r="V3733" s="33"/>
      <c r="W3733" s="24"/>
      <c r="X3733" s="148"/>
      <c r="Y3733" s="148"/>
      <c r="Z3733" s="148"/>
      <c r="AA3733" s="148"/>
      <c r="AB3733" s="148"/>
      <c r="AC3733" s="148"/>
      <c r="AD3733" s="148"/>
      <c r="AE3733" s="148"/>
      <c r="AF3733" s="148"/>
      <c r="AG3733" s="148"/>
      <c r="AH3733" s="148"/>
    </row>
    <row r="3734" spans="1:34">
      <c r="A3734" s="144"/>
      <c r="B3734" s="33"/>
      <c r="C3734" s="33"/>
      <c r="D3734" s="33"/>
      <c r="E3734" s="33"/>
      <c r="F3734" s="33"/>
      <c r="G3734" s="33"/>
      <c r="H3734" s="33"/>
      <c r="I3734" s="33"/>
      <c r="J3734" s="145"/>
      <c r="K3734" s="33"/>
      <c r="L3734" s="33"/>
      <c r="M3734" s="146"/>
      <c r="N3734" s="144"/>
      <c r="O3734" s="147"/>
      <c r="P3734" s="148"/>
      <c r="Q3734" s="148"/>
      <c r="R3734" s="33"/>
      <c r="S3734" s="33"/>
      <c r="T3734" s="144"/>
      <c r="U3734" s="33"/>
      <c r="V3734" s="33"/>
      <c r="W3734" s="24"/>
      <c r="X3734" s="148"/>
      <c r="Y3734" s="148"/>
      <c r="Z3734" s="148"/>
      <c r="AA3734" s="148"/>
      <c r="AB3734" s="148"/>
      <c r="AC3734" s="148"/>
      <c r="AD3734" s="148"/>
      <c r="AE3734" s="148"/>
      <c r="AF3734" s="148"/>
      <c r="AG3734" s="148"/>
      <c r="AH3734" s="148"/>
    </row>
    <row r="3735" spans="1:34">
      <c r="A3735" s="144"/>
      <c r="B3735" s="33"/>
      <c r="C3735" s="33"/>
      <c r="D3735" s="33"/>
      <c r="E3735" s="33"/>
      <c r="F3735" s="33"/>
      <c r="G3735" s="33"/>
      <c r="H3735" s="33"/>
      <c r="I3735" s="33"/>
      <c r="J3735" s="145"/>
      <c r="K3735" s="33"/>
      <c r="L3735" s="33"/>
      <c r="M3735" s="146"/>
      <c r="N3735" s="144"/>
      <c r="O3735" s="147"/>
      <c r="P3735" s="148"/>
      <c r="Q3735" s="148"/>
      <c r="R3735" s="33"/>
      <c r="S3735" s="33"/>
      <c r="T3735" s="144"/>
      <c r="U3735" s="33"/>
      <c r="V3735" s="33"/>
      <c r="W3735" s="24"/>
      <c r="X3735" s="148"/>
      <c r="Y3735" s="148"/>
      <c r="Z3735" s="148"/>
      <c r="AA3735" s="148"/>
      <c r="AB3735" s="148"/>
      <c r="AC3735" s="148"/>
      <c r="AD3735" s="148"/>
      <c r="AE3735" s="148"/>
      <c r="AF3735" s="148"/>
      <c r="AG3735" s="148"/>
      <c r="AH3735" s="148"/>
    </row>
    <row r="3736" spans="1:34">
      <c r="A3736" s="144"/>
      <c r="B3736" s="33"/>
      <c r="C3736" s="33"/>
      <c r="D3736" s="33"/>
      <c r="E3736" s="33"/>
      <c r="F3736" s="33"/>
      <c r="G3736" s="33"/>
      <c r="H3736" s="33"/>
      <c r="I3736" s="33"/>
      <c r="J3736" s="145"/>
      <c r="K3736" s="33"/>
      <c r="L3736" s="33"/>
      <c r="M3736" s="146"/>
      <c r="N3736" s="144"/>
      <c r="O3736" s="147"/>
      <c r="P3736" s="148"/>
      <c r="Q3736" s="148"/>
      <c r="R3736" s="33"/>
      <c r="S3736" s="33"/>
      <c r="T3736" s="144"/>
      <c r="U3736" s="33"/>
      <c r="V3736" s="33"/>
      <c r="W3736" s="24"/>
      <c r="X3736" s="148"/>
      <c r="Y3736" s="148"/>
      <c r="Z3736" s="148"/>
      <c r="AA3736" s="148"/>
      <c r="AB3736" s="148"/>
      <c r="AC3736" s="148"/>
      <c r="AD3736" s="148"/>
      <c r="AE3736" s="148"/>
      <c r="AF3736" s="148"/>
      <c r="AG3736" s="148"/>
      <c r="AH3736" s="148"/>
    </row>
    <row r="3737" spans="1:34">
      <c r="A3737" s="144"/>
      <c r="B3737" s="33"/>
      <c r="C3737" s="33"/>
      <c r="D3737" s="33"/>
      <c r="E3737" s="33"/>
      <c r="F3737" s="33"/>
      <c r="G3737" s="33"/>
      <c r="H3737" s="33"/>
      <c r="I3737" s="33"/>
      <c r="J3737" s="145"/>
      <c r="K3737" s="33"/>
      <c r="L3737" s="33"/>
      <c r="M3737" s="146"/>
      <c r="N3737" s="144"/>
      <c r="O3737" s="147"/>
      <c r="P3737" s="148"/>
      <c r="Q3737" s="148"/>
      <c r="R3737" s="33"/>
      <c r="S3737" s="33"/>
      <c r="T3737" s="144"/>
      <c r="U3737" s="33"/>
      <c r="V3737" s="33"/>
      <c r="W3737" s="24"/>
      <c r="X3737" s="148"/>
      <c r="Y3737" s="148"/>
      <c r="Z3737" s="148"/>
      <c r="AA3737" s="148"/>
      <c r="AB3737" s="148"/>
      <c r="AC3737" s="148"/>
      <c r="AD3737" s="148"/>
      <c r="AE3737" s="148"/>
      <c r="AF3737" s="148"/>
      <c r="AG3737" s="148"/>
      <c r="AH3737" s="148"/>
    </row>
    <row r="3738" spans="1:34">
      <c r="A3738" s="144"/>
      <c r="B3738" s="33"/>
      <c r="C3738" s="33"/>
      <c r="D3738" s="33"/>
      <c r="E3738" s="33"/>
      <c r="F3738" s="33"/>
      <c r="G3738" s="33"/>
      <c r="H3738" s="33"/>
      <c r="I3738" s="33"/>
      <c r="J3738" s="145"/>
      <c r="K3738" s="33"/>
      <c r="L3738" s="33"/>
      <c r="M3738" s="146"/>
      <c r="N3738" s="144"/>
      <c r="O3738" s="147"/>
      <c r="P3738" s="148"/>
      <c r="Q3738" s="148"/>
      <c r="R3738" s="33"/>
      <c r="S3738" s="33"/>
      <c r="T3738" s="144"/>
      <c r="U3738" s="33"/>
      <c r="V3738" s="33"/>
      <c r="W3738" s="24"/>
      <c r="X3738" s="148"/>
      <c r="Y3738" s="148"/>
      <c r="Z3738" s="148"/>
      <c r="AA3738" s="148"/>
      <c r="AB3738" s="148"/>
      <c r="AC3738" s="148"/>
      <c r="AD3738" s="148"/>
      <c r="AE3738" s="148"/>
      <c r="AF3738" s="148"/>
      <c r="AG3738" s="148"/>
      <c r="AH3738" s="148"/>
    </row>
    <row r="3739" spans="1:34">
      <c r="A3739" s="144"/>
      <c r="B3739" s="33"/>
      <c r="C3739" s="33"/>
      <c r="D3739" s="33"/>
      <c r="E3739" s="33"/>
      <c r="F3739" s="33"/>
      <c r="G3739" s="33"/>
      <c r="H3739" s="33"/>
      <c r="I3739" s="33"/>
      <c r="J3739" s="145"/>
      <c r="K3739" s="33"/>
      <c r="L3739" s="33"/>
      <c r="M3739" s="146"/>
      <c r="N3739" s="144"/>
      <c r="O3739" s="147"/>
      <c r="P3739" s="148"/>
      <c r="Q3739" s="148"/>
      <c r="R3739" s="33"/>
      <c r="S3739" s="33"/>
      <c r="T3739" s="144"/>
      <c r="U3739" s="33"/>
      <c r="V3739" s="33"/>
      <c r="W3739" s="24"/>
      <c r="X3739" s="148"/>
      <c r="Y3739" s="148"/>
      <c r="Z3739" s="148"/>
      <c r="AA3739" s="148"/>
      <c r="AB3739" s="148"/>
      <c r="AC3739" s="148"/>
      <c r="AD3739" s="148"/>
      <c r="AE3739" s="148"/>
      <c r="AF3739" s="148"/>
      <c r="AG3739" s="148"/>
      <c r="AH3739" s="148"/>
    </row>
    <row r="3740" spans="1:34">
      <c r="A3740" s="144"/>
      <c r="B3740" s="33"/>
      <c r="C3740" s="33"/>
      <c r="D3740" s="33"/>
      <c r="E3740" s="33"/>
      <c r="F3740" s="33"/>
      <c r="G3740" s="33"/>
      <c r="H3740" s="33"/>
      <c r="I3740" s="33"/>
      <c r="J3740" s="145"/>
      <c r="K3740" s="33"/>
      <c r="L3740" s="33"/>
      <c r="M3740" s="146"/>
      <c r="N3740" s="144"/>
      <c r="O3740" s="147"/>
      <c r="P3740" s="148"/>
      <c r="Q3740" s="148"/>
      <c r="R3740" s="33"/>
      <c r="S3740" s="33"/>
      <c r="T3740" s="144"/>
      <c r="U3740" s="33"/>
      <c r="V3740" s="33"/>
      <c r="W3740" s="24"/>
      <c r="X3740" s="148"/>
      <c r="Y3740" s="148"/>
      <c r="Z3740" s="148"/>
      <c r="AA3740" s="148"/>
      <c r="AB3740" s="148"/>
      <c r="AC3740" s="148"/>
      <c r="AD3740" s="148"/>
      <c r="AE3740" s="148"/>
      <c r="AF3740" s="148"/>
      <c r="AG3740" s="148"/>
      <c r="AH3740" s="148"/>
    </row>
    <row r="3741" spans="1:34">
      <c r="A3741" s="144"/>
      <c r="B3741" s="33"/>
      <c r="C3741" s="33"/>
      <c r="D3741" s="33"/>
      <c r="E3741" s="33"/>
      <c r="F3741" s="33"/>
      <c r="G3741" s="33"/>
      <c r="H3741" s="33"/>
      <c r="I3741" s="33"/>
      <c r="J3741" s="145"/>
      <c r="K3741" s="33"/>
      <c r="L3741" s="33"/>
      <c r="M3741" s="146"/>
      <c r="N3741" s="144"/>
      <c r="O3741" s="147"/>
      <c r="P3741" s="148"/>
      <c r="Q3741" s="148"/>
      <c r="R3741" s="33"/>
      <c r="S3741" s="33"/>
      <c r="T3741" s="144"/>
      <c r="U3741" s="33"/>
      <c r="V3741" s="33"/>
      <c r="W3741" s="24"/>
      <c r="X3741" s="148"/>
      <c r="Y3741" s="148"/>
      <c r="Z3741" s="148"/>
      <c r="AA3741" s="148"/>
      <c r="AB3741" s="148"/>
      <c r="AC3741" s="148"/>
      <c r="AD3741" s="148"/>
      <c r="AE3741" s="148"/>
      <c r="AF3741" s="148"/>
      <c r="AG3741" s="148"/>
      <c r="AH3741" s="148"/>
    </row>
    <row r="3742" spans="1:34">
      <c r="A3742" s="144"/>
      <c r="B3742" s="33"/>
      <c r="C3742" s="33"/>
      <c r="D3742" s="33"/>
      <c r="E3742" s="33"/>
      <c r="F3742" s="33"/>
      <c r="G3742" s="33"/>
      <c r="H3742" s="33"/>
      <c r="I3742" s="33"/>
      <c r="J3742" s="145"/>
      <c r="K3742" s="33"/>
      <c r="L3742" s="33"/>
      <c r="M3742" s="146"/>
      <c r="N3742" s="144"/>
      <c r="O3742" s="147"/>
      <c r="P3742" s="148"/>
      <c r="Q3742" s="148"/>
      <c r="R3742" s="33"/>
      <c r="S3742" s="33"/>
      <c r="T3742" s="144"/>
      <c r="U3742" s="33"/>
      <c r="V3742" s="33"/>
      <c r="W3742" s="24"/>
      <c r="X3742" s="148"/>
      <c r="Y3742" s="148"/>
      <c r="Z3742" s="148"/>
      <c r="AA3742" s="148"/>
      <c r="AB3742" s="148"/>
      <c r="AC3742" s="148"/>
      <c r="AD3742" s="148"/>
      <c r="AE3742" s="148"/>
      <c r="AF3742" s="148"/>
      <c r="AG3742" s="148"/>
      <c r="AH3742" s="148"/>
    </row>
    <row r="3743" spans="1:34">
      <c r="A3743" s="144"/>
      <c r="B3743" s="33"/>
      <c r="C3743" s="33"/>
      <c r="D3743" s="33"/>
      <c r="E3743" s="33"/>
      <c r="F3743" s="33"/>
      <c r="G3743" s="33"/>
      <c r="H3743" s="33"/>
      <c r="I3743" s="33"/>
      <c r="J3743" s="145"/>
      <c r="K3743" s="33"/>
      <c r="L3743" s="33"/>
      <c r="M3743" s="146"/>
      <c r="N3743" s="144"/>
      <c r="O3743" s="147"/>
      <c r="P3743" s="148"/>
      <c r="Q3743" s="148"/>
      <c r="R3743" s="33"/>
      <c r="S3743" s="33"/>
      <c r="T3743" s="144"/>
      <c r="U3743" s="33"/>
      <c r="V3743" s="33"/>
      <c r="W3743" s="24"/>
      <c r="X3743" s="148"/>
      <c r="Y3743" s="148"/>
      <c r="Z3743" s="148"/>
      <c r="AA3743" s="148"/>
      <c r="AB3743" s="148"/>
      <c r="AC3743" s="148"/>
      <c r="AD3743" s="148"/>
      <c r="AE3743" s="148"/>
      <c r="AF3743" s="148"/>
      <c r="AG3743" s="148"/>
      <c r="AH3743" s="148"/>
    </row>
    <row r="3744" spans="1:34">
      <c r="A3744" s="144"/>
      <c r="B3744" s="33"/>
      <c r="C3744" s="33"/>
      <c r="D3744" s="33"/>
      <c r="E3744" s="33"/>
      <c r="F3744" s="33"/>
      <c r="G3744" s="33"/>
      <c r="H3744" s="33"/>
      <c r="I3744" s="33"/>
      <c r="J3744" s="145"/>
      <c r="K3744" s="33"/>
      <c r="L3744" s="33"/>
      <c r="M3744" s="146"/>
      <c r="N3744" s="144"/>
      <c r="O3744" s="147"/>
      <c r="P3744" s="148"/>
      <c r="Q3744" s="148"/>
      <c r="R3744" s="33"/>
      <c r="S3744" s="33"/>
      <c r="T3744" s="144"/>
      <c r="U3744" s="33"/>
      <c r="V3744" s="33"/>
      <c r="W3744" s="24"/>
      <c r="X3744" s="148"/>
      <c r="Y3744" s="148"/>
      <c r="Z3744" s="148"/>
      <c r="AA3744" s="148"/>
      <c r="AB3744" s="148"/>
      <c r="AC3744" s="148"/>
      <c r="AD3744" s="148"/>
      <c r="AE3744" s="148"/>
      <c r="AF3744" s="148"/>
      <c r="AG3744" s="148"/>
      <c r="AH3744" s="148"/>
    </row>
    <row r="3745" spans="1:34">
      <c r="A3745" s="144"/>
      <c r="B3745" s="33"/>
      <c r="C3745" s="33"/>
      <c r="D3745" s="33"/>
      <c r="E3745" s="33"/>
      <c r="F3745" s="33"/>
      <c r="G3745" s="33"/>
      <c r="H3745" s="33"/>
      <c r="I3745" s="33"/>
      <c r="J3745" s="145"/>
      <c r="K3745" s="33"/>
      <c r="L3745" s="33"/>
      <c r="M3745" s="146"/>
      <c r="N3745" s="144"/>
      <c r="O3745" s="147"/>
      <c r="P3745" s="148"/>
      <c r="Q3745" s="148"/>
      <c r="R3745" s="33"/>
      <c r="S3745" s="33"/>
      <c r="T3745" s="144"/>
      <c r="U3745" s="33"/>
      <c r="V3745" s="33"/>
      <c r="W3745" s="24"/>
      <c r="X3745" s="148"/>
      <c r="Y3745" s="148"/>
      <c r="Z3745" s="148"/>
      <c r="AA3745" s="148"/>
      <c r="AB3745" s="148"/>
      <c r="AC3745" s="148"/>
      <c r="AD3745" s="148"/>
      <c r="AE3745" s="148"/>
      <c r="AF3745" s="148"/>
      <c r="AG3745" s="148"/>
      <c r="AH3745" s="148"/>
    </row>
    <row r="3746" spans="1:34">
      <c r="A3746" s="144"/>
      <c r="B3746" s="33"/>
      <c r="C3746" s="33"/>
      <c r="D3746" s="33"/>
      <c r="E3746" s="33"/>
      <c r="F3746" s="33"/>
      <c r="G3746" s="33"/>
      <c r="H3746" s="33"/>
      <c r="I3746" s="33"/>
      <c r="J3746" s="145"/>
      <c r="K3746" s="33"/>
      <c r="L3746" s="33"/>
      <c r="M3746" s="146"/>
      <c r="N3746" s="144"/>
      <c r="O3746" s="147"/>
      <c r="P3746" s="148"/>
      <c r="Q3746" s="148"/>
      <c r="R3746" s="33"/>
      <c r="S3746" s="33"/>
      <c r="T3746" s="144"/>
      <c r="U3746" s="33"/>
      <c r="V3746" s="33"/>
      <c r="W3746" s="24"/>
      <c r="X3746" s="148"/>
      <c r="Y3746" s="148"/>
      <c r="Z3746" s="148"/>
      <c r="AA3746" s="148"/>
      <c r="AB3746" s="148"/>
      <c r="AC3746" s="148"/>
      <c r="AD3746" s="148"/>
      <c r="AE3746" s="148"/>
      <c r="AF3746" s="148"/>
      <c r="AG3746" s="148"/>
      <c r="AH3746" s="148"/>
    </row>
    <row r="3747" spans="1:34">
      <c r="A3747" s="144"/>
      <c r="B3747" s="33"/>
      <c r="C3747" s="33"/>
      <c r="D3747" s="33"/>
      <c r="E3747" s="33"/>
      <c r="F3747" s="33"/>
      <c r="G3747" s="33"/>
      <c r="H3747" s="33"/>
      <c r="I3747" s="33"/>
      <c r="J3747" s="145"/>
      <c r="K3747" s="33"/>
      <c r="L3747" s="33"/>
      <c r="M3747" s="146"/>
      <c r="N3747" s="144"/>
      <c r="O3747" s="147"/>
      <c r="P3747" s="148"/>
      <c r="Q3747" s="148"/>
      <c r="R3747" s="33"/>
      <c r="S3747" s="33"/>
      <c r="T3747" s="144"/>
      <c r="U3747" s="33"/>
      <c r="V3747" s="33"/>
      <c r="W3747" s="24"/>
      <c r="X3747" s="148"/>
      <c r="Y3747" s="148"/>
      <c r="Z3747" s="148"/>
      <c r="AA3747" s="148"/>
      <c r="AB3747" s="148"/>
      <c r="AC3747" s="148"/>
      <c r="AD3747" s="148"/>
      <c r="AE3747" s="148"/>
      <c r="AF3747" s="148"/>
      <c r="AG3747" s="148"/>
      <c r="AH3747" s="148"/>
    </row>
    <row r="3748" spans="1:34">
      <c r="A3748" s="144"/>
      <c r="B3748" s="33"/>
      <c r="C3748" s="33"/>
      <c r="D3748" s="33"/>
      <c r="E3748" s="33"/>
      <c r="F3748" s="33"/>
      <c r="G3748" s="33"/>
      <c r="H3748" s="33"/>
      <c r="I3748" s="33"/>
      <c r="J3748" s="145"/>
      <c r="K3748" s="33"/>
      <c r="L3748" s="33"/>
      <c r="M3748" s="146"/>
      <c r="N3748" s="144"/>
      <c r="O3748" s="147"/>
      <c r="P3748" s="148"/>
      <c r="Q3748" s="148"/>
      <c r="R3748" s="33"/>
      <c r="S3748" s="33"/>
      <c r="T3748" s="144"/>
      <c r="U3748" s="33"/>
      <c r="V3748" s="33"/>
      <c r="W3748" s="24"/>
      <c r="X3748" s="148"/>
      <c r="Y3748" s="148"/>
      <c r="Z3748" s="148"/>
      <c r="AA3748" s="148"/>
      <c r="AB3748" s="148"/>
      <c r="AC3748" s="148"/>
      <c r="AD3748" s="148"/>
      <c r="AE3748" s="148"/>
      <c r="AF3748" s="148"/>
      <c r="AG3748" s="148"/>
      <c r="AH3748" s="148"/>
    </row>
    <row r="3749" spans="1:34">
      <c r="A3749" s="144"/>
      <c r="B3749" s="33"/>
      <c r="C3749" s="33"/>
      <c r="D3749" s="33"/>
      <c r="E3749" s="33"/>
      <c r="F3749" s="33"/>
      <c r="G3749" s="33"/>
      <c r="H3749" s="33"/>
      <c r="I3749" s="33"/>
      <c r="J3749" s="145"/>
      <c r="K3749" s="33"/>
      <c r="L3749" s="33"/>
      <c r="M3749" s="146"/>
      <c r="N3749" s="144"/>
      <c r="O3749" s="147"/>
      <c r="P3749" s="148"/>
      <c r="Q3749" s="148"/>
      <c r="R3749" s="33"/>
      <c r="S3749" s="33"/>
      <c r="T3749" s="144"/>
      <c r="U3749" s="33"/>
      <c r="V3749" s="33"/>
      <c r="W3749" s="24"/>
      <c r="X3749" s="148"/>
      <c r="Y3749" s="148"/>
      <c r="Z3749" s="148"/>
      <c r="AA3749" s="148"/>
      <c r="AB3749" s="148"/>
      <c r="AC3749" s="148"/>
      <c r="AD3749" s="148"/>
      <c r="AE3749" s="148"/>
      <c r="AF3749" s="148"/>
      <c r="AG3749" s="148"/>
      <c r="AH3749" s="148"/>
    </row>
    <row r="3750" spans="1:34">
      <c r="A3750" s="144"/>
      <c r="B3750" s="33"/>
      <c r="C3750" s="33"/>
      <c r="D3750" s="33"/>
      <c r="E3750" s="33"/>
      <c r="F3750" s="33"/>
      <c r="G3750" s="33"/>
      <c r="H3750" s="33"/>
      <c r="I3750" s="33"/>
      <c r="J3750" s="145"/>
      <c r="K3750" s="33"/>
      <c r="L3750" s="33"/>
      <c r="M3750" s="146"/>
      <c r="N3750" s="144"/>
      <c r="O3750" s="147"/>
      <c r="P3750" s="148"/>
      <c r="Q3750" s="148"/>
      <c r="R3750" s="33"/>
      <c r="S3750" s="33"/>
      <c r="T3750" s="144"/>
      <c r="U3750" s="33"/>
      <c r="V3750" s="33"/>
      <c r="W3750" s="24"/>
      <c r="X3750" s="148"/>
      <c r="Y3750" s="148"/>
      <c r="Z3750" s="148"/>
      <c r="AA3750" s="148"/>
      <c r="AB3750" s="148"/>
      <c r="AC3750" s="148"/>
      <c r="AD3750" s="148"/>
      <c r="AE3750" s="148"/>
      <c r="AF3750" s="148"/>
      <c r="AG3750" s="148"/>
      <c r="AH3750" s="148"/>
    </row>
    <row r="3751" spans="1:34">
      <c r="A3751" s="144"/>
      <c r="B3751" s="33"/>
      <c r="C3751" s="33"/>
      <c r="D3751" s="33"/>
      <c r="E3751" s="33"/>
      <c r="F3751" s="33"/>
      <c r="G3751" s="33"/>
      <c r="H3751" s="33"/>
      <c r="I3751" s="33"/>
      <c r="J3751" s="145"/>
      <c r="K3751" s="33"/>
      <c r="L3751" s="33"/>
      <c r="M3751" s="146"/>
      <c r="N3751" s="144"/>
      <c r="O3751" s="147"/>
      <c r="P3751" s="148"/>
      <c r="Q3751" s="148"/>
      <c r="R3751" s="33"/>
      <c r="S3751" s="33"/>
      <c r="T3751" s="144"/>
      <c r="U3751" s="33"/>
      <c r="V3751" s="33"/>
      <c r="W3751" s="24"/>
      <c r="X3751" s="148"/>
      <c r="Y3751" s="148"/>
      <c r="Z3751" s="148"/>
      <c r="AA3751" s="148"/>
      <c r="AB3751" s="148"/>
      <c r="AC3751" s="148"/>
      <c r="AD3751" s="148"/>
      <c r="AE3751" s="148"/>
      <c r="AF3751" s="148"/>
      <c r="AG3751" s="148"/>
      <c r="AH3751" s="148"/>
    </row>
    <row r="3752" spans="1:34">
      <c r="A3752" s="144"/>
      <c r="B3752" s="33"/>
      <c r="C3752" s="33"/>
      <c r="D3752" s="33"/>
      <c r="E3752" s="33"/>
      <c r="F3752" s="33"/>
      <c r="G3752" s="33"/>
      <c r="H3752" s="33"/>
      <c r="I3752" s="33"/>
      <c r="J3752" s="145"/>
      <c r="K3752" s="33"/>
      <c r="L3752" s="33"/>
      <c r="M3752" s="146"/>
      <c r="N3752" s="144"/>
      <c r="O3752" s="147"/>
      <c r="P3752" s="148"/>
      <c r="Q3752" s="148"/>
      <c r="R3752" s="33"/>
      <c r="S3752" s="33"/>
      <c r="T3752" s="144"/>
      <c r="U3752" s="33"/>
      <c r="V3752" s="33"/>
      <c r="W3752" s="24"/>
      <c r="X3752" s="148"/>
      <c r="Y3752" s="148"/>
      <c r="Z3752" s="148"/>
      <c r="AA3752" s="148"/>
      <c r="AB3752" s="148"/>
      <c r="AC3752" s="148"/>
      <c r="AD3752" s="148"/>
      <c r="AE3752" s="148"/>
      <c r="AF3752" s="148"/>
      <c r="AG3752" s="148"/>
      <c r="AH3752" s="148"/>
    </row>
    <row r="3753" spans="1:34">
      <c r="A3753" s="144"/>
      <c r="B3753" s="33"/>
      <c r="C3753" s="33"/>
      <c r="D3753" s="33"/>
      <c r="E3753" s="33"/>
      <c r="F3753" s="33"/>
      <c r="G3753" s="33"/>
      <c r="H3753" s="33"/>
      <c r="I3753" s="33"/>
      <c r="J3753" s="145"/>
      <c r="K3753" s="33"/>
      <c r="L3753" s="33"/>
      <c r="M3753" s="146"/>
      <c r="N3753" s="144"/>
      <c r="O3753" s="147"/>
      <c r="P3753" s="148"/>
      <c r="Q3753" s="148"/>
      <c r="R3753" s="33"/>
      <c r="S3753" s="33"/>
      <c r="T3753" s="144"/>
      <c r="U3753" s="33"/>
      <c r="V3753" s="33"/>
      <c r="W3753" s="24"/>
      <c r="X3753" s="148"/>
      <c r="Y3753" s="148"/>
      <c r="Z3753" s="148"/>
      <c r="AA3753" s="148"/>
      <c r="AB3753" s="148"/>
      <c r="AC3753" s="148"/>
      <c r="AD3753" s="148"/>
      <c r="AE3753" s="148"/>
      <c r="AF3753" s="148"/>
      <c r="AG3753" s="148"/>
      <c r="AH3753" s="148"/>
    </row>
    <row r="3754" spans="1:34">
      <c r="A3754" s="144"/>
      <c r="B3754" s="33"/>
      <c r="C3754" s="33"/>
      <c r="D3754" s="33"/>
      <c r="E3754" s="33"/>
      <c r="F3754" s="33"/>
      <c r="G3754" s="33"/>
      <c r="H3754" s="33"/>
      <c r="I3754" s="33"/>
      <c r="J3754" s="145"/>
      <c r="K3754" s="33"/>
      <c r="L3754" s="33"/>
      <c r="M3754" s="146"/>
      <c r="N3754" s="144"/>
      <c r="O3754" s="147"/>
      <c r="P3754" s="148"/>
      <c r="Q3754" s="148"/>
      <c r="R3754" s="33"/>
      <c r="S3754" s="33"/>
      <c r="T3754" s="144"/>
      <c r="U3754" s="33"/>
      <c r="V3754" s="33"/>
      <c r="W3754" s="24"/>
      <c r="X3754" s="148"/>
      <c r="Y3754" s="148"/>
      <c r="Z3754" s="148"/>
      <c r="AA3754" s="148"/>
      <c r="AB3754" s="148"/>
      <c r="AC3754" s="148"/>
      <c r="AD3754" s="148"/>
      <c r="AE3754" s="148"/>
      <c r="AF3754" s="148"/>
      <c r="AG3754" s="148"/>
      <c r="AH3754" s="148"/>
    </row>
    <row r="3755" spans="1:34">
      <c r="A3755" s="144"/>
      <c r="B3755" s="33"/>
      <c r="C3755" s="33"/>
      <c r="D3755" s="33"/>
      <c r="E3755" s="33"/>
      <c r="F3755" s="33"/>
      <c r="G3755" s="33"/>
      <c r="H3755" s="33"/>
      <c r="I3755" s="33"/>
      <c r="J3755" s="145"/>
      <c r="K3755" s="33"/>
      <c r="L3755" s="33"/>
      <c r="M3755" s="146"/>
      <c r="N3755" s="144"/>
      <c r="O3755" s="147"/>
      <c r="P3755" s="148"/>
      <c r="Q3755" s="148"/>
      <c r="R3755" s="33"/>
      <c r="S3755" s="33"/>
      <c r="T3755" s="144"/>
      <c r="U3755" s="33"/>
      <c r="V3755" s="33"/>
      <c r="W3755" s="24"/>
      <c r="X3755" s="148"/>
      <c r="Y3755" s="148"/>
      <c r="Z3755" s="148"/>
      <c r="AA3755" s="148"/>
      <c r="AB3755" s="148"/>
      <c r="AC3755" s="148"/>
      <c r="AD3755" s="148"/>
      <c r="AE3755" s="148"/>
      <c r="AF3755" s="148"/>
      <c r="AG3755" s="148"/>
      <c r="AH3755" s="148"/>
    </row>
    <row r="3756" spans="1:34">
      <c r="A3756" s="144"/>
      <c r="B3756" s="33"/>
      <c r="C3756" s="33"/>
      <c r="D3756" s="33"/>
      <c r="E3756" s="33"/>
      <c r="F3756" s="33"/>
      <c r="G3756" s="33"/>
      <c r="H3756" s="33"/>
      <c r="I3756" s="33"/>
      <c r="J3756" s="145"/>
      <c r="K3756" s="33"/>
      <c r="L3756" s="33"/>
      <c r="M3756" s="146"/>
      <c r="N3756" s="144"/>
      <c r="O3756" s="147"/>
      <c r="P3756" s="148"/>
      <c r="Q3756" s="148"/>
      <c r="R3756" s="33"/>
      <c r="S3756" s="33"/>
      <c r="T3756" s="144"/>
      <c r="U3756" s="33"/>
      <c r="V3756" s="33"/>
      <c r="W3756" s="24"/>
      <c r="X3756" s="148"/>
      <c r="Y3756" s="148"/>
      <c r="Z3756" s="148"/>
      <c r="AA3756" s="148"/>
      <c r="AB3756" s="148"/>
      <c r="AC3756" s="148"/>
      <c r="AD3756" s="148"/>
      <c r="AE3756" s="148"/>
      <c r="AF3756" s="148"/>
      <c r="AG3756" s="148"/>
      <c r="AH3756" s="148"/>
    </row>
    <row r="3757" spans="1:34">
      <c r="A3757" s="144"/>
      <c r="B3757" s="33"/>
      <c r="C3757" s="33"/>
      <c r="D3757" s="33"/>
      <c r="E3757" s="33"/>
      <c r="F3757" s="33"/>
      <c r="G3757" s="33"/>
      <c r="H3757" s="33"/>
      <c r="I3757" s="33"/>
      <c r="J3757" s="145"/>
      <c r="K3757" s="33"/>
      <c r="L3757" s="33"/>
      <c r="M3757" s="146"/>
      <c r="N3757" s="144"/>
      <c r="O3757" s="147"/>
      <c r="P3757" s="148"/>
      <c r="Q3757" s="148"/>
      <c r="R3757" s="33"/>
      <c r="S3757" s="33"/>
      <c r="T3757" s="144"/>
      <c r="U3757" s="33"/>
      <c r="V3757" s="33"/>
      <c r="W3757" s="24"/>
      <c r="X3757" s="148"/>
      <c r="Y3757" s="148"/>
      <c r="Z3757" s="148"/>
      <c r="AA3757" s="148"/>
      <c r="AB3757" s="148"/>
      <c r="AC3757" s="148"/>
      <c r="AD3757" s="148"/>
      <c r="AE3757" s="148"/>
      <c r="AF3757" s="148"/>
      <c r="AG3757" s="148"/>
      <c r="AH3757" s="148"/>
    </row>
    <row r="3758" spans="1:34">
      <c r="A3758" s="144"/>
      <c r="B3758" s="33"/>
      <c r="C3758" s="33"/>
      <c r="D3758" s="33"/>
      <c r="E3758" s="33"/>
      <c r="F3758" s="33"/>
      <c r="G3758" s="33"/>
      <c r="H3758" s="33"/>
      <c r="I3758" s="33"/>
      <c r="J3758" s="145"/>
      <c r="K3758" s="33"/>
      <c r="L3758" s="33"/>
      <c r="M3758" s="146"/>
      <c r="N3758" s="144"/>
      <c r="O3758" s="147"/>
      <c r="P3758" s="148"/>
      <c r="Q3758" s="148"/>
      <c r="R3758" s="33"/>
      <c r="S3758" s="33"/>
      <c r="T3758" s="144"/>
      <c r="U3758" s="33"/>
      <c r="V3758" s="33"/>
      <c r="W3758" s="24"/>
      <c r="X3758" s="148"/>
      <c r="Y3758" s="148"/>
      <c r="Z3758" s="148"/>
      <c r="AA3758" s="148"/>
      <c r="AB3758" s="148"/>
      <c r="AC3758" s="148"/>
      <c r="AD3758" s="148"/>
      <c r="AE3758" s="148"/>
      <c r="AF3758" s="148"/>
      <c r="AG3758" s="148"/>
      <c r="AH3758" s="148"/>
    </row>
    <row r="3759" spans="1:34">
      <c r="A3759" s="144"/>
      <c r="B3759" s="33"/>
      <c r="C3759" s="33"/>
      <c r="D3759" s="33"/>
      <c r="E3759" s="33"/>
      <c r="F3759" s="33"/>
      <c r="G3759" s="33"/>
      <c r="H3759" s="33"/>
      <c r="I3759" s="33"/>
      <c r="J3759" s="145"/>
      <c r="K3759" s="33"/>
      <c r="L3759" s="33"/>
      <c r="M3759" s="146"/>
      <c r="N3759" s="144"/>
      <c r="O3759" s="147"/>
      <c r="P3759" s="148"/>
      <c r="Q3759" s="148"/>
      <c r="R3759" s="33"/>
      <c r="S3759" s="33"/>
      <c r="T3759" s="144"/>
      <c r="U3759" s="33"/>
      <c r="V3759" s="33"/>
      <c r="W3759" s="24"/>
      <c r="X3759" s="148"/>
      <c r="Y3759" s="148"/>
      <c r="Z3759" s="148"/>
      <c r="AA3759" s="148"/>
      <c r="AB3759" s="148"/>
      <c r="AC3759" s="148"/>
      <c r="AD3759" s="148"/>
      <c r="AE3759" s="148"/>
      <c r="AF3759" s="148"/>
      <c r="AG3759" s="148"/>
      <c r="AH3759" s="148"/>
    </row>
    <row r="3760" spans="1:34">
      <c r="A3760" s="144"/>
      <c r="B3760" s="33"/>
      <c r="C3760" s="33"/>
      <c r="D3760" s="33"/>
      <c r="E3760" s="33"/>
      <c r="F3760" s="33"/>
      <c r="G3760" s="33"/>
      <c r="H3760" s="33"/>
      <c r="I3760" s="33"/>
      <c r="J3760" s="145"/>
      <c r="K3760" s="33"/>
      <c r="L3760" s="33"/>
      <c r="M3760" s="146"/>
      <c r="N3760" s="144"/>
      <c r="O3760" s="147"/>
      <c r="P3760" s="148"/>
      <c r="Q3760" s="148"/>
      <c r="R3760" s="33"/>
      <c r="S3760" s="33"/>
      <c r="T3760" s="144"/>
      <c r="U3760" s="33"/>
      <c r="V3760" s="33"/>
      <c r="W3760" s="24"/>
      <c r="X3760" s="148"/>
      <c r="Y3760" s="148"/>
      <c r="Z3760" s="148"/>
      <c r="AA3760" s="148"/>
      <c r="AB3760" s="148"/>
      <c r="AC3760" s="148"/>
      <c r="AD3760" s="148"/>
      <c r="AE3760" s="148"/>
      <c r="AF3760" s="148"/>
      <c r="AG3760" s="148"/>
      <c r="AH3760" s="148"/>
    </row>
    <row r="3761" spans="1:34">
      <c r="A3761" s="144"/>
      <c r="B3761" s="33"/>
      <c r="C3761" s="33"/>
      <c r="D3761" s="33"/>
      <c r="E3761" s="33"/>
      <c r="F3761" s="33"/>
      <c r="G3761" s="33"/>
      <c r="H3761" s="33"/>
      <c r="I3761" s="33"/>
      <c r="J3761" s="145"/>
      <c r="K3761" s="33"/>
      <c r="L3761" s="33"/>
      <c r="M3761" s="146"/>
      <c r="N3761" s="144"/>
      <c r="O3761" s="147"/>
      <c r="P3761" s="148"/>
      <c r="Q3761" s="148"/>
      <c r="R3761" s="33"/>
      <c r="S3761" s="33"/>
      <c r="T3761" s="144"/>
      <c r="U3761" s="33"/>
      <c r="V3761" s="33"/>
      <c r="W3761" s="24"/>
      <c r="X3761" s="148"/>
      <c r="Y3761" s="148"/>
      <c r="Z3761" s="148"/>
      <c r="AA3761" s="148"/>
      <c r="AB3761" s="148"/>
      <c r="AC3761" s="148"/>
      <c r="AD3761" s="148"/>
      <c r="AE3761" s="148"/>
      <c r="AF3761" s="148"/>
      <c r="AG3761" s="148"/>
      <c r="AH3761" s="148"/>
    </row>
    <row r="3762" spans="1:34">
      <c r="A3762" s="144"/>
      <c r="B3762" s="33"/>
      <c r="C3762" s="33"/>
      <c r="D3762" s="33"/>
      <c r="E3762" s="33"/>
      <c r="F3762" s="33"/>
      <c r="G3762" s="33"/>
      <c r="H3762" s="33"/>
      <c r="I3762" s="33"/>
      <c r="J3762" s="145"/>
      <c r="K3762" s="33"/>
      <c r="L3762" s="33"/>
      <c r="M3762" s="146"/>
      <c r="N3762" s="144"/>
      <c r="O3762" s="147"/>
      <c r="P3762" s="148"/>
      <c r="Q3762" s="148"/>
      <c r="R3762" s="33"/>
      <c r="S3762" s="33"/>
      <c r="T3762" s="144"/>
      <c r="U3762" s="33"/>
      <c r="V3762" s="33"/>
      <c r="W3762" s="24"/>
      <c r="X3762" s="148"/>
      <c r="Y3762" s="148"/>
      <c r="Z3762" s="148"/>
      <c r="AA3762" s="148"/>
      <c r="AB3762" s="148"/>
      <c r="AC3762" s="148"/>
      <c r="AD3762" s="148"/>
      <c r="AE3762" s="148"/>
      <c r="AF3762" s="148"/>
      <c r="AG3762" s="148"/>
      <c r="AH3762" s="148"/>
    </row>
    <row r="3763" spans="1:34">
      <c r="A3763" s="144"/>
      <c r="B3763" s="33"/>
      <c r="C3763" s="33"/>
      <c r="D3763" s="33"/>
      <c r="E3763" s="33"/>
      <c r="F3763" s="33"/>
      <c r="G3763" s="33"/>
      <c r="H3763" s="33"/>
      <c r="I3763" s="33"/>
      <c r="J3763" s="145"/>
      <c r="K3763" s="33"/>
      <c r="L3763" s="33"/>
      <c r="M3763" s="146"/>
      <c r="N3763" s="144"/>
      <c r="O3763" s="147"/>
      <c r="P3763" s="148"/>
      <c r="Q3763" s="148"/>
      <c r="R3763" s="33"/>
      <c r="S3763" s="33"/>
      <c r="T3763" s="144"/>
      <c r="U3763" s="33"/>
      <c r="V3763" s="33"/>
      <c r="W3763" s="24"/>
      <c r="X3763" s="148"/>
      <c r="Y3763" s="148"/>
      <c r="Z3763" s="148"/>
      <c r="AA3763" s="148"/>
      <c r="AB3763" s="148"/>
      <c r="AC3763" s="148"/>
      <c r="AD3763" s="148"/>
      <c r="AE3763" s="148"/>
      <c r="AF3763" s="148"/>
      <c r="AG3763" s="148"/>
      <c r="AH3763" s="148"/>
    </row>
    <row r="3764" spans="1:34">
      <c r="A3764" s="144"/>
      <c r="B3764" s="33"/>
      <c r="C3764" s="33"/>
      <c r="D3764" s="33"/>
      <c r="E3764" s="33"/>
      <c r="F3764" s="33"/>
      <c r="G3764" s="33"/>
      <c r="H3764" s="33"/>
      <c r="I3764" s="33"/>
      <c r="J3764" s="145"/>
      <c r="K3764" s="33"/>
      <c r="L3764" s="33"/>
      <c r="M3764" s="146"/>
      <c r="N3764" s="144"/>
      <c r="O3764" s="147"/>
      <c r="P3764" s="148"/>
      <c r="Q3764" s="148"/>
      <c r="R3764" s="33"/>
      <c r="S3764" s="33"/>
      <c r="T3764" s="144"/>
      <c r="U3764" s="33"/>
      <c r="V3764" s="33"/>
      <c r="W3764" s="24"/>
      <c r="X3764" s="148"/>
      <c r="Y3764" s="148"/>
      <c r="Z3764" s="148"/>
      <c r="AA3764" s="148"/>
      <c r="AB3764" s="148"/>
      <c r="AC3764" s="148"/>
      <c r="AD3764" s="148"/>
      <c r="AE3764" s="148"/>
      <c r="AF3764" s="148"/>
      <c r="AG3764" s="148"/>
      <c r="AH3764" s="148"/>
    </row>
    <row r="3765" spans="1:34">
      <c r="A3765" s="144"/>
      <c r="B3765" s="33"/>
      <c r="C3765" s="33"/>
      <c r="D3765" s="33"/>
      <c r="E3765" s="33"/>
      <c r="F3765" s="33"/>
      <c r="G3765" s="33"/>
      <c r="H3765" s="33"/>
      <c r="I3765" s="33"/>
      <c r="J3765" s="145"/>
      <c r="K3765" s="33"/>
      <c r="L3765" s="33"/>
      <c r="M3765" s="146"/>
      <c r="N3765" s="144"/>
      <c r="O3765" s="147"/>
      <c r="P3765" s="148"/>
      <c r="Q3765" s="148"/>
      <c r="R3765" s="33"/>
      <c r="S3765" s="33"/>
      <c r="T3765" s="144"/>
      <c r="U3765" s="33"/>
      <c r="V3765" s="33"/>
      <c r="W3765" s="24"/>
      <c r="X3765" s="148"/>
      <c r="Y3765" s="148"/>
      <c r="Z3765" s="148"/>
      <c r="AA3765" s="148"/>
      <c r="AB3765" s="148"/>
      <c r="AC3765" s="148"/>
      <c r="AD3765" s="148"/>
      <c r="AE3765" s="148"/>
      <c r="AF3765" s="148"/>
      <c r="AG3765" s="148"/>
      <c r="AH3765" s="148"/>
    </row>
    <row r="3766" spans="1:34">
      <c r="A3766" s="144"/>
      <c r="B3766" s="33"/>
      <c r="C3766" s="33"/>
      <c r="D3766" s="33"/>
      <c r="E3766" s="33"/>
      <c r="F3766" s="33"/>
      <c r="G3766" s="33"/>
      <c r="H3766" s="33"/>
      <c r="I3766" s="33"/>
      <c r="J3766" s="145"/>
      <c r="K3766" s="33"/>
      <c r="L3766" s="33"/>
      <c r="M3766" s="146"/>
      <c r="N3766" s="144"/>
      <c r="O3766" s="147"/>
      <c r="P3766" s="148"/>
      <c r="Q3766" s="148"/>
      <c r="R3766" s="33"/>
      <c r="S3766" s="33"/>
      <c r="T3766" s="144"/>
      <c r="U3766" s="33"/>
      <c r="V3766" s="33"/>
      <c r="W3766" s="24"/>
      <c r="X3766" s="148"/>
      <c r="Y3766" s="148"/>
      <c r="Z3766" s="148"/>
      <c r="AA3766" s="148"/>
      <c r="AB3766" s="148"/>
      <c r="AC3766" s="148"/>
      <c r="AD3766" s="148"/>
      <c r="AE3766" s="148"/>
      <c r="AF3766" s="148"/>
      <c r="AG3766" s="148"/>
      <c r="AH3766" s="148"/>
    </row>
    <row r="3767" spans="1:34">
      <c r="A3767" s="144"/>
      <c r="B3767" s="33"/>
      <c r="C3767" s="33"/>
      <c r="D3767" s="33"/>
      <c r="E3767" s="33"/>
      <c r="F3767" s="33"/>
      <c r="G3767" s="33"/>
      <c r="H3767" s="33"/>
      <c r="I3767" s="33"/>
      <c r="J3767" s="145"/>
      <c r="K3767" s="33"/>
      <c r="L3767" s="33"/>
      <c r="M3767" s="146"/>
      <c r="N3767" s="144"/>
      <c r="O3767" s="147"/>
      <c r="P3767" s="148"/>
      <c r="Q3767" s="148"/>
      <c r="R3767" s="33"/>
      <c r="S3767" s="33"/>
      <c r="T3767" s="144"/>
      <c r="U3767" s="33"/>
      <c r="V3767" s="33"/>
      <c r="W3767" s="24"/>
      <c r="X3767" s="148"/>
      <c r="Y3767" s="148"/>
      <c r="Z3767" s="148"/>
      <c r="AA3767" s="148"/>
      <c r="AB3767" s="148"/>
      <c r="AC3767" s="148"/>
      <c r="AD3767" s="148"/>
      <c r="AE3767" s="148"/>
      <c r="AF3767" s="148"/>
      <c r="AG3767" s="148"/>
      <c r="AH3767" s="148"/>
    </row>
    <row r="3768" spans="1:34">
      <c r="A3768" s="144"/>
      <c r="B3768" s="33"/>
      <c r="C3768" s="33"/>
      <c r="D3768" s="33"/>
      <c r="E3768" s="33"/>
      <c r="F3768" s="33"/>
      <c r="G3768" s="33"/>
      <c r="H3768" s="33"/>
      <c r="I3768" s="33"/>
      <c r="J3768" s="145"/>
      <c r="K3768" s="33"/>
      <c r="L3768" s="33"/>
      <c r="M3768" s="146"/>
      <c r="N3768" s="144"/>
      <c r="O3768" s="147"/>
      <c r="P3768" s="148"/>
      <c r="Q3768" s="148"/>
      <c r="R3768" s="33"/>
      <c r="S3768" s="33"/>
      <c r="T3768" s="144"/>
      <c r="U3768" s="33"/>
      <c r="V3768" s="33"/>
      <c r="W3768" s="24"/>
      <c r="X3768" s="148"/>
      <c r="Y3768" s="148"/>
      <c r="Z3768" s="148"/>
      <c r="AA3768" s="148"/>
      <c r="AB3768" s="148"/>
      <c r="AC3768" s="148"/>
      <c r="AD3768" s="148"/>
      <c r="AE3768" s="148"/>
      <c r="AF3768" s="148"/>
      <c r="AG3768" s="148"/>
      <c r="AH3768" s="148"/>
    </row>
    <row r="3769" spans="1:34">
      <c r="A3769" s="144"/>
      <c r="B3769" s="33"/>
      <c r="C3769" s="33"/>
      <c r="D3769" s="33"/>
      <c r="E3769" s="33"/>
      <c r="F3769" s="33"/>
      <c r="G3769" s="33"/>
      <c r="H3769" s="33"/>
      <c r="I3769" s="33"/>
      <c r="J3769" s="145"/>
      <c r="K3769" s="33"/>
      <c r="L3769" s="33"/>
      <c r="M3769" s="146"/>
      <c r="N3769" s="144"/>
      <c r="O3769" s="147"/>
      <c r="P3769" s="148"/>
      <c r="Q3769" s="148"/>
      <c r="R3769" s="33"/>
      <c r="S3769" s="33"/>
      <c r="T3769" s="144"/>
      <c r="U3769" s="33"/>
      <c r="V3769" s="33"/>
      <c r="W3769" s="24"/>
      <c r="X3769" s="148"/>
      <c r="Y3769" s="148"/>
      <c r="Z3769" s="148"/>
      <c r="AA3769" s="148"/>
      <c r="AB3769" s="148"/>
      <c r="AC3769" s="148"/>
      <c r="AD3769" s="148"/>
      <c r="AE3769" s="148"/>
      <c r="AF3769" s="148"/>
      <c r="AG3769" s="148"/>
      <c r="AH3769" s="148"/>
    </row>
    <row r="3770" spans="1:34">
      <c r="A3770" s="144"/>
      <c r="B3770" s="33"/>
      <c r="C3770" s="33"/>
      <c r="D3770" s="33"/>
      <c r="E3770" s="33"/>
      <c r="F3770" s="33"/>
      <c r="G3770" s="33"/>
      <c r="H3770" s="33"/>
      <c r="I3770" s="33"/>
      <c r="J3770" s="145"/>
      <c r="K3770" s="33"/>
      <c r="L3770" s="33"/>
      <c r="M3770" s="146"/>
      <c r="N3770" s="144"/>
      <c r="O3770" s="147"/>
      <c r="P3770" s="148"/>
      <c r="Q3770" s="148"/>
      <c r="R3770" s="33"/>
      <c r="S3770" s="33"/>
      <c r="T3770" s="144"/>
      <c r="U3770" s="33"/>
      <c r="V3770" s="33"/>
      <c r="W3770" s="24"/>
      <c r="X3770" s="148"/>
      <c r="Y3770" s="148"/>
      <c r="Z3770" s="148"/>
      <c r="AA3770" s="148"/>
      <c r="AB3770" s="148"/>
      <c r="AC3770" s="148"/>
      <c r="AD3770" s="148"/>
      <c r="AE3770" s="148"/>
      <c r="AF3770" s="148"/>
      <c r="AG3770" s="148"/>
      <c r="AH3770" s="148"/>
    </row>
    <row r="3771" spans="1:34">
      <c r="A3771" s="144"/>
      <c r="B3771" s="33"/>
      <c r="C3771" s="33"/>
      <c r="D3771" s="33"/>
      <c r="E3771" s="33"/>
      <c r="F3771" s="33"/>
      <c r="G3771" s="33"/>
      <c r="H3771" s="33"/>
      <c r="I3771" s="33"/>
      <c r="J3771" s="145"/>
      <c r="K3771" s="33"/>
      <c r="L3771" s="33"/>
      <c r="M3771" s="146"/>
      <c r="N3771" s="144"/>
      <c r="O3771" s="147"/>
      <c r="P3771" s="148"/>
      <c r="Q3771" s="148"/>
      <c r="R3771" s="33"/>
      <c r="S3771" s="33"/>
      <c r="T3771" s="144"/>
      <c r="U3771" s="33"/>
      <c r="V3771" s="33"/>
      <c r="W3771" s="24"/>
      <c r="X3771" s="148"/>
      <c r="Y3771" s="148"/>
      <c r="Z3771" s="148"/>
      <c r="AA3771" s="148"/>
      <c r="AB3771" s="148"/>
      <c r="AC3771" s="148"/>
      <c r="AD3771" s="148"/>
      <c r="AE3771" s="148"/>
      <c r="AF3771" s="148"/>
      <c r="AG3771" s="148"/>
      <c r="AH3771" s="148"/>
    </row>
    <row r="3772" spans="1:34">
      <c r="A3772" s="144"/>
      <c r="B3772" s="33"/>
      <c r="C3772" s="33"/>
      <c r="D3772" s="33"/>
      <c r="E3772" s="33"/>
      <c r="F3772" s="33"/>
      <c r="G3772" s="33"/>
      <c r="H3772" s="33"/>
      <c r="I3772" s="33"/>
      <c r="J3772" s="145"/>
      <c r="K3772" s="33"/>
      <c r="L3772" s="33"/>
      <c r="M3772" s="146"/>
      <c r="N3772" s="144"/>
      <c r="O3772" s="147"/>
      <c r="P3772" s="148"/>
      <c r="Q3772" s="148"/>
      <c r="R3772" s="33"/>
      <c r="S3772" s="33"/>
      <c r="T3772" s="144"/>
      <c r="U3772" s="33"/>
      <c r="V3772" s="33"/>
      <c r="W3772" s="24"/>
      <c r="X3772" s="148"/>
      <c r="Y3772" s="148"/>
      <c r="Z3772" s="148"/>
      <c r="AA3772" s="148"/>
      <c r="AB3772" s="148"/>
      <c r="AC3772" s="148"/>
      <c r="AD3772" s="148"/>
      <c r="AE3772" s="148"/>
      <c r="AF3772" s="148"/>
      <c r="AG3772" s="148"/>
      <c r="AH3772" s="148"/>
    </row>
    <row r="3773" spans="1:34">
      <c r="A3773" s="144"/>
      <c r="B3773" s="33"/>
      <c r="C3773" s="33"/>
      <c r="D3773" s="33"/>
      <c r="E3773" s="33"/>
      <c r="F3773" s="33"/>
      <c r="G3773" s="33"/>
      <c r="H3773" s="33"/>
      <c r="I3773" s="33"/>
      <c r="J3773" s="145"/>
      <c r="K3773" s="33"/>
      <c r="L3773" s="33"/>
      <c r="M3773" s="146"/>
      <c r="N3773" s="144"/>
      <c r="O3773" s="147"/>
      <c r="P3773" s="148"/>
      <c r="Q3773" s="148"/>
      <c r="R3773" s="33"/>
      <c r="S3773" s="33"/>
      <c r="T3773" s="144"/>
      <c r="U3773" s="33"/>
      <c r="V3773" s="33"/>
      <c r="W3773" s="24"/>
      <c r="X3773" s="148"/>
      <c r="Y3773" s="148"/>
      <c r="Z3773" s="148"/>
      <c r="AA3773" s="148"/>
      <c r="AB3773" s="148"/>
      <c r="AC3773" s="148"/>
      <c r="AD3773" s="148"/>
      <c r="AE3773" s="148"/>
      <c r="AF3773" s="148"/>
      <c r="AG3773" s="148"/>
      <c r="AH3773" s="148"/>
    </row>
    <row r="3774" spans="1:34">
      <c r="A3774" s="144"/>
      <c r="B3774" s="33"/>
      <c r="C3774" s="33"/>
      <c r="D3774" s="33"/>
      <c r="E3774" s="33"/>
      <c r="F3774" s="33"/>
      <c r="G3774" s="33"/>
      <c r="H3774" s="33"/>
      <c r="I3774" s="33"/>
      <c r="J3774" s="145"/>
      <c r="K3774" s="33"/>
      <c r="L3774" s="33"/>
      <c r="M3774" s="146"/>
      <c r="N3774" s="144"/>
      <c r="O3774" s="147"/>
      <c r="P3774" s="148"/>
      <c r="Q3774" s="148"/>
      <c r="R3774" s="33"/>
      <c r="S3774" s="33"/>
      <c r="T3774" s="144"/>
      <c r="U3774" s="33"/>
      <c r="V3774" s="33"/>
      <c r="W3774" s="24"/>
      <c r="X3774" s="148"/>
      <c r="Y3774" s="148"/>
      <c r="Z3774" s="148"/>
      <c r="AA3774" s="148"/>
      <c r="AB3774" s="148"/>
      <c r="AC3774" s="148"/>
      <c r="AD3774" s="148"/>
      <c r="AE3774" s="148"/>
      <c r="AF3774" s="148"/>
      <c r="AG3774" s="148"/>
      <c r="AH3774" s="148"/>
    </row>
    <row r="3775" spans="1:34">
      <c r="A3775" s="144"/>
      <c r="B3775" s="33"/>
      <c r="C3775" s="33"/>
      <c r="D3775" s="33"/>
      <c r="E3775" s="33"/>
      <c r="F3775" s="33"/>
      <c r="G3775" s="33"/>
      <c r="H3775" s="33"/>
      <c r="I3775" s="33"/>
      <c r="J3775" s="145"/>
      <c r="K3775" s="33"/>
      <c r="L3775" s="33"/>
      <c r="M3775" s="146"/>
      <c r="N3775" s="144"/>
      <c r="O3775" s="147"/>
      <c r="P3775" s="148"/>
      <c r="Q3775" s="148"/>
      <c r="R3775" s="33"/>
      <c r="S3775" s="33"/>
      <c r="T3775" s="144"/>
      <c r="U3775" s="33"/>
      <c r="V3775" s="33"/>
      <c r="W3775" s="24"/>
      <c r="X3775" s="148"/>
      <c r="Y3775" s="148"/>
      <c r="Z3775" s="148"/>
      <c r="AA3775" s="148"/>
      <c r="AB3775" s="148"/>
      <c r="AC3775" s="148"/>
      <c r="AD3775" s="148"/>
      <c r="AE3775" s="148"/>
      <c r="AF3775" s="148"/>
      <c r="AG3775" s="148"/>
      <c r="AH3775" s="148"/>
    </row>
    <row r="3776" spans="1:34">
      <c r="A3776" s="144"/>
      <c r="B3776" s="33"/>
      <c r="C3776" s="33"/>
      <c r="D3776" s="33"/>
      <c r="E3776" s="33"/>
      <c r="F3776" s="33"/>
      <c r="G3776" s="33"/>
      <c r="H3776" s="33"/>
      <c r="I3776" s="33"/>
      <c r="J3776" s="145"/>
      <c r="K3776" s="33"/>
      <c r="L3776" s="33"/>
      <c r="M3776" s="146"/>
      <c r="N3776" s="144"/>
      <c r="O3776" s="147"/>
      <c r="P3776" s="148"/>
      <c r="Q3776" s="148"/>
      <c r="R3776" s="33"/>
      <c r="S3776" s="33"/>
      <c r="T3776" s="144"/>
      <c r="U3776" s="33"/>
      <c r="V3776" s="33"/>
      <c r="W3776" s="24"/>
      <c r="X3776" s="148"/>
      <c r="Y3776" s="148"/>
      <c r="Z3776" s="148"/>
      <c r="AA3776" s="148"/>
      <c r="AB3776" s="148"/>
      <c r="AC3776" s="148"/>
      <c r="AD3776" s="148"/>
      <c r="AE3776" s="148"/>
      <c r="AF3776" s="148"/>
      <c r="AG3776" s="148"/>
      <c r="AH3776" s="148"/>
    </row>
    <row r="3777" spans="1:34">
      <c r="A3777" s="144"/>
      <c r="B3777" s="33"/>
      <c r="C3777" s="33"/>
      <c r="D3777" s="33"/>
      <c r="E3777" s="33"/>
      <c r="F3777" s="33"/>
      <c r="G3777" s="33"/>
      <c r="H3777" s="33"/>
      <c r="I3777" s="33"/>
      <c r="J3777" s="145"/>
      <c r="K3777" s="33"/>
      <c r="L3777" s="33"/>
      <c r="M3777" s="146"/>
      <c r="N3777" s="144"/>
      <c r="O3777" s="147"/>
      <c r="P3777" s="148"/>
      <c r="Q3777" s="148"/>
      <c r="R3777" s="33"/>
      <c r="S3777" s="33"/>
      <c r="T3777" s="144"/>
      <c r="U3777" s="33"/>
      <c r="V3777" s="33"/>
      <c r="W3777" s="24"/>
      <c r="X3777" s="148"/>
      <c r="Y3777" s="148"/>
      <c r="Z3777" s="148"/>
      <c r="AA3777" s="148"/>
      <c r="AB3777" s="148"/>
      <c r="AC3777" s="148"/>
      <c r="AD3777" s="148"/>
      <c r="AE3777" s="148"/>
      <c r="AF3777" s="148"/>
      <c r="AG3777" s="148"/>
      <c r="AH3777" s="148"/>
    </row>
    <row r="3778" spans="1:34">
      <c r="A3778" s="144"/>
      <c r="B3778" s="33"/>
      <c r="C3778" s="33"/>
      <c r="D3778" s="33"/>
      <c r="E3778" s="33"/>
      <c r="F3778" s="33"/>
      <c r="G3778" s="33"/>
      <c r="H3778" s="33"/>
      <c r="I3778" s="33"/>
      <c r="J3778" s="145"/>
      <c r="K3778" s="33"/>
      <c r="L3778" s="33"/>
      <c r="M3778" s="146"/>
      <c r="N3778" s="144"/>
      <c r="O3778" s="147"/>
      <c r="P3778" s="148"/>
      <c r="Q3778" s="148"/>
      <c r="R3778" s="33"/>
      <c r="S3778" s="33"/>
      <c r="T3778" s="144"/>
      <c r="U3778" s="33"/>
      <c r="V3778" s="33"/>
      <c r="W3778" s="24"/>
      <c r="X3778" s="148"/>
      <c r="Y3778" s="148"/>
      <c r="Z3778" s="148"/>
      <c r="AA3778" s="148"/>
      <c r="AB3778" s="148"/>
      <c r="AC3778" s="148"/>
      <c r="AD3778" s="148"/>
      <c r="AE3778" s="148"/>
      <c r="AF3778" s="148"/>
      <c r="AG3778" s="148"/>
      <c r="AH3778" s="148"/>
    </row>
    <row r="3779" spans="1:34">
      <c r="A3779" s="144"/>
      <c r="B3779" s="33"/>
      <c r="C3779" s="33"/>
      <c r="D3779" s="33"/>
      <c r="E3779" s="33"/>
      <c r="F3779" s="33"/>
      <c r="G3779" s="33"/>
      <c r="H3779" s="33"/>
      <c r="I3779" s="33"/>
      <c r="J3779" s="145"/>
      <c r="K3779" s="33"/>
      <c r="L3779" s="33"/>
      <c r="M3779" s="146"/>
      <c r="N3779" s="144"/>
      <c r="O3779" s="147"/>
      <c r="P3779" s="148"/>
      <c r="Q3779" s="148"/>
      <c r="R3779" s="33"/>
      <c r="S3779" s="33"/>
      <c r="T3779" s="144"/>
      <c r="U3779" s="33"/>
      <c r="V3779" s="33"/>
      <c r="W3779" s="24"/>
      <c r="X3779" s="148"/>
      <c r="Y3779" s="148"/>
      <c r="Z3779" s="148"/>
      <c r="AA3779" s="148"/>
      <c r="AB3779" s="148"/>
      <c r="AC3779" s="148"/>
      <c r="AD3779" s="148"/>
      <c r="AE3779" s="148"/>
      <c r="AF3779" s="148"/>
      <c r="AG3779" s="148"/>
      <c r="AH3779" s="148"/>
    </row>
    <row r="3780" spans="1:34">
      <c r="A3780" s="144"/>
      <c r="B3780" s="33"/>
      <c r="C3780" s="33"/>
      <c r="D3780" s="33"/>
      <c r="E3780" s="33"/>
      <c r="F3780" s="33"/>
      <c r="G3780" s="33"/>
      <c r="H3780" s="33"/>
      <c r="I3780" s="33"/>
      <c r="J3780" s="145"/>
      <c r="K3780" s="33"/>
      <c r="L3780" s="33"/>
      <c r="M3780" s="146"/>
      <c r="N3780" s="144"/>
      <c r="O3780" s="147"/>
      <c r="P3780" s="148"/>
      <c r="Q3780" s="148"/>
      <c r="R3780" s="33"/>
      <c r="S3780" s="33"/>
      <c r="T3780" s="144"/>
      <c r="U3780" s="33"/>
      <c r="V3780" s="33"/>
      <c r="W3780" s="24"/>
      <c r="X3780" s="148"/>
      <c r="Y3780" s="148"/>
      <c r="Z3780" s="148"/>
      <c r="AA3780" s="148"/>
      <c r="AB3780" s="148"/>
      <c r="AC3780" s="148"/>
      <c r="AD3780" s="148"/>
      <c r="AE3780" s="148"/>
      <c r="AF3780" s="148"/>
      <c r="AG3780" s="148"/>
      <c r="AH3780" s="148"/>
    </row>
    <row r="3781" spans="1:34">
      <c r="A3781" s="144"/>
      <c r="B3781" s="33"/>
      <c r="C3781" s="33"/>
      <c r="D3781" s="33"/>
      <c r="E3781" s="33"/>
      <c r="F3781" s="33"/>
      <c r="G3781" s="33"/>
      <c r="H3781" s="33"/>
      <c r="I3781" s="33"/>
      <c r="J3781" s="145"/>
      <c r="K3781" s="33"/>
      <c r="L3781" s="33"/>
      <c r="M3781" s="146"/>
      <c r="N3781" s="144"/>
      <c r="O3781" s="147"/>
      <c r="P3781" s="148"/>
      <c r="Q3781" s="148"/>
      <c r="R3781" s="33"/>
      <c r="S3781" s="33"/>
      <c r="T3781" s="144"/>
      <c r="U3781" s="33"/>
      <c r="V3781" s="33"/>
      <c r="W3781" s="24"/>
      <c r="X3781" s="148"/>
      <c r="Y3781" s="148"/>
      <c r="Z3781" s="148"/>
      <c r="AA3781" s="148"/>
      <c r="AB3781" s="148"/>
      <c r="AC3781" s="148"/>
      <c r="AD3781" s="148"/>
      <c r="AE3781" s="148"/>
      <c r="AF3781" s="148"/>
      <c r="AG3781" s="148"/>
      <c r="AH3781" s="148"/>
    </row>
    <row r="3782" spans="1:34">
      <c r="A3782" s="144"/>
      <c r="B3782" s="33"/>
      <c r="C3782" s="33"/>
      <c r="D3782" s="33"/>
      <c r="E3782" s="33"/>
      <c r="F3782" s="33"/>
      <c r="G3782" s="33"/>
      <c r="H3782" s="33"/>
      <c r="I3782" s="33"/>
      <c r="J3782" s="145"/>
      <c r="K3782" s="33"/>
      <c r="L3782" s="33"/>
      <c r="M3782" s="146"/>
      <c r="N3782" s="144"/>
      <c r="O3782" s="147"/>
      <c r="P3782" s="148"/>
      <c r="Q3782" s="148"/>
      <c r="R3782" s="33"/>
      <c r="S3782" s="33"/>
      <c r="T3782" s="144"/>
      <c r="U3782" s="33"/>
      <c r="V3782" s="33"/>
      <c r="W3782" s="24"/>
      <c r="X3782" s="148"/>
      <c r="Y3782" s="148"/>
      <c r="Z3782" s="148"/>
      <c r="AA3782" s="148"/>
      <c r="AB3782" s="148"/>
      <c r="AC3782" s="148"/>
      <c r="AD3782" s="148"/>
      <c r="AE3782" s="148"/>
      <c r="AF3782" s="148"/>
      <c r="AG3782" s="148"/>
      <c r="AH3782" s="148"/>
    </row>
    <row r="3783" spans="1:34">
      <c r="A3783" s="144"/>
      <c r="B3783" s="33"/>
      <c r="C3783" s="33"/>
      <c r="D3783" s="33"/>
      <c r="E3783" s="33"/>
      <c r="F3783" s="33"/>
      <c r="G3783" s="33"/>
      <c r="H3783" s="33"/>
      <c r="I3783" s="33"/>
      <c r="J3783" s="145"/>
      <c r="K3783" s="33"/>
      <c r="L3783" s="33"/>
      <c r="M3783" s="146"/>
      <c r="N3783" s="144"/>
      <c r="O3783" s="147"/>
      <c r="P3783" s="148"/>
      <c r="Q3783" s="148"/>
      <c r="R3783" s="33"/>
      <c r="S3783" s="33"/>
      <c r="T3783" s="144"/>
      <c r="U3783" s="33"/>
      <c r="V3783" s="33"/>
      <c r="W3783" s="24"/>
      <c r="X3783" s="148"/>
      <c r="Y3783" s="148"/>
      <c r="Z3783" s="148"/>
      <c r="AA3783" s="148"/>
      <c r="AB3783" s="148"/>
      <c r="AC3783" s="148"/>
      <c r="AD3783" s="148"/>
      <c r="AE3783" s="148"/>
      <c r="AF3783" s="148"/>
      <c r="AG3783" s="148"/>
      <c r="AH3783" s="148"/>
    </row>
    <row r="3784" spans="1:34">
      <c r="A3784" s="144"/>
      <c r="B3784" s="33"/>
      <c r="C3784" s="33"/>
      <c r="D3784" s="33"/>
      <c r="E3784" s="33"/>
      <c r="F3784" s="33"/>
      <c r="G3784" s="33"/>
      <c r="H3784" s="33"/>
      <c r="I3784" s="33"/>
      <c r="J3784" s="145"/>
      <c r="K3784" s="33"/>
      <c r="L3784" s="33"/>
      <c r="M3784" s="146"/>
      <c r="N3784" s="144"/>
      <c r="O3784" s="147"/>
      <c r="P3784" s="148"/>
      <c r="Q3784" s="148"/>
      <c r="R3784" s="33"/>
      <c r="S3784" s="33"/>
      <c r="T3784" s="144"/>
      <c r="U3784" s="33"/>
      <c r="V3784" s="33"/>
      <c r="W3784" s="24"/>
      <c r="X3784" s="148"/>
      <c r="Y3784" s="148"/>
      <c r="Z3784" s="148"/>
      <c r="AA3784" s="148"/>
      <c r="AB3784" s="148"/>
      <c r="AC3784" s="148"/>
      <c r="AD3784" s="148"/>
      <c r="AE3784" s="148"/>
      <c r="AF3784" s="148"/>
      <c r="AG3784" s="148"/>
      <c r="AH3784" s="148"/>
    </row>
    <row r="3785" spans="1:34">
      <c r="A3785" s="144"/>
      <c r="B3785" s="33"/>
      <c r="C3785" s="33"/>
      <c r="D3785" s="33"/>
      <c r="E3785" s="33"/>
      <c r="F3785" s="33"/>
      <c r="G3785" s="33"/>
      <c r="H3785" s="33"/>
      <c r="I3785" s="33"/>
      <c r="J3785" s="145"/>
      <c r="K3785" s="33"/>
      <c r="L3785" s="33"/>
      <c r="M3785" s="146"/>
      <c r="N3785" s="144"/>
      <c r="O3785" s="147"/>
      <c r="P3785" s="148"/>
      <c r="Q3785" s="148"/>
      <c r="R3785" s="33"/>
      <c r="S3785" s="33"/>
      <c r="T3785" s="144"/>
      <c r="U3785" s="33"/>
      <c r="V3785" s="33"/>
      <c r="W3785" s="24"/>
      <c r="X3785" s="148"/>
      <c r="Y3785" s="148"/>
      <c r="Z3785" s="148"/>
      <c r="AA3785" s="148"/>
      <c r="AB3785" s="148"/>
      <c r="AC3785" s="148"/>
      <c r="AD3785" s="148"/>
      <c r="AE3785" s="148"/>
      <c r="AF3785" s="148"/>
      <c r="AG3785" s="148"/>
      <c r="AH3785" s="148"/>
    </row>
    <row r="3786" spans="1:34">
      <c r="A3786" s="144"/>
      <c r="B3786" s="33"/>
      <c r="C3786" s="33"/>
      <c r="D3786" s="33"/>
      <c r="E3786" s="33"/>
      <c r="F3786" s="33"/>
      <c r="G3786" s="33"/>
      <c r="H3786" s="33"/>
      <c r="I3786" s="33"/>
      <c r="J3786" s="145"/>
      <c r="K3786" s="33"/>
      <c r="L3786" s="33"/>
      <c r="M3786" s="146"/>
      <c r="N3786" s="144"/>
      <c r="O3786" s="147"/>
      <c r="P3786" s="148"/>
      <c r="Q3786" s="148"/>
      <c r="R3786" s="33"/>
      <c r="S3786" s="33"/>
      <c r="T3786" s="144"/>
      <c r="U3786" s="33"/>
      <c r="V3786" s="33"/>
      <c r="W3786" s="24"/>
      <c r="X3786" s="148"/>
      <c r="Y3786" s="148"/>
      <c r="Z3786" s="148"/>
      <c r="AA3786" s="148"/>
      <c r="AB3786" s="148"/>
      <c r="AC3786" s="148"/>
      <c r="AD3786" s="148"/>
      <c r="AE3786" s="148"/>
      <c r="AF3786" s="148"/>
      <c r="AG3786" s="148"/>
      <c r="AH3786" s="148"/>
    </row>
    <row r="3787" spans="1:34">
      <c r="A3787" s="144"/>
      <c r="B3787" s="33"/>
      <c r="C3787" s="33"/>
      <c r="D3787" s="33"/>
      <c r="E3787" s="33"/>
      <c r="F3787" s="33"/>
      <c r="G3787" s="33"/>
      <c r="H3787" s="33"/>
      <c r="I3787" s="33"/>
      <c r="J3787" s="145"/>
      <c r="K3787" s="33"/>
      <c r="L3787" s="33"/>
      <c r="M3787" s="146"/>
      <c r="N3787" s="144"/>
      <c r="O3787" s="147"/>
      <c r="P3787" s="148"/>
      <c r="Q3787" s="148"/>
      <c r="R3787" s="33"/>
      <c r="S3787" s="33"/>
      <c r="T3787" s="144"/>
      <c r="U3787" s="33"/>
      <c r="V3787" s="33"/>
      <c r="W3787" s="24"/>
      <c r="X3787" s="148"/>
      <c r="Y3787" s="148"/>
      <c r="Z3787" s="148"/>
      <c r="AA3787" s="148"/>
      <c r="AB3787" s="148"/>
      <c r="AC3787" s="148"/>
      <c r="AD3787" s="148"/>
      <c r="AE3787" s="148"/>
      <c r="AF3787" s="148"/>
      <c r="AG3787" s="148"/>
      <c r="AH3787" s="148"/>
    </row>
    <row r="3788" spans="1:34">
      <c r="A3788" s="144"/>
      <c r="B3788" s="33"/>
      <c r="C3788" s="33"/>
      <c r="D3788" s="33"/>
      <c r="E3788" s="33"/>
      <c r="F3788" s="33"/>
      <c r="G3788" s="33"/>
      <c r="H3788" s="33"/>
      <c r="I3788" s="33"/>
      <c r="J3788" s="145"/>
      <c r="K3788" s="33"/>
      <c r="L3788" s="33"/>
      <c r="M3788" s="146"/>
      <c r="N3788" s="144"/>
      <c r="O3788" s="147"/>
      <c r="P3788" s="148"/>
      <c r="Q3788" s="148"/>
      <c r="R3788" s="33"/>
      <c r="S3788" s="33"/>
      <c r="T3788" s="144"/>
      <c r="U3788" s="33"/>
      <c r="V3788" s="33"/>
      <c r="W3788" s="24"/>
      <c r="X3788" s="148"/>
      <c r="Y3788" s="148"/>
      <c r="Z3788" s="148"/>
      <c r="AA3788" s="148"/>
      <c r="AB3788" s="148"/>
      <c r="AC3788" s="148"/>
      <c r="AD3788" s="148"/>
      <c r="AE3788" s="148"/>
      <c r="AF3788" s="148"/>
      <c r="AG3788" s="148"/>
      <c r="AH3788" s="148"/>
    </row>
    <row r="3789" spans="1:34">
      <c r="A3789" s="144"/>
      <c r="B3789" s="33"/>
      <c r="C3789" s="33"/>
      <c r="D3789" s="33"/>
      <c r="E3789" s="33"/>
      <c r="F3789" s="33"/>
      <c r="G3789" s="33"/>
      <c r="H3789" s="33"/>
      <c r="I3789" s="33"/>
      <c r="J3789" s="145"/>
      <c r="K3789" s="33"/>
      <c r="L3789" s="33"/>
      <c r="M3789" s="146"/>
      <c r="N3789" s="144"/>
      <c r="O3789" s="147"/>
      <c r="P3789" s="148"/>
      <c r="Q3789" s="148"/>
      <c r="R3789" s="33"/>
      <c r="S3789" s="33"/>
      <c r="T3789" s="144"/>
      <c r="U3789" s="33"/>
      <c r="V3789" s="33"/>
      <c r="W3789" s="24"/>
      <c r="X3789" s="148"/>
      <c r="Y3789" s="148"/>
      <c r="Z3789" s="148"/>
      <c r="AA3789" s="148"/>
      <c r="AB3789" s="148"/>
      <c r="AC3789" s="148"/>
      <c r="AD3789" s="148"/>
      <c r="AE3789" s="148"/>
      <c r="AF3789" s="148"/>
      <c r="AG3789" s="148"/>
      <c r="AH3789" s="148"/>
    </row>
    <row r="3790" spans="1:34">
      <c r="A3790" s="144"/>
      <c r="B3790" s="33"/>
      <c r="C3790" s="33"/>
      <c r="D3790" s="33"/>
      <c r="E3790" s="33"/>
      <c r="F3790" s="33"/>
      <c r="G3790" s="33"/>
      <c r="H3790" s="33"/>
      <c r="I3790" s="33"/>
      <c r="J3790" s="145"/>
      <c r="K3790" s="33"/>
      <c r="L3790" s="33"/>
      <c r="M3790" s="146"/>
      <c r="N3790" s="144"/>
      <c r="O3790" s="147"/>
      <c r="P3790" s="148"/>
      <c r="Q3790" s="148"/>
      <c r="R3790" s="33"/>
      <c r="S3790" s="33"/>
      <c r="T3790" s="144"/>
      <c r="U3790" s="33"/>
      <c r="V3790" s="33"/>
      <c r="W3790" s="24"/>
      <c r="X3790" s="148"/>
      <c r="Y3790" s="148"/>
      <c r="Z3790" s="148"/>
      <c r="AA3790" s="148"/>
      <c r="AB3790" s="148"/>
      <c r="AC3790" s="148"/>
      <c r="AD3790" s="148"/>
      <c r="AE3790" s="148"/>
      <c r="AF3790" s="148"/>
      <c r="AG3790" s="148"/>
      <c r="AH3790" s="148"/>
    </row>
    <row r="3791" spans="1:34">
      <c r="A3791" s="144"/>
      <c r="B3791" s="33"/>
      <c r="C3791" s="33"/>
      <c r="D3791" s="33"/>
      <c r="E3791" s="33"/>
      <c r="F3791" s="33"/>
      <c r="G3791" s="33"/>
      <c r="H3791" s="33"/>
      <c r="I3791" s="33"/>
      <c r="J3791" s="145"/>
      <c r="K3791" s="33"/>
      <c r="L3791" s="33"/>
      <c r="M3791" s="146"/>
      <c r="N3791" s="144"/>
      <c r="O3791" s="147"/>
      <c r="P3791" s="148"/>
      <c r="Q3791" s="148"/>
      <c r="R3791" s="33"/>
      <c r="S3791" s="33"/>
      <c r="T3791" s="144"/>
      <c r="U3791" s="33"/>
      <c r="V3791" s="33"/>
      <c r="W3791" s="24"/>
      <c r="X3791" s="148"/>
      <c r="Y3791" s="148"/>
      <c r="Z3791" s="148"/>
      <c r="AA3791" s="148"/>
      <c r="AB3791" s="148"/>
      <c r="AC3791" s="148"/>
      <c r="AD3791" s="148"/>
      <c r="AE3791" s="148"/>
      <c r="AF3791" s="148"/>
      <c r="AG3791" s="148"/>
      <c r="AH3791" s="148"/>
    </row>
    <row r="3792" spans="1:34">
      <c r="A3792" s="144"/>
      <c r="B3792" s="33"/>
      <c r="C3792" s="33"/>
      <c r="D3792" s="33"/>
      <c r="E3792" s="33"/>
      <c r="F3792" s="33"/>
      <c r="G3792" s="33"/>
      <c r="H3792" s="33"/>
      <c r="I3792" s="33"/>
      <c r="J3792" s="145"/>
      <c r="K3792" s="33"/>
      <c r="L3792" s="33"/>
      <c r="M3792" s="146"/>
      <c r="N3792" s="144"/>
      <c r="O3792" s="147"/>
      <c r="P3792" s="148"/>
      <c r="Q3792" s="148"/>
      <c r="R3792" s="33"/>
      <c r="S3792" s="33"/>
      <c r="T3792" s="144"/>
      <c r="U3792" s="33"/>
      <c r="V3792" s="33"/>
      <c r="W3792" s="24"/>
      <c r="X3792" s="148"/>
      <c r="Y3792" s="148"/>
      <c r="Z3792" s="148"/>
      <c r="AA3792" s="148"/>
      <c r="AB3792" s="148"/>
      <c r="AC3792" s="148"/>
      <c r="AD3792" s="148"/>
      <c r="AE3792" s="148"/>
      <c r="AF3792" s="148"/>
      <c r="AG3792" s="148"/>
      <c r="AH3792" s="148"/>
    </row>
    <row r="3793" spans="1:34">
      <c r="A3793" s="144"/>
      <c r="B3793" s="33"/>
      <c r="C3793" s="33"/>
      <c r="D3793" s="33"/>
      <c r="E3793" s="33"/>
      <c r="F3793" s="33"/>
      <c r="G3793" s="33"/>
      <c r="H3793" s="33"/>
      <c r="I3793" s="33"/>
      <c r="J3793" s="145"/>
      <c r="K3793" s="33"/>
      <c r="L3793" s="33"/>
      <c r="M3793" s="146"/>
      <c r="N3793" s="144"/>
      <c r="O3793" s="147"/>
      <c r="P3793" s="148"/>
      <c r="Q3793" s="148"/>
      <c r="R3793" s="33"/>
      <c r="S3793" s="33"/>
      <c r="T3793" s="144"/>
      <c r="U3793" s="33"/>
      <c r="V3793" s="33"/>
      <c r="W3793" s="24"/>
      <c r="X3793" s="148"/>
      <c r="Y3793" s="148"/>
      <c r="Z3793" s="148"/>
      <c r="AA3793" s="148"/>
      <c r="AB3793" s="148"/>
      <c r="AC3793" s="148"/>
      <c r="AD3793" s="148"/>
      <c r="AE3793" s="148"/>
      <c r="AF3793" s="148"/>
      <c r="AG3793" s="148"/>
      <c r="AH3793" s="148"/>
    </row>
    <row r="3794" spans="1:34">
      <c r="A3794" s="144"/>
      <c r="B3794" s="33"/>
      <c r="C3794" s="33"/>
      <c r="D3794" s="33"/>
      <c r="E3794" s="33"/>
      <c r="F3794" s="33"/>
      <c r="G3794" s="33"/>
      <c r="H3794" s="33"/>
      <c r="I3794" s="33"/>
      <c r="J3794" s="145"/>
      <c r="K3794" s="33"/>
      <c r="L3794" s="33"/>
      <c r="M3794" s="146"/>
      <c r="N3794" s="144"/>
      <c r="O3794" s="147"/>
      <c r="P3794" s="148"/>
      <c r="Q3794" s="148"/>
      <c r="R3794" s="33"/>
      <c r="S3794" s="33"/>
      <c r="T3794" s="144"/>
      <c r="U3794" s="33"/>
      <c r="V3794" s="33"/>
      <c r="W3794" s="24"/>
      <c r="X3794" s="148"/>
      <c r="Y3794" s="148"/>
      <c r="Z3794" s="148"/>
      <c r="AA3794" s="148"/>
      <c r="AB3794" s="148"/>
      <c r="AC3794" s="148"/>
      <c r="AD3794" s="148"/>
      <c r="AE3794" s="148"/>
      <c r="AF3794" s="148"/>
      <c r="AG3794" s="148"/>
      <c r="AH3794" s="148"/>
    </row>
    <row r="3795" spans="1:34">
      <c r="A3795" s="144"/>
      <c r="B3795" s="33"/>
      <c r="C3795" s="33"/>
      <c r="D3795" s="33"/>
      <c r="E3795" s="33"/>
      <c r="F3795" s="33"/>
      <c r="G3795" s="33"/>
      <c r="H3795" s="33"/>
      <c r="I3795" s="33"/>
      <c r="J3795" s="145"/>
      <c r="K3795" s="33"/>
      <c r="L3795" s="33"/>
      <c r="M3795" s="146"/>
      <c r="N3795" s="144"/>
      <c r="O3795" s="147"/>
      <c r="P3795" s="148"/>
      <c r="Q3795" s="148"/>
      <c r="R3795" s="33"/>
      <c r="S3795" s="33"/>
      <c r="T3795" s="144"/>
      <c r="U3795" s="33"/>
      <c r="V3795" s="33"/>
      <c r="W3795" s="24"/>
      <c r="X3795" s="148"/>
      <c r="Y3795" s="148"/>
      <c r="Z3795" s="148"/>
      <c r="AA3795" s="148"/>
      <c r="AB3795" s="148"/>
      <c r="AC3795" s="148"/>
      <c r="AD3795" s="148"/>
      <c r="AE3795" s="148"/>
      <c r="AF3795" s="148"/>
      <c r="AG3795" s="148"/>
      <c r="AH3795" s="148"/>
    </row>
    <row r="3796" spans="1:34">
      <c r="A3796" s="144"/>
      <c r="B3796" s="33"/>
      <c r="C3796" s="33"/>
      <c r="D3796" s="33"/>
      <c r="E3796" s="33"/>
      <c r="F3796" s="33"/>
      <c r="G3796" s="33"/>
      <c r="H3796" s="33"/>
      <c r="I3796" s="33"/>
      <c r="J3796" s="145"/>
      <c r="K3796" s="33"/>
      <c r="L3796" s="33"/>
      <c r="M3796" s="146"/>
      <c r="N3796" s="144"/>
      <c r="O3796" s="147"/>
      <c r="P3796" s="148"/>
      <c r="Q3796" s="148"/>
      <c r="R3796" s="33"/>
      <c r="S3796" s="33"/>
      <c r="T3796" s="144"/>
      <c r="U3796" s="33"/>
      <c r="V3796" s="33"/>
      <c r="W3796" s="24"/>
      <c r="X3796" s="148"/>
      <c r="Y3796" s="148"/>
      <c r="Z3796" s="148"/>
      <c r="AA3796" s="148"/>
      <c r="AB3796" s="148"/>
      <c r="AC3796" s="148"/>
      <c r="AD3796" s="148"/>
      <c r="AE3796" s="148"/>
      <c r="AF3796" s="148"/>
      <c r="AG3796" s="148"/>
      <c r="AH3796" s="148"/>
    </row>
    <row r="3797" spans="1:34">
      <c r="A3797" s="144"/>
      <c r="B3797" s="33"/>
      <c r="C3797" s="33"/>
      <c r="D3797" s="33"/>
      <c r="E3797" s="33"/>
      <c r="F3797" s="33"/>
      <c r="G3797" s="33"/>
      <c r="H3797" s="33"/>
      <c r="I3797" s="33"/>
      <c r="J3797" s="145"/>
      <c r="K3797" s="33"/>
      <c r="L3797" s="33"/>
      <c r="M3797" s="146"/>
      <c r="N3797" s="144"/>
      <c r="O3797" s="147"/>
      <c r="P3797" s="148"/>
      <c r="Q3797" s="148"/>
      <c r="R3797" s="33"/>
      <c r="S3797" s="33"/>
      <c r="T3797" s="144"/>
      <c r="U3797" s="33"/>
      <c r="V3797" s="33"/>
      <c r="W3797" s="24"/>
      <c r="X3797" s="148"/>
      <c r="Y3797" s="148"/>
      <c r="Z3797" s="148"/>
      <c r="AA3797" s="148"/>
      <c r="AB3797" s="148"/>
      <c r="AC3797" s="148"/>
      <c r="AD3797" s="148"/>
      <c r="AE3797" s="148"/>
      <c r="AF3797" s="148"/>
      <c r="AG3797" s="148"/>
      <c r="AH3797" s="148"/>
    </row>
    <row r="3798" spans="1:34">
      <c r="A3798" s="144"/>
      <c r="B3798" s="33"/>
      <c r="C3798" s="33"/>
      <c r="D3798" s="33"/>
      <c r="E3798" s="33"/>
      <c r="F3798" s="33"/>
      <c r="G3798" s="33"/>
      <c r="H3798" s="33"/>
      <c r="I3798" s="33"/>
      <c r="J3798" s="145"/>
      <c r="K3798" s="33"/>
      <c r="L3798" s="33"/>
      <c r="M3798" s="146"/>
      <c r="N3798" s="144"/>
      <c r="O3798" s="147"/>
      <c r="P3798" s="148"/>
      <c r="Q3798" s="148"/>
      <c r="R3798" s="33"/>
      <c r="S3798" s="33"/>
      <c r="T3798" s="144"/>
      <c r="U3798" s="33"/>
      <c r="V3798" s="33"/>
      <c r="W3798" s="24"/>
      <c r="X3798" s="148"/>
      <c r="Y3798" s="148"/>
      <c r="Z3798" s="148"/>
      <c r="AA3798" s="148"/>
      <c r="AB3798" s="148"/>
      <c r="AC3798" s="148"/>
      <c r="AD3798" s="148"/>
      <c r="AE3798" s="148"/>
      <c r="AF3798" s="148"/>
      <c r="AG3798" s="148"/>
      <c r="AH3798" s="148"/>
    </row>
    <row r="3799" spans="1:34">
      <c r="A3799" s="144"/>
      <c r="B3799" s="33"/>
      <c r="C3799" s="33"/>
      <c r="D3799" s="33"/>
      <c r="E3799" s="33"/>
      <c r="F3799" s="33"/>
      <c r="G3799" s="33"/>
      <c r="H3799" s="33"/>
      <c r="I3799" s="33"/>
      <c r="J3799" s="145"/>
      <c r="K3799" s="33"/>
      <c r="L3799" s="33"/>
      <c r="M3799" s="146"/>
      <c r="N3799" s="144"/>
      <c r="O3799" s="147"/>
      <c r="P3799" s="148"/>
      <c r="Q3799" s="148"/>
      <c r="R3799" s="33"/>
      <c r="S3799" s="33"/>
      <c r="T3799" s="144"/>
      <c r="U3799" s="33"/>
      <c r="V3799" s="33"/>
      <c r="W3799" s="24"/>
      <c r="X3799" s="148"/>
      <c r="Y3799" s="148"/>
      <c r="Z3799" s="148"/>
      <c r="AA3799" s="148"/>
      <c r="AB3799" s="148"/>
      <c r="AC3799" s="148"/>
      <c r="AD3799" s="148"/>
      <c r="AE3799" s="148"/>
      <c r="AF3799" s="148"/>
      <c r="AG3799" s="148"/>
      <c r="AH3799" s="148"/>
    </row>
    <row r="3800" spans="1:34">
      <c r="A3800" s="144"/>
      <c r="B3800" s="33"/>
      <c r="C3800" s="33"/>
      <c r="D3800" s="33"/>
      <c r="E3800" s="33"/>
      <c r="F3800" s="33"/>
      <c r="G3800" s="33"/>
      <c r="H3800" s="33"/>
      <c r="I3800" s="33"/>
      <c r="J3800" s="145"/>
      <c r="K3800" s="33"/>
      <c r="L3800" s="33"/>
      <c r="M3800" s="146"/>
      <c r="N3800" s="144"/>
      <c r="O3800" s="147"/>
      <c r="P3800" s="148"/>
      <c r="Q3800" s="148"/>
      <c r="R3800" s="33"/>
      <c r="S3800" s="33"/>
      <c r="T3800" s="144"/>
      <c r="U3800" s="33"/>
      <c r="V3800" s="33"/>
      <c r="W3800" s="24"/>
      <c r="X3800" s="148"/>
      <c r="Y3800" s="148"/>
      <c r="Z3800" s="148"/>
      <c r="AA3800" s="148"/>
      <c r="AB3800" s="148"/>
      <c r="AC3800" s="148"/>
      <c r="AD3800" s="148"/>
      <c r="AE3800" s="148"/>
      <c r="AF3800" s="148"/>
      <c r="AG3800" s="148"/>
      <c r="AH3800" s="148"/>
    </row>
    <row r="3801" spans="1:34">
      <c r="A3801" s="144"/>
      <c r="B3801" s="33"/>
      <c r="C3801" s="33"/>
      <c r="D3801" s="33"/>
      <c r="E3801" s="33"/>
      <c r="F3801" s="33"/>
      <c r="G3801" s="33"/>
      <c r="H3801" s="33"/>
      <c r="I3801" s="33"/>
      <c r="J3801" s="145"/>
      <c r="K3801" s="33"/>
      <c r="L3801" s="33"/>
      <c r="M3801" s="146"/>
      <c r="N3801" s="144"/>
      <c r="O3801" s="147"/>
      <c r="P3801" s="148"/>
      <c r="Q3801" s="148"/>
      <c r="R3801" s="33"/>
      <c r="S3801" s="33"/>
      <c r="T3801" s="144"/>
      <c r="U3801" s="33"/>
      <c r="V3801" s="33"/>
      <c r="W3801" s="24"/>
      <c r="X3801" s="148"/>
      <c r="Y3801" s="148"/>
      <c r="Z3801" s="148"/>
      <c r="AA3801" s="148"/>
      <c r="AB3801" s="148"/>
      <c r="AC3801" s="148"/>
      <c r="AD3801" s="148"/>
      <c r="AE3801" s="148"/>
      <c r="AF3801" s="148"/>
      <c r="AG3801" s="148"/>
      <c r="AH3801" s="148"/>
    </row>
    <row r="3802" spans="1:34">
      <c r="A3802" s="144"/>
      <c r="B3802" s="33"/>
      <c r="C3802" s="33"/>
      <c r="D3802" s="33"/>
      <c r="E3802" s="33"/>
      <c r="F3802" s="33"/>
      <c r="G3802" s="33"/>
      <c r="H3802" s="33"/>
      <c r="I3802" s="33"/>
      <c r="J3802" s="145"/>
      <c r="K3802" s="33"/>
      <c r="L3802" s="33"/>
      <c r="M3802" s="146"/>
      <c r="N3802" s="144"/>
      <c r="O3802" s="147"/>
      <c r="P3802" s="148"/>
      <c r="Q3802" s="148"/>
      <c r="R3802" s="33"/>
      <c r="S3802" s="33"/>
      <c r="T3802" s="144"/>
      <c r="U3802" s="33"/>
      <c r="V3802" s="33"/>
      <c r="W3802" s="24"/>
      <c r="X3802" s="148"/>
      <c r="Y3802" s="148"/>
      <c r="Z3802" s="148"/>
      <c r="AA3802" s="148"/>
      <c r="AB3802" s="148"/>
      <c r="AC3802" s="148"/>
      <c r="AD3802" s="148"/>
      <c r="AE3802" s="148"/>
      <c r="AF3802" s="148"/>
      <c r="AG3802" s="148"/>
      <c r="AH3802" s="148"/>
    </row>
    <row r="3803" spans="1:34">
      <c r="A3803" s="144"/>
      <c r="B3803" s="33"/>
      <c r="C3803" s="33"/>
      <c r="D3803" s="33"/>
      <c r="E3803" s="33"/>
      <c r="F3803" s="33"/>
      <c r="G3803" s="33"/>
      <c r="H3803" s="33"/>
      <c r="I3803" s="33"/>
      <c r="J3803" s="145"/>
      <c r="K3803" s="33"/>
      <c r="L3803" s="33"/>
      <c r="M3803" s="146"/>
      <c r="N3803" s="144"/>
      <c r="O3803" s="147"/>
      <c r="P3803" s="148"/>
      <c r="Q3803" s="148"/>
      <c r="R3803" s="33"/>
      <c r="S3803" s="33"/>
      <c r="T3803" s="144"/>
      <c r="U3803" s="33"/>
      <c r="V3803" s="33"/>
      <c r="W3803" s="24"/>
      <c r="X3803" s="148"/>
      <c r="Y3803" s="148"/>
      <c r="Z3803" s="148"/>
      <c r="AA3803" s="148"/>
      <c r="AB3803" s="148"/>
      <c r="AC3803" s="148"/>
      <c r="AD3803" s="148"/>
      <c r="AE3803" s="148"/>
      <c r="AF3803" s="148"/>
      <c r="AG3803" s="148"/>
      <c r="AH3803" s="148"/>
    </row>
    <row r="3804" spans="1:34">
      <c r="A3804" s="144"/>
      <c r="B3804" s="33"/>
      <c r="C3804" s="33"/>
      <c r="D3804" s="33"/>
      <c r="E3804" s="33"/>
      <c r="F3804" s="33"/>
      <c r="G3804" s="33"/>
      <c r="H3804" s="33"/>
      <c r="I3804" s="33"/>
      <c r="J3804" s="145"/>
      <c r="K3804" s="33"/>
      <c r="L3804" s="33"/>
      <c r="M3804" s="146"/>
      <c r="N3804" s="144"/>
      <c r="O3804" s="147"/>
      <c r="P3804" s="148"/>
      <c r="Q3804" s="148"/>
      <c r="R3804" s="33"/>
      <c r="S3804" s="33"/>
      <c r="T3804" s="144"/>
      <c r="U3804" s="33"/>
      <c r="V3804" s="33"/>
      <c r="W3804" s="24"/>
      <c r="X3804" s="148"/>
      <c r="Y3804" s="148"/>
      <c r="Z3804" s="148"/>
      <c r="AA3804" s="148"/>
      <c r="AB3804" s="148"/>
      <c r="AC3804" s="148"/>
      <c r="AD3804" s="148"/>
      <c r="AE3804" s="148"/>
      <c r="AF3804" s="148"/>
      <c r="AG3804" s="148"/>
      <c r="AH3804" s="148"/>
    </row>
    <row r="3805" spans="1:34">
      <c r="A3805" s="144"/>
      <c r="B3805" s="33"/>
      <c r="C3805" s="33"/>
      <c r="D3805" s="33"/>
      <c r="E3805" s="33"/>
      <c r="F3805" s="33"/>
      <c r="G3805" s="33"/>
      <c r="H3805" s="33"/>
      <c r="I3805" s="33"/>
      <c r="J3805" s="145"/>
      <c r="K3805" s="33"/>
      <c r="L3805" s="33"/>
      <c r="M3805" s="146"/>
      <c r="N3805" s="144"/>
      <c r="O3805" s="147"/>
      <c r="P3805" s="148"/>
      <c r="Q3805" s="148"/>
      <c r="R3805" s="33"/>
      <c r="S3805" s="33"/>
      <c r="T3805" s="144"/>
      <c r="U3805" s="33"/>
      <c r="V3805" s="33"/>
      <c r="W3805" s="24"/>
      <c r="X3805" s="148"/>
      <c r="Y3805" s="148"/>
      <c r="Z3805" s="148"/>
      <c r="AA3805" s="148"/>
      <c r="AB3805" s="148"/>
      <c r="AC3805" s="148"/>
      <c r="AD3805" s="148"/>
      <c r="AE3805" s="148"/>
      <c r="AF3805" s="148"/>
      <c r="AG3805" s="148"/>
      <c r="AH3805" s="148"/>
    </row>
    <row r="3806" spans="1:34">
      <c r="A3806" s="144"/>
      <c r="B3806" s="33"/>
      <c r="C3806" s="33"/>
      <c r="D3806" s="33"/>
      <c r="E3806" s="33"/>
      <c r="F3806" s="33"/>
      <c r="G3806" s="33"/>
      <c r="H3806" s="33"/>
      <c r="I3806" s="33"/>
      <c r="J3806" s="145"/>
      <c r="K3806" s="33"/>
      <c r="L3806" s="33"/>
      <c r="M3806" s="146"/>
      <c r="N3806" s="144"/>
      <c r="O3806" s="147"/>
      <c r="P3806" s="148"/>
      <c r="Q3806" s="148"/>
      <c r="R3806" s="33"/>
      <c r="S3806" s="33"/>
      <c r="T3806" s="144"/>
      <c r="U3806" s="33"/>
      <c r="V3806" s="33"/>
      <c r="W3806" s="24"/>
      <c r="X3806" s="148"/>
      <c r="Y3806" s="148"/>
      <c r="Z3806" s="148"/>
      <c r="AA3806" s="148"/>
      <c r="AB3806" s="148"/>
      <c r="AC3806" s="148"/>
      <c r="AD3806" s="148"/>
      <c r="AE3806" s="148"/>
      <c r="AF3806" s="148"/>
      <c r="AG3806" s="148"/>
      <c r="AH3806" s="148"/>
    </row>
    <row r="3807" spans="1:34">
      <c r="A3807" s="144"/>
      <c r="B3807" s="33"/>
      <c r="C3807" s="33"/>
      <c r="D3807" s="33"/>
      <c r="E3807" s="33"/>
      <c r="F3807" s="33"/>
      <c r="G3807" s="33"/>
      <c r="H3807" s="33"/>
      <c r="I3807" s="33"/>
      <c r="J3807" s="145"/>
      <c r="K3807" s="33"/>
      <c r="L3807" s="33"/>
      <c r="M3807" s="146"/>
      <c r="N3807" s="144"/>
      <c r="O3807" s="147"/>
      <c r="P3807" s="148"/>
      <c r="Q3807" s="148"/>
      <c r="R3807" s="33"/>
      <c r="S3807" s="33"/>
      <c r="T3807" s="144"/>
      <c r="U3807" s="33"/>
      <c r="V3807" s="33"/>
      <c r="W3807" s="24"/>
      <c r="X3807" s="148"/>
      <c r="Y3807" s="148"/>
      <c r="Z3807" s="148"/>
      <c r="AA3807" s="148"/>
      <c r="AB3807" s="148"/>
      <c r="AC3807" s="148"/>
      <c r="AD3807" s="148"/>
      <c r="AE3807" s="148"/>
      <c r="AF3807" s="148"/>
      <c r="AG3807" s="148"/>
      <c r="AH3807" s="148"/>
    </row>
    <row r="3808" spans="1:34">
      <c r="A3808" s="144"/>
      <c r="B3808" s="33"/>
      <c r="C3808" s="33"/>
      <c r="D3808" s="33"/>
      <c r="E3808" s="33"/>
      <c r="F3808" s="33"/>
      <c r="G3808" s="33"/>
      <c r="H3808" s="33"/>
      <c r="I3808" s="33"/>
      <c r="J3808" s="145"/>
      <c r="K3808" s="33"/>
      <c r="L3808" s="33"/>
      <c r="M3808" s="146"/>
      <c r="N3808" s="144"/>
      <c r="O3808" s="147"/>
      <c r="P3808" s="148"/>
      <c r="Q3808" s="148"/>
      <c r="R3808" s="33"/>
      <c r="S3808" s="33"/>
      <c r="T3808" s="144"/>
      <c r="U3808" s="33"/>
      <c r="V3808" s="33"/>
      <c r="W3808" s="24"/>
      <c r="X3808" s="148"/>
      <c r="Y3808" s="148"/>
      <c r="Z3808" s="148"/>
      <c r="AA3808" s="148"/>
      <c r="AB3808" s="148"/>
      <c r="AC3808" s="148"/>
      <c r="AD3808" s="148"/>
      <c r="AE3808" s="148"/>
      <c r="AF3808" s="148"/>
      <c r="AG3808" s="148"/>
      <c r="AH3808" s="148"/>
    </row>
    <row r="3809" spans="1:34">
      <c r="A3809" s="144"/>
      <c r="B3809" s="33"/>
      <c r="C3809" s="33"/>
      <c r="D3809" s="33"/>
      <c r="E3809" s="33"/>
      <c r="F3809" s="33"/>
      <c r="G3809" s="33"/>
      <c r="H3809" s="33"/>
      <c r="I3809" s="33"/>
      <c r="J3809" s="145"/>
      <c r="K3809" s="33"/>
      <c r="L3809" s="33"/>
      <c r="M3809" s="146"/>
      <c r="N3809" s="144"/>
      <c r="O3809" s="147"/>
      <c r="P3809" s="148"/>
      <c r="Q3809" s="148"/>
      <c r="R3809" s="33"/>
      <c r="S3809" s="33"/>
      <c r="T3809" s="144"/>
      <c r="U3809" s="33"/>
      <c r="V3809" s="33"/>
      <c r="W3809" s="24"/>
      <c r="X3809" s="148"/>
      <c r="Y3809" s="148"/>
      <c r="Z3809" s="148"/>
      <c r="AA3809" s="148"/>
      <c r="AB3809" s="148"/>
      <c r="AC3809" s="148"/>
      <c r="AD3809" s="148"/>
      <c r="AE3809" s="148"/>
      <c r="AF3809" s="148"/>
      <c r="AG3809" s="148"/>
      <c r="AH3809" s="148"/>
    </row>
    <row r="3810" spans="1:34">
      <c r="A3810" s="144"/>
      <c r="B3810" s="33"/>
      <c r="C3810" s="33"/>
      <c r="D3810" s="33"/>
      <c r="E3810" s="33"/>
      <c r="F3810" s="33"/>
      <c r="G3810" s="33"/>
      <c r="H3810" s="33"/>
      <c r="I3810" s="33"/>
      <c r="J3810" s="145"/>
      <c r="K3810" s="33"/>
      <c r="L3810" s="33"/>
      <c r="M3810" s="146"/>
      <c r="N3810" s="144"/>
      <c r="O3810" s="147"/>
      <c r="P3810" s="148"/>
      <c r="Q3810" s="148"/>
      <c r="R3810" s="33"/>
      <c r="S3810" s="33"/>
      <c r="T3810" s="144"/>
      <c r="U3810" s="33"/>
      <c r="V3810" s="33"/>
      <c r="W3810" s="24"/>
      <c r="X3810" s="148"/>
      <c r="Y3810" s="148"/>
      <c r="Z3810" s="148"/>
      <c r="AA3810" s="148"/>
      <c r="AB3810" s="148"/>
      <c r="AC3810" s="148"/>
      <c r="AD3810" s="148"/>
      <c r="AE3810" s="148"/>
      <c r="AF3810" s="148"/>
      <c r="AG3810" s="148"/>
      <c r="AH3810" s="148"/>
    </row>
    <row r="3811" spans="1:34">
      <c r="A3811" s="144"/>
      <c r="B3811" s="33"/>
      <c r="C3811" s="33"/>
      <c r="D3811" s="33"/>
      <c r="E3811" s="33"/>
      <c r="F3811" s="33"/>
      <c r="G3811" s="33"/>
      <c r="H3811" s="33"/>
      <c r="I3811" s="33"/>
      <c r="J3811" s="145"/>
      <c r="K3811" s="33"/>
      <c r="L3811" s="33"/>
      <c r="M3811" s="146"/>
      <c r="N3811" s="144"/>
      <c r="O3811" s="147"/>
      <c r="P3811" s="148"/>
      <c r="Q3811" s="148"/>
      <c r="R3811" s="33"/>
      <c r="S3811" s="33"/>
      <c r="T3811" s="144"/>
      <c r="U3811" s="33"/>
      <c r="V3811" s="33"/>
      <c r="W3811" s="24"/>
      <c r="X3811" s="148"/>
      <c r="Y3811" s="148"/>
      <c r="Z3811" s="148"/>
      <c r="AA3811" s="148"/>
      <c r="AB3811" s="148"/>
      <c r="AC3811" s="148"/>
      <c r="AD3811" s="148"/>
      <c r="AE3811" s="148"/>
      <c r="AF3811" s="148"/>
      <c r="AG3811" s="148"/>
      <c r="AH3811" s="148"/>
    </row>
    <row r="3812" spans="1:34">
      <c r="A3812" s="144"/>
      <c r="B3812" s="33"/>
      <c r="C3812" s="33"/>
      <c r="D3812" s="33"/>
      <c r="E3812" s="33"/>
      <c r="F3812" s="33"/>
      <c r="G3812" s="33"/>
      <c r="H3812" s="33"/>
      <c r="I3812" s="33"/>
      <c r="J3812" s="145"/>
      <c r="K3812" s="33"/>
      <c r="L3812" s="33"/>
      <c r="M3812" s="146"/>
      <c r="N3812" s="144"/>
      <c r="O3812" s="147"/>
      <c r="P3812" s="148"/>
      <c r="Q3812" s="148"/>
      <c r="R3812" s="33"/>
      <c r="S3812" s="33"/>
      <c r="T3812" s="144"/>
      <c r="U3812" s="33"/>
      <c r="V3812" s="33"/>
      <c r="W3812" s="24"/>
      <c r="X3812" s="148"/>
      <c r="Y3812" s="148"/>
      <c r="Z3812" s="148"/>
      <c r="AA3812" s="148"/>
      <c r="AB3812" s="148"/>
      <c r="AC3812" s="148"/>
      <c r="AD3812" s="148"/>
      <c r="AE3812" s="148"/>
      <c r="AF3812" s="148"/>
      <c r="AG3812" s="148"/>
      <c r="AH3812" s="148"/>
    </row>
    <row r="3813" spans="1:34">
      <c r="A3813" s="144"/>
      <c r="B3813" s="33"/>
      <c r="C3813" s="33"/>
      <c r="D3813" s="33"/>
      <c r="E3813" s="33"/>
      <c r="F3813" s="33"/>
      <c r="G3813" s="33"/>
      <c r="H3813" s="33"/>
      <c r="I3813" s="33"/>
      <c r="J3813" s="145"/>
      <c r="K3813" s="33"/>
      <c r="L3813" s="33"/>
      <c r="M3813" s="146"/>
      <c r="N3813" s="144"/>
      <c r="O3813" s="147"/>
      <c r="P3813" s="148"/>
      <c r="Q3813" s="148"/>
      <c r="R3813" s="33"/>
      <c r="S3813" s="33"/>
      <c r="T3813" s="144"/>
      <c r="U3813" s="33"/>
      <c r="V3813" s="33"/>
      <c r="W3813" s="24"/>
      <c r="X3813" s="148"/>
      <c r="Y3813" s="148"/>
      <c r="Z3813" s="148"/>
      <c r="AA3813" s="148"/>
      <c r="AB3813" s="148"/>
      <c r="AC3813" s="148"/>
      <c r="AD3813" s="148"/>
      <c r="AE3813" s="148"/>
      <c r="AF3813" s="148"/>
      <c r="AG3813" s="148"/>
      <c r="AH3813" s="148"/>
    </row>
    <row r="3814" spans="1:34">
      <c r="A3814" s="144"/>
      <c r="B3814" s="33"/>
      <c r="C3814" s="33"/>
      <c r="D3814" s="33"/>
      <c r="E3814" s="33"/>
      <c r="F3814" s="33"/>
      <c r="G3814" s="33"/>
      <c r="H3814" s="33"/>
      <c r="I3814" s="33"/>
      <c r="J3814" s="145"/>
      <c r="K3814" s="33"/>
      <c r="L3814" s="33"/>
      <c r="M3814" s="146"/>
      <c r="N3814" s="144"/>
      <c r="O3814" s="147"/>
      <c r="P3814" s="148"/>
      <c r="Q3814" s="148"/>
      <c r="R3814" s="33"/>
      <c r="S3814" s="33"/>
      <c r="T3814" s="144"/>
      <c r="U3814" s="33"/>
      <c r="V3814" s="33"/>
      <c r="W3814" s="24"/>
      <c r="X3814" s="148"/>
      <c r="Y3814" s="148"/>
      <c r="Z3814" s="148"/>
      <c r="AA3814" s="148"/>
      <c r="AB3814" s="148"/>
      <c r="AC3814" s="148"/>
      <c r="AD3814" s="148"/>
      <c r="AE3814" s="148"/>
      <c r="AF3814" s="148"/>
      <c r="AG3814" s="148"/>
      <c r="AH3814" s="148"/>
    </row>
    <row r="3815" spans="1:34">
      <c r="A3815" s="144"/>
      <c r="B3815" s="33"/>
      <c r="C3815" s="33"/>
      <c r="D3815" s="33"/>
      <c r="E3815" s="33"/>
      <c r="F3815" s="33"/>
      <c r="G3815" s="33"/>
      <c r="H3815" s="33"/>
      <c r="I3815" s="33"/>
      <c r="J3815" s="145"/>
      <c r="K3815" s="33"/>
      <c r="L3815" s="33"/>
      <c r="M3815" s="146"/>
      <c r="N3815" s="144"/>
      <c r="O3815" s="147"/>
      <c r="P3815" s="148"/>
      <c r="Q3815" s="148"/>
      <c r="R3815" s="33"/>
      <c r="S3815" s="33"/>
      <c r="T3815" s="144"/>
      <c r="U3815" s="33"/>
      <c r="V3815" s="33"/>
      <c r="W3815" s="24"/>
      <c r="X3815" s="148"/>
      <c r="Y3815" s="148"/>
      <c r="Z3815" s="148"/>
      <c r="AA3815" s="148"/>
      <c r="AB3815" s="148"/>
      <c r="AC3815" s="148"/>
      <c r="AD3815" s="148"/>
      <c r="AE3815" s="148"/>
      <c r="AF3815" s="148"/>
      <c r="AG3815" s="148"/>
      <c r="AH3815" s="148"/>
    </row>
    <row r="3816" spans="1:34">
      <c r="A3816" s="144"/>
      <c r="B3816" s="33"/>
      <c r="C3816" s="33"/>
      <c r="D3816" s="33"/>
      <c r="E3816" s="33"/>
      <c r="F3816" s="33"/>
      <c r="G3816" s="33"/>
      <c r="H3816" s="33"/>
      <c r="I3816" s="33"/>
      <c r="J3816" s="145"/>
      <c r="K3816" s="33"/>
      <c r="L3816" s="33"/>
      <c r="M3816" s="146"/>
      <c r="N3816" s="144"/>
      <c r="O3816" s="147"/>
      <c r="P3816" s="148"/>
      <c r="Q3816" s="148"/>
      <c r="R3816" s="33"/>
      <c r="S3816" s="33"/>
      <c r="T3816" s="144"/>
      <c r="U3816" s="33"/>
      <c r="V3816" s="33"/>
      <c r="W3816" s="24"/>
      <c r="X3816" s="148"/>
      <c r="Y3816" s="148"/>
      <c r="Z3816" s="148"/>
      <c r="AA3816" s="148"/>
      <c r="AB3816" s="148"/>
      <c r="AC3816" s="148"/>
      <c r="AD3816" s="148"/>
      <c r="AE3816" s="148"/>
      <c r="AF3816" s="148"/>
      <c r="AG3816" s="148"/>
      <c r="AH3816" s="148"/>
    </row>
    <row r="3817" spans="1:34">
      <c r="A3817" s="144"/>
      <c r="B3817" s="33"/>
      <c r="C3817" s="33"/>
      <c r="D3817" s="33"/>
      <c r="E3817" s="33"/>
      <c r="F3817" s="33"/>
      <c r="G3817" s="33"/>
      <c r="H3817" s="33"/>
      <c r="I3817" s="33"/>
      <c r="J3817" s="145"/>
      <c r="K3817" s="33"/>
      <c r="L3817" s="33"/>
      <c r="M3817" s="146"/>
      <c r="N3817" s="144"/>
      <c r="O3817" s="147"/>
      <c r="P3817" s="148"/>
      <c r="Q3817" s="148"/>
      <c r="R3817" s="33"/>
      <c r="S3817" s="33"/>
      <c r="T3817" s="144"/>
      <c r="U3817" s="33"/>
      <c r="V3817" s="33"/>
      <c r="W3817" s="24"/>
      <c r="X3817" s="148"/>
      <c r="Y3817" s="148"/>
      <c r="Z3817" s="148"/>
      <c r="AA3817" s="148"/>
      <c r="AB3817" s="148"/>
      <c r="AC3817" s="148"/>
      <c r="AD3817" s="148"/>
      <c r="AE3817" s="148"/>
      <c r="AF3817" s="148"/>
      <c r="AG3817" s="148"/>
      <c r="AH3817" s="148"/>
    </row>
    <row r="3818" spans="1:34">
      <c r="A3818" s="144"/>
      <c r="B3818" s="33"/>
      <c r="C3818" s="33"/>
      <c r="D3818" s="33"/>
      <c r="E3818" s="33"/>
      <c r="F3818" s="33"/>
      <c r="G3818" s="33"/>
      <c r="H3818" s="33"/>
      <c r="I3818" s="33"/>
      <c r="J3818" s="145"/>
      <c r="K3818" s="33"/>
      <c r="L3818" s="33"/>
      <c r="M3818" s="146"/>
      <c r="N3818" s="144"/>
      <c r="O3818" s="147"/>
      <c r="P3818" s="148"/>
      <c r="Q3818" s="148"/>
      <c r="R3818" s="33"/>
      <c r="S3818" s="33"/>
      <c r="T3818" s="144"/>
      <c r="U3818" s="33"/>
      <c r="V3818" s="33"/>
      <c r="W3818" s="24"/>
      <c r="X3818" s="148"/>
      <c r="Y3818" s="148"/>
      <c r="Z3818" s="148"/>
      <c r="AA3818" s="148"/>
      <c r="AB3818" s="148"/>
      <c r="AC3818" s="148"/>
      <c r="AD3818" s="148"/>
      <c r="AE3818" s="148"/>
      <c r="AF3818" s="148"/>
      <c r="AG3818" s="148"/>
      <c r="AH3818" s="148"/>
    </row>
    <row r="3819" spans="1:34">
      <c r="A3819" s="144"/>
      <c r="B3819" s="33"/>
      <c r="C3819" s="33"/>
      <c r="D3819" s="33"/>
      <c r="E3819" s="33"/>
      <c r="F3819" s="33"/>
      <c r="G3819" s="33"/>
      <c r="H3819" s="33"/>
      <c r="I3819" s="33"/>
      <c r="J3819" s="145"/>
      <c r="K3819" s="33"/>
      <c r="L3819" s="33"/>
      <c r="M3819" s="146"/>
      <c r="N3819" s="144"/>
      <c r="O3819" s="147"/>
      <c r="P3819" s="148"/>
      <c r="Q3819" s="148"/>
      <c r="R3819" s="33"/>
      <c r="S3819" s="33"/>
      <c r="T3819" s="144"/>
      <c r="U3819" s="33"/>
      <c r="V3819" s="33"/>
      <c r="W3819" s="24"/>
      <c r="X3819" s="148"/>
      <c r="Y3819" s="148"/>
      <c r="Z3819" s="148"/>
      <c r="AA3819" s="148"/>
      <c r="AB3819" s="148"/>
      <c r="AC3819" s="148"/>
      <c r="AD3819" s="148"/>
      <c r="AE3819" s="148"/>
      <c r="AF3819" s="148"/>
      <c r="AG3819" s="148"/>
      <c r="AH3819" s="148"/>
    </row>
    <row r="3820" spans="1:34">
      <c r="A3820" s="144"/>
      <c r="B3820" s="33"/>
      <c r="C3820" s="33"/>
      <c r="D3820" s="33"/>
      <c r="E3820" s="33"/>
      <c r="F3820" s="33"/>
      <c r="G3820" s="33"/>
      <c r="H3820" s="33"/>
      <c r="I3820" s="33"/>
      <c r="J3820" s="145"/>
      <c r="K3820" s="33"/>
      <c r="L3820" s="33"/>
      <c r="M3820" s="146"/>
      <c r="N3820" s="144"/>
      <c r="O3820" s="147"/>
      <c r="P3820" s="148"/>
      <c r="Q3820" s="148"/>
      <c r="R3820" s="33"/>
      <c r="S3820" s="33"/>
      <c r="T3820" s="144"/>
      <c r="U3820" s="33"/>
      <c r="V3820" s="33"/>
      <c r="W3820" s="24"/>
      <c r="X3820" s="148"/>
      <c r="Y3820" s="148"/>
      <c r="Z3820" s="148"/>
      <c r="AA3820" s="148"/>
      <c r="AB3820" s="148"/>
      <c r="AC3820" s="148"/>
      <c r="AD3820" s="148"/>
      <c r="AE3820" s="148"/>
      <c r="AF3820" s="148"/>
      <c r="AG3820" s="148"/>
      <c r="AH3820" s="148"/>
    </row>
    <row r="3821" spans="1:34">
      <c r="A3821" s="144"/>
      <c r="B3821" s="33"/>
      <c r="C3821" s="33"/>
      <c r="D3821" s="33"/>
      <c r="E3821" s="33"/>
      <c r="F3821" s="33"/>
      <c r="G3821" s="33"/>
      <c r="H3821" s="33"/>
      <c r="I3821" s="33"/>
      <c r="J3821" s="145"/>
      <c r="K3821" s="33"/>
      <c r="L3821" s="33"/>
      <c r="M3821" s="146"/>
      <c r="N3821" s="144"/>
      <c r="O3821" s="147"/>
      <c r="P3821" s="148"/>
      <c r="Q3821" s="148"/>
      <c r="R3821" s="33"/>
      <c r="S3821" s="33"/>
      <c r="T3821" s="144"/>
      <c r="U3821" s="33"/>
      <c r="V3821" s="33"/>
      <c r="W3821" s="24"/>
      <c r="X3821" s="148"/>
      <c r="Y3821" s="148"/>
      <c r="Z3821" s="148"/>
      <c r="AA3821" s="148"/>
      <c r="AB3821" s="148"/>
      <c r="AC3821" s="148"/>
      <c r="AD3821" s="148"/>
      <c r="AE3821" s="148"/>
      <c r="AF3821" s="148"/>
      <c r="AG3821" s="148"/>
      <c r="AH3821" s="148"/>
    </row>
    <row r="3822" spans="1:34">
      <c r="A3822" s="144"/>
      <c r="B3822" s="33"/>
      <c r="C3822" s="33"/>
      <c r="D3822" s="33"/>
      <c r="E3822" s="33"/>
      <c r="F3822" s="33"/>
      <c r="G3822" s="33"/>
      <c r="H3822" s="33"/>
      <c r="I3822" s="33"/>
      <c r="J3822" s="145"/>
      <c r="K3822" s="33"/>
      <c r="L3822" s="33"/>
      <c r="M3822" s="146"/>
      <c r="N3822" s="144"/>
      <c r="O3822" s="147"/>
      <c r="P3822" s="148"/>
      <c r="Q3822" s="148"/>
      <c r="R3822" s="33"/>
      <c r="S3822" s="33"/>
      <c r="T3822" s="144"/>
      <c r="U3822" s="33"/>
      <c r="V3822" s="33"/>
      <c r="W3822" s="24"/>
      <c r="X3822" s="148"/>
      <c r="Y3822" s="148"/>
      <c r="Z3822" s="148"/>
      <c r="AA3822" s="148"/>
      <c r="AB3822" s="148"/>
      <c r="AC3822" s="148"/>
      <c r="AD3822" s="148"/>
      <c r="AE3822" s="148"/>
      <c r="AF3822" s="148"/>
      <c r="AG3822" s="148"/>
      <c r="AH3822" s="148"/>
    </row>
    <row r="3823" spans="1:34">
      <c r="A3823" s="144"/>
      <c r="B3823" s="33"/>
      <c r="C3823" s="33"/>
      <c r="D3823" s="33"/>
      <c r="E3823" s="33"/>
      <c r="F3823" s="33"/>
      <c r="G3823" s="33"/>
      <c r="H3823" s="33"/>
      <c r="I3823" s="33"/>
      <c r="J3823" s="145"/>
      <c r="K3823" s="33"/>
      <c r="L3823" s="33"/>
      <c r="M3823" s="146"/>
      <c r="N3823" s="144"/>
      <c r="O3823" s="147"/>
      <c r="P3823" s="148"/>
      <c r="Q3823" s="148"/>
      <c r="R3823" s="33"/>
      <c r="S3823" s="33"/>
      <c r="T3823" s="144"/>
      <c r="U3823" s="33"/>
      <c r="V3823" s="33"/>
      <c r="W3823" s="24"/>
      <c r="X3823" s="148"/>
      <c r="Y3823" s="148"/>
      <c r="Z3823" s="148"/>
      <c r="AA3823" s="148"/>
      <c r="AB3823" s="148"/>
      <c r="AC3823" s="148"/>
      <c r="AD3823" s="148"/>
      <c r="AE3823" s="148"/>
      <c r="AF3823" s="148"/>
      <c r="AG3823" s="148"/>
      <c r="AH3823" s="148"/>
    </row>
    <row r="3824" spans="1:34">
      <c r="A3824" s="144"/>
      <c r="B3824" s="33"/>
      <c r="C3824" s="33"/>
      <c r="D3824" s="33"/>
      <c r="E3824" s="33"/>
      <c r="F3824" s="33"/>
      <c r="G3824" s="33"/>
      <c r="H3824" s="33"/>
      <c r="I3824" s="33"/>
      <c r="J3824" s="145"/>
      <c r="K3824" s="33"/>
      <c r="L3824" s="33"/>
      <c r="M3824" s="146"/>
      <c r="N3824" s="144"/>
      <c r="O3824" s="147"/>
      <c r="P3824" s="148"/>
      <c r="Q3824" s="148"/>
      <c r="R3824" s="33"/>
      <c r="S3824" s="33"/>
      <c r="T3824" s="144"/>
      <c r="U3824" s="33"/>
      <c r="V3824" s="33"/>
      <c r="W3824" s="24"/>
      <c r="X3824" s="148"/>
      <c r="Y3824" s="148"/>
      <c r="Z3824" s="148"/>
      <c r="AA3824" s="148"/>
      <c r="AB3824" s="148"/>
      <c r="AC3824" s="148"/>
      <c r="AD3824" s="148"/>
      <c r="AE3824" s="148"/>
      <c r="AF3824" s="148"/>
      <c r="AG3824" s="148"/>
      <c r="AH3824" s="148"/>
    </row>
    <row r="3825" spans="1:34">
      <c r="A3825" s="144"/>
      <c r="B3825" s="33"/>
      <c r="C3825" s="33"/>
      <c r="D3825" s="33"/>
      <c r="E3825" s="33"/>
      <c r="F3825" s="33"/>
      <c r="G3825" s="33"/>
      <c r="H3825" s="33"/>
      <c r="I3825" s="33"/>
      <c r="J3825" s="145"/>
      <c r="K3825" s="33"/>
      <c r="L3825" s="33"/>
      <c r="M3825" s="146"/>
      <c r="N3825" s="144"/>
      <c r="O3825" s="147"/>
      <c r="P3825" s="148"/>
      <c r="Q3825" s="148"/>
      <c r="R3825" s="33"/>
      <c r="S3825" s="33"/>
      <c r="T3825" s="144"/>
      <c r="U3825" s="33"/>
      <c r="V3825" s="33"/>
      <c r="W3825" s="24"/>
      <c r="X3825" s="148"/>
      <c r="Y3825" s="148"/>
      <c r="Z3825" s="148"/>
      <c r="AA3825" s="148"/>
      <c r="AB3825" s="148"/>
      <c r="AC3825" s="148"/>
      <c r="AD3825" s="148"/>
      <c r="AE3825" s="148"/>
      <c r="AF3825" s="148"/>
      <c r="AG3825" s="148"/>
      <c r="AH3825" s="148"/>
    </row>
    <row r="3826" spans="1:34">
      <c r="A3826" s="144"/>
      <c r="B3826" s="33"/>
      <c r="C3826" s="33"/>
      <c r="D3826" s="33"/>
      <c r="E3826" s="33"/>
      <c r="F3826" s="33"/>
      <c r="G3826" s="33"/>
      <c r="H3826" s="33"/>
      <c r="I3826" s="33"/>
      <c r="J3826" s="145"/>
      <c r="K3826" s="33"/>
      <c r="L3826" s="33"/>
      <c r="M3826" s="146"/>
      <c r="N3826" s="144"/>
      <c r="O3826" s="147"/>
      <c r="P3826" s="148"/>
      <c r="Q3826" s="148"/>
      <c r="R3826" s="33"/>
      <c r="S3826" s="33"/>
      <c r="T3826" s="144"/>
      <c r="U3826" s="33"/>
      <c r="V3826" s="33"/>
      <c r="W3826" s="24"/>
      <c r="X3826" s="148"/>
      <c r="Y3826" s="148"/>
      <c r="Z3826" s="148"/>
      <c r="AA3826" s="148"/>
      <c r="AB3826" s="148"/>
      <c r="AC3826" s="148"/>
      <c r="AD3826" s="148"/>
      <c r="AE3826" s="148"/>
      <c r="AF3826" s="148"/>
      <c r="AG3826" s="148"/>
      <c r="AH3826" s="148"/>
    </row>
    <row r="3827" spans="1:34">
      <c r="A3827" s="144"/>
      <c r="B3827" s="33"/>
      <c r="C3827" s="33"/>
      <c r="D3827" s="33"/>
      <c r="E3827" s="33"/>
      <c r="F3827" s="33"/>
      <c r="G3827" s="33"/>
      <c r="H3827" s="33"/>
      <c r="I3827" s="33"/>
      <c r="J3827" s="145"/>
      <c r="K3827" s="33"/>
      <c r="L3827" s="33"/>
      <c r="M3827" s="146"/>
      <c r="N3827" s="144"/>
      <c r="O3827" s="147"/>
      <c r="P3827" s="148"/>
      <c r="Q3827" s="148"/>
      <c r="R3827" s="33"/>
      <c r="S3827" s="33"/>
      <c r="T3827" s="144"/>
      <c r="U3827" s="33"/>
      <c r="V3827" s="33"/>
      <c r="W3827" s="24"/>
      <c r="X3827" s="148"/>
      <c r="Y3827" s="148"/>
      <c r="Z3827" s="148"/>
      <c r="AA3827" s="148"/>
      <c r="AB3827" s="148"/>
      <c r="AC3827" s="148"/>
      <c r="AD3827" s="148"/>
      <c r="AE3827" s="148"/>
      <c r="AF3827" s="148"/>
      <c r="AG3827" s="148"/>
      <c r="AH3827" s="148"/>
    </row>
    <row r="3828" spans="1:34">
      <c r="A3828" s="144"/>
      <c r="B3828" s="33"/>
      <c r="C3828" s="33"/>
      <c r="D3828" s="33"/>
      <c r="E3828" s="33"/>
      <c r="F3828" s="33"/>
      <c r="G3828" s="33"/>
      <c r="H3828" s="33"/>
      <c r="I3828" s="33"/>
      <c r="J3828" s="145"/>
      <c r="K3828" s="33"/>
      <c r="L3828" s="33"/>
      <c r="M3828" s="146"/>
      <c r="N3828" s="144"/>
      <c r="O3828" s="147"/>
      <c r="P3828" s="148"/>
      <c r="Q3828" s="148"/>
      <c r="R3828" s="33"/>
      <c r="S3828" s="33"/>
      <c r="T3828" s="144"/>
      <c r="U3828" s="33"/>
      <c r="V3828" s="33"/>
      <c r="W3828" s="24"/>
      <c r="X3828" s="148"/>
      <c r="Y3828" s="148"/>
      <c r="Z3828" s="148"/>
      <c r="AA3828" s="148"/>
      <c r="AB3828" s="148"/>
      <c r="AC3828" s="148"/>
      <c r="AD3828" s="148"/>
      <c r="AE3828" s="148"/>
      <c r="AF3828" s="148"/>
      <c r="AG3828" s="148"/>
      <c r="AH3828" s="148"/>
    </row>
    <row r="3829" spans="1:34">
      <c r="A3829" s="144"/>
      <c r="B3829" s="33"/>
      <c r="C3829" s="33"/>
      <c r="D3829" s="33"/>
      <c r="E3829" s="33"/>
      <c r="F3829" s="33"/>
      <c r="G3829" s="33"/>
      <c r="H3829" s="33"/>
      <c r="I3829" s="33"/>
      <c r="J3829" s="145"/>
      <c r="K3829" s="33"/>
      <c r="L3829" s="33"/>
      <c r="M3829" s="146"/>
      <c r="N3829" s="144"/>
      <c r="O3829" s="147"/>
      <c r="P3829" s="148"/>
      <c r="Q3829" s="148"/>
      <c r="R3829" s="33"/>
      <c r="S3829" s="33"/>
      <c r="T3829" s="144"/>
      <c r="U3829" s="33"/>
      <c r="V3829" s="33"/>
      <c r="W3829" s="24"/>
      <c r="X3829" s="148"/>
      <c r="Y3829" s="148"/>
      <c r="Z3829" s="148"/>
      <c r="AA3829" s="148"/>
      <c r="AB3829" s="148"/>
      <c r="AC3829" s="148"/>
      <c r="AD3829" s="148"/>
      <c r="AE3829" s="148"/>
      <c r="AF3829" s="148"/>
      <c r="AG3829" s="148"/>
      <c r="AH3829" s="148"/>
    </row>
    <row r="3830" spans="1:34">
      <c r="A3830" s="144"/>
      <c r="B3830" s="33"/>
      <c r="C3830" s="33"/>
      <c r="D3830" s="33"/>
      <c r="E3830" s="33"/>
      <c r="F3830" s="33"/>
      <c r="G3830" s="33"/>
      <c r="H3830" s="33"/>
      <c r="I3830" s="33"/>
      <c r="J3830" s="145"/>
      <c r="K3830" s="33"/>
      <c r="L3830" s="33"/>
      <c r="M3830" s="146"/>
      <c r="N3830" s="144"/>
      <c r="O3830" s="147"/>
      <c r="P3830" s="148"/>
      <c r="Q3830" s="148"/>
      <c r="R3830" s="33"/>
      <c r="S3830" s="33"/>
      <c r="T3830" s="144"/>
      <c r="U3830" s="33"/>
      <c r="V3830" s="33"/>
      <c r="W3830" s="24"/>
      <c r="X3830" s="148"/>
      <c r="Y3830" s="148"/>
      <c r="Z3830" s="148"/>
      <c r="AA3830" s="148"/>
      <c r="AB3830" s="148"/>
      <c r="AC3830" s="148"/>
      <c r="AD3830" s="148"/>
      <c r="AE3830" s="148"/>
      <c r="AF3830" s="148"/>
      <c r="AG3830" s="148"/>
      <c r="AH3830" s="148"/>
    </row>
    <row r="3831" spans="1:34">
      <c r="A3831" s="144"/>
      <c r="B3831" s="33"/>
      <c r="C3831" s="33"/>
      <c r="D3831" s="33"/>
      <c r="E3831" s="33"/>
      <c r="F3831" s="33"/>
      <c r="G3831" s="33"/>
      <c r="H3831" s="33"/>
      <c r="I3831" s="33"/>
      <c r="J3831" s="145"/>
      <c r="K3831" s="33"/>
      <c r="L3831" s="33"/>
      <c r="M3831" s="146"/>
      <c r="N3831" s="144"/>
      <c r="O3831" s="147"/>
      <c r="P3831" s="148"/>
      <c r="Q3831" s="148"/>
      <c r="R3831" s="33"/>
      <c r="S3831" s="33"/>
      <c r="T3831" s="144"/>
      <c r="U3831" s="33"/>
      <c r="V3831" s="33"/>
      <c r="W3831" s="24"/>
      <c r="X3831" s="148"/>
      <c r="Y3831" s="148"/>
      <c r="Z3831" s="148"/>
      <c r="AA3831" s="148"/>
      <c r="AB3831" s="148"/>
      <c r="AC3831" s="148"/>
      <c r="AD3831" s="148"/>
      <c r="AE3831" s="148"/>
      <c r="AF3831" s="148"/>
      <c r="AG3831" s="148"/>
      <c r="AH3831" s="148"/>
    </row>
    <row r="3832" spans="1:34">
      <c r="A3832" s="144"/>
      <c r="B3832" s="33"/>
      <c r="C3832" s="33"/>
      <c r="D3832" s="33"/>
      <c r="E3832" s="33"/>
      <c r="F3832" s="33"/>
      <c r="G3832" s="33"/>
      <c r="H3832" s="33"/>
      <c r="I3832" s="33"/>
      <c r="J3832" s="145"/>
      <c r="K3832" s="33"/>
      <c r="L3832" s="33"/>
      <c r="M3832" s="146"/>
      <c r="N3832" s="144"/>
      <c r="O3832" s="147"/>
      <c r="P3832" s="148"/>
      <c r="Q3832" s="148"/>
      <c r="R3832" s="33"/>
      <c r="S3832" s="33"/>
      <c r="T3832" s="144"/>
      <c r="U3832" s="33"/>
      <c r="V3832" s="33"/>
      <c r="W3832" s="24"/>
      <c r="X3832" s="148"/>
      <c r="Y3832" s="148"/>
      <c r="Z3832" s="148"/>
      <c r="AA3832" s="148"/>
      <c r="AB3832" s="148"/>
      <c r="AC3832" s="148"/>
      <c r="AD3832" s="148"/>
      <c r="AE3832" s="148"/>
      <c r="AF3832" s="148"/>
      <c r="AG3832" s="148"/>
      <c r="AH3832" s="148"/>
    </row>
    <row r="3833" spans="1:34">
      <c r="A3833" s="144"/>
      <c r="B3833" s="33"/>
      <c r="C3833" s="33"/>
      <c r="D3833" s="33"/>
      <c r="E3833" s="33"/>
      <c r="F3833" s="33"/>
      <c r="G3833" s="33"/>
      <c r="H3833" s="33"/>
      <c r="I3833" s="33"/>
      <c r="J3833" s="145"/>
      <c r="K3833" s="33"/>
      <c r="L3833" s="33"/>
      <c r="M3833" s="146"/>
      <c r="N3833" s="144"/>
      <c r="O3833" s="147"/>
      <c r="P3833" s="148"/>
      <c r="Q3833" s="148"/>
      <c r="R3833" s="33"/>
      <c r="S3833" s="33"/>
      <c r="T3833" s="144"/>
      <c r="U3833" s="33"/>
      <c r="V3833" s="33"/>
      <c r="W3833" s="24"/>
      <c r="X3833" s="148"/>
      <c r="Y3833" s="148"/>
      <c r="Z3833" s="148"/>
      <c r="AA3833" s="148"/>
      <c r="AB3833" s="148"/>
      <c r="AC3833" s="148"/>
      <c r="AD3833" s="148"/>
      <c r="AE3833" s="148"/>
      <c r="AF3833" s="148"/>
      <c r="AG3833" s="148"/>
      <c r="AH3833" s="148"/>
    </row>
    <row r="3834" spans="1:34">
      <c r="A3834" s="144"/>
      <c r="B3834" s="33"/>
      <c r="C3834" s="33"/>
      <c r="D3834" s="33"/>
      <c r="E3834" s="33"/>
      <c r="F3834" s="33"/>
      <c r="G3834" s="33"/>
      <c r="H3834" s="33"/>
      <c r="I3834" s="33"/>
      <c r="J3834" s="145"/>
      <c r="K3834" s="33"/>
      <c r="L3834" s="33"/>
      <c r="M3834" s="146"/>
      <c r="N3834" s="144"/>
      <c r="O3834" s="147"/>
      <c r="P3834" s="148"/>
      <c r="Q3834" s="148"/>
      <c r="R3834" s="33"/>
      <c r="S3834" s="33"/>
      <c r="T3834" s="144"/>
      <c r="U3834" s="33"/>
      <c r="V3834" s="33"/>
      <c r="W3834" s="24"/>
      <c r="X3834" s="148"/>
      <c r="Y3834" s="148"/>
      <c r="Z3834" s="148"/>
      <c r="AA3834" s="148"/>
      <c r="AB3834" s="148"/>
      <c r="AC3834" s="148"/>
      <c r="AD3834" s="148"/>
      <c r="AE3834" s="148"/>
      <c r="AF3834" s="148"/>
      <c r="AG3834" s="148"/>
      <c r="AH3834" s="148"/>
    </row>
    <row r="3835" spans="1:34">
      <c r="A3835" s="144"/>
      <c r="B3835" s="33"/>
      <c r="C3835" s="33"/>
      <c r="D3835" s="33"/>
      <c r="E3835" s="33"/>
      <c r="F3835" s="33"/>
      <c r="G3835" s="33"/>
      <c r="H3835" s="33"/>
      <c r="I3835" s="33"/>
      <c r="J3835" s="145"/>
      <c r="K3835" s="33"/>
      <c r="L3835" s="33"/>
      <c r="M3835" s="146"/>
      <c r="N3835" s="144"/>
      <c r="O3835" s="147"/>
      <c r="P3835" s="148"/>
      <c r="Q3835" s="148"/>
      <c r="R3835" s="33"/>
      <c r="S3835" s="33"/>
      <c r="T3835" s="144"/>
      <c r="U3835" s="33"/>
      <c r="V3835" s="33"/>
      <c r="W3835" s="24"/>
      <c r="X3835" s="148"/>
      <c r="Y3835" s="148"/>
      <c r="Z3835" s="148"/>
      <c r="AA3835" s="148"/>
      <c r="AB3835" s="148"/>
      <c r="AC3835" s="148"/>
      <c r="AD3835" s="148"/>
      <c r="AE3835" s="148"/>
      <c r="AF3835" s="148"/>
      <c r="AG3835" s="148"/>
      <c r="AH3835" s="148"/>
    </row>
    <row r="3836" spans="1:34">
      <c r="A3836" s="144"/>
      <c r="B3836" s="33"/>
      <c r="C3836" s="33"/>
      <c r="D3836" s="33"/>
      <c r="E3836" s="33"/>
      <c r="F3836" s="33"/>
      <c r="G3836" s="33"/>
      <c r="H3836" s="33"/>
      <c r="I3836" s="33"/>
      <c r="J3836" s="145"/>
      <c r="K3836" s="33"/>
      <c r="L3836" s="33"/>
      <c r="M3836" s="146"/>
      <c r="N3836" s="144"/>
      <c r="O3836" s="147"/>
      <c r="P3836" s="148"/>
      <c r="Q3836" s="148"/>
      <c r="R3836" s="33"/>
      <c r="S3836" s="33"/>
      <c r="T3836" s="144"/>
      <c r="U3836" s="33"/>
      <c r="V3836" s="33"/>
      <c r="W3836" s="24"/>
      <c r="X3836" s="148"/>
      <c r="Y3836" s="148"/>
      <c r="Z3836" s="148"/>
      <c r="AA3836" s="148"/>
      <c r="AB3836" s="148"/>
      <c r="AC3836" s="148"/>
      <c r="AD3836" s="148"/>
      <c r="AE3836" s="148"/>
      <c r="AF3836" s="148"/>
      <c r="AG3836" s="148"/>
      <c r="AH3836" s="148"/>
    </row>
    <row r="3837" spans="1:34">
      <c r="A3837" s="144"/>
      <c r="B3837" s="33"/>
      <c r="C3837" s="33"/>
      <c r="D3837" s="33"/>
      <c r="E3837" s="33"/>
      <c r="F3837" s="33"/>
      <c r="G3837" s="33"/>
      <c r="H3837" s="33"/>
      <c r="I3837" s="33"/>
      <c r="J3837" s="145"/>
      <c r="K3837" s="33"/>
      <c r="L3837" s="33"/>
      <c r="M3837" s="146"/>
      <c r="N3837" s="144"/>
      <c r="O3837" s="147"/>
      <c r="P3837" s="148"/>
      <c r="Q3837" s="148"/>
      <c r="R3837" s="33"/>
      <c r="S3837" s="33"/>
      <c r="T3837" s="144"/>
      <c r="U3837" s="33"/>
      <c r="V3837" s="33"/>
      <c r="W3837" s="24"/>
      <c r="X3837" s="148"/>
      <c r="Y3837" s="148"/>
      <c r="Z3837" s="148"/>
      <c r="AA3837" s="148"/>
      <c r="AB3837" s="148"/>
      <c r="AC3837" s="148"/>
      <c r="AD3837" s="148"/>
      <c r="AE3837" s="148"/>
      <c r="AF3837" s="148"/>
      <c r="AG3837" s="148"/>
      <c r="AH3837" s="148"/>
    </row>
    <row r="3838" spans="1:34">
      <c r="A3838" s="144"/>
      <c r="B3838" s="33"/>
      <c r="C3838" s="33"/>
      <c r="D3838" s="33"/>
      <c r="E3838" s="33"/>
      <c r="F3838" s="33"/>
      <c r="G3838" s="33"/>
      <c r="H3838" s="33"/>
      <c r="I3838" s="33"/>
      <c r="J3838" s="145"/>
      <c r="K3838" s="33"/>
      <c r="L3838" s="33"/>
      <c r="M3838" s="146"/>
      <c r="N3838" s="144"/>
      <c r="O3838" s="147"/>
      <c r="P3838" s="148"/>
      <c r="Q3838" s="148"/>
      <c r="R3838" s="33"/>
      <c r="S3838" s="33"/>
      <c r="T3838" s="144"/>
      <c r="U3838" s="33"/>
      <c r="V3838" s="33"/>
      <c r="W3838" s="24"/>
      <c r="X3838" s="148"/>
      <c r="Y3838" s="148"/>
      <c r="Z3838" s="148"/>
      <c r="AA3838" s="148"/>
      <c r="AB3838" s="148"/>
      <c r="AC3838" s="148"/>
      <c r="AD3838" s="148"/>
      <c r="AE3838" s="148"/>
      <c r="AF3838" s="148"/>
      <c r="AG3838" s="148"/>
      <c r="AH3838" s="148"/>
    </row>
    <row r="3839" spans="1:34">
      <c r="A3839" s="144"/>
      <c r="B3839" s="33"/>
      <c r="C3839" s="33"/>
      <c r="D3839" s="33"/>
      <c r="E3839" s="33"/>
      <c r="F3839" s="33"/>
      <c r="G3839" s="33"/>
      <c r="H3839" s="33"/>
      <c r="I3839" s="33"/>
      <c r="J3839" s="145"/>
      <c r="K3839" s="33"/>
      <c r="L3839" s="33"/>
      <c r="M3839" s="146"/>
      <c r="N3839" s="144"/>
      <c r="O3839" s="147"/>
      <c r="P3839" s="148"/>
      <c r="Q3839" s="148"/>
      <c r="R3839" s="33"/>
      <c r="S3839" s="33"/>
      <c r="T3839" s="144"/>
      <c r="U3839" s="33"/>
      <c r="V3839" s="33"/>
      <c r="W3839" s="24"/>
      <c r="X3839" s="148"/>
      <c r="Y3839" s="148"/>
      <c r="Z3839" s="148"/>
      <c r="AA3839" s="148"/>
      <c r="AB3839" s="148"/>
      <c r="AC3839" s="148"/>
      <c r="AD3839" s="148"/>
      <c r="AE3839" s="148"/>
      <c r="AF3839" s="148"/>
      <c r="AG3839" s="148"/>
      <c r="AH3839" s="148"/>
    </row>
    <row r="3840" spans="1:34">
      <c r="A3840" s="144"/>
      <c r="B3840" s="33"/>
      <c r="C3840" s="33"/>
      <c r="D3840" s="33"/>
      <c r="E3840" s="33"/>
      <c r="F3840" s="33"/>
      <c r="G3840" s="33"/>
      <c r="H3840" s="33"/>
      <c r="I3840" s="33"/>
      <c r="J3840" s="145"/>
      <c r="K3840" s="33"/>
      <c r="L3840" s="33"/>
      <c r="M3840" s="146"/>
      <c r="N3840" s="144"/>
      <c r="O3840" s="147"/>
      <c r="P3840" s="148"/>
      <c r="Q3840" s="148"/>
      <c r="R3840" s="33"/>
      <c r="S3840" s="33"/>
      <c r="T3840" s="144"/>
      <c r="U3840" s="33"/>
      <c r="V3840" s="33"/>
      <c r="W3840" s="24"/>
      <c r="X3840" s="148"/>
      <c r="Y3840" s="148"/>
      <c r="Z3840" s="148"/>
      <c r="AA3840" s="148"/>
      <c r="AB3840" s="148"/>
      <c r="AC3840" s="148"/>
      <c r="AD3840" s="148"/>
      <c r="AE3840" s="148"/>
      <c r="AF3840" s="148"/>
      <c r="AG3840" s="148"/>
      <c r="AH3840" s="148"/>
    </row>
    <row r="3841" spans="1:34">
      <c r="A3841" s="144"/>
      <c r="B3841" s="33"/>
      <c r="C3841" s="33"/>
      <c r="D3841" s="33"/>
      <c r="E3841" s="33"/>
      <c r="F3841" s="33"/>
      <c r="G3841" s="33"/>
      <c r="H3841" s="33"/>
      <c r="I3841" s="33"/>
      <c r="J3841" s="145"/>
      <c r="K3841" s="33"/>
      <c r="L3841" s="33"/>
      <c r="M3841" s="146"/>
      <c r="N3841" s="144"/>
      <c r="O3841" s="147"/>
      <c r="P3841" s="148"/>
      <c r="Q3841" s="148"/>
      <c r="R3841" s="33"/>
      <c r="S3841" s="33"/>
      <c r="T3841" s="144"/>
      <c r="U3841" s="33"/>
      <c r="V3841" s="33"/>
      <c r="W3841" s="24"/>
      <c r="X3841" s="148"/>
      <c r="Y3841" s="148"/>
      <c r="Z3841" s="148"/>
      <c r="AA3841" s="148"/>
      <c r="AB3841" s="148"/>
      <c r="AC3841" s="148"/>
      <c r="AD3841" s="148"/>
      <c r="AE3841" s="148"/>
      <c r="AF3841" s="148"/>
      <c r="AG3841" s="148"/>
      <c r="AH3841" s="148"/>
    </row>
    <row r="3842" spans="1:34">
      <c r="A3842" s="144"/>
      <c r="B3842" s="33"/>
      <c r="C3842" s="33"/>
      <c r="D3842" s="33"/>
      <c r="E3842" s="33"/>
      <c r="F3842" s="33"/>
      <c r="G3842" s="33"/>
      <c r="H3842" s="33"/>
      <c r="I3842" s="33"/>
      <c r="J3842" s="145"/>
      <c r="K3842" s="33"/>
      <c r="L3842" s="33"/>
      <c r="M3842" s="146"/>
      <c r="N3842" s="144"/>
      <c r="O3842" s="147"/>
      <c r="P3842" s="148"/>
      <c r="Q3842" s="148"/>
      <c r="R3842" s="33"/>
      <c r="S3842" s="33"/>
      <c r="T3842" s="144"/>
      <c r="U3842" s="33"/>
      <c r="V3842" s="33"/>
      <c r="W3842" s="24"/>
      <c r="X3842" s="148"/>
      <c r="Y3842" s="148"/>
      <c r="Z3842" s="148"/>
      <c r="AA3842" s="148"/>
      <c r="AB3842" s="148"/>
      <c r="AC3842" s="148"/>
      <c r="AD3842" s="148"/>
      <c r="AE3842" s="148"/>
      <c r="AF3842" s="148"/>
      <c r="AG3842" s="148"/>
      <c r="AH3842" s="148"/>
    </row>
    <row r="3843" spans="1:34">
      <c r="A3843" s="144"/>
      <c r="B3843" s="33"/>
      <c r="C3843" s="33"/>
      <c r="D3843" s="33"/>
      <c r="E3843" s="33"/>
      <c r="F3843" s="33"/>
      <c r="G3843" s="33"/>
      <c r="H3843" s="33"/>
      <c r="I3843" s="33"/>
      <c r="J3843" s="145"/>
      <c r="K3843" s="33"/>
      <c r="L3843" s="33"/>
      <c r="M3843" s="146"/>
      <c r="N3843" s="144"/>
      <c r="O3843" s="147"/>
      <c r="P3843" s="148"/>
      <c r="Q3843" s="148"/>
      <c r="R3843" s="33"/>
      <c r="S3843" s="33"/>
      <c r="T3843" s="144"/>
      <c r="U3843" s="33"/>
      <c r="V3843" s="33"/>
      <c r="W3843" s="24"/>
      <c r="X3843" s="148"/>
      <c r="Y3843" s="148"/>
      <c r="Z3843" s="148"/>
      <c r="AA3843" s="148"/>
      <c r="AB3843" s="148"/>
      <c r="AC3843" s="148"/>
      <c r="AD3843" s="148"/>
      <c r="AE3843" s="148"/>
      <c r="AF3843" s="148"/>
      <c r="AG3843" s="148"/>
      <c r="AH3843" s="148"/>
    </row>
    <row r="3844" spans="1:34">
      <c r="A3844" s="144"/>
      <c r="B3844" s="33"/>
      <c r="C3844" s="33"/>
      <c r="D3844" s="33"/>
      <c r="E3844" s="33"/>
      <c r="F3844" s="33"/>
      <c r="G3844" s="33"/>
      <c r="H3844" s="33"/>
      <c r="I3844" s="33"/>
      <c r="J3844" s="145"/>
      <c r="K3844" s="33"/>
      <c r="L3844" s="33"/>
      <c r="M3844" s="146"/>
      <c r="N3844" s="144"/>
      <c r="O3844" s="147"/>
      <c r="P3844" s="148"/>
      <c r="Q3844" s="148"/>
      <c r="R3844" s="33"/>
      <c r="S3844" s="33"/>
      <c r="T3844" s="144"/>
      <c r="U3844" s="33"/>
      <c r="V3844" s="33"/>
      <c r="W3844" s="24"/>
      <c r="X3844" s="148"/>
      <c r="Y3844" s="148"/>
      <c r="Z3844" s="148"/>
      <c r="AA3844" s="148"/>
      <c r="AB3844" s="148"/>
      <c r="AC3844" s="148"/>
      <c r="AD3844" s="148"/>
      <c r="AE3844" s="148"/>
      <c r="AF3844" s="148"/>
      <c r="AG3844" s="148"/>
      <c r="AH3844" s="148"/>
    </row>
    <row r="3845" spans="1:34">
      <c r="A3845" s="144"/>
      <c r="B3845" s="33"/>
      <c r="C3845" s="33"/>
      <c r="D3845" s="33"/>
      <c r="E3845" s="33"/>
      <c r="F3845" s="33"/>
      <c r="G3845" s="33"/>
      <c r="H3845" s="33"/>
      <c r="I3845" s="33"/>
      <c r="J3845" s="145"/>
      <c r="K3845" s="33"/>
      <c r="L3845" s="33"/>
      <c r="M3845" s="146"/>
      <c r="N3845" s="144"/>
      <c r="O3845" s="147"/>
      <c r="P3845" s="148"/>
      <c r="Q3845" s="148"/>
      <c r="R3845" s="33"/>
      <c r="S3845" s="33"/>
      <c r="T3845" s="144"/>
      <c r="U3845" s="33"/>
      <c r="V3845" s="33"/>
      <c r="W3845" s="24"/>
      <c r="X3845" s="148"/>
      <c r="Y3845" s="148"/>
      <c r="Z3845" s="148"/>
      <c r="AA3845" s="148"/>
      <c r="AB3845" s="148"/>
      <c r="AC3845" s="148"/>
      <c r="AD3845" s="148"/>
      <c r="AE3845" s="148"/>
      <c r="AF3845" s="148"/>
      <c r="AG3845" s="148"/>
      <c r="AH3845" s="148"/>
    </row>
    <row r="3846" spans="1:34">
      <c r="A3846" s="144"/>
      <c r="B3846" s="33"/>
      <c r="C3846" s="33"/>
      <c r="D3846" s="33"/>
      <c r="E3846" s="33"/>
      <c r="F3846" s="33"/>
      <c r="G3846" s="33"/>
      <c r="H3846" s="33"/>
      <c r="I3846" s="33"/>
      <c r="J3846" s="145"/>
      <c r="K3846" s="33"/>
      <c r="L3846" s="33"/>
      <c r="M3846" s="146"/>
      <c r="N3846" s="144"/>
      <c r="O3846" s="147"/>
      <c r="P3846" s="148"/>
      <c r="Q3846" s="148"/>
      <c r="R3846" s="33"/>
      <c r="S3846" s="33"/>
      <c r="T3846" s="144"/>
      <c r="U3846" s="33"/>
      <c r="V3846" s="33"/>
      <c r="W3846" s="24"/>
      <c r="X3846" s="148"/>
      <c r="Y3846" s="148"/>
      <c r="Z3846" s="148"/>
      <c r="AA3846" s="148"/>
      <c r="AB3846" s="148"/>
      <c r="AC3846" s="148"/>
      <c r="AD3846" s="148"/>
      <c r="AE3846" s="148"/>
      <c r="AF3846" s="148"/>
      <c r="AG3846" s="148"/>
      <c r="AH3846" s="148"/>
    </row>
    <row r="3847" spans="1:34">
      <c r="A3847" s="144"/>
      <c r="B3847" s="33"/>
      <c r="C3847" s="33"/>
      <c r="D3847" s="33"/>
      <c r="E3847" s="33"/>
      <c r="F3847" s="33"/>
      <c r="G3847" s="33"/>
      <c r="H3847" s="33"/>
      <c r="I3847" s="33"/>
      <c r="J3847" s="145"/>
      <c r="K3847" s="33"/>
      <c r="L3847" s="33"/>
      <c r="M3847" s="146"/>
      <c r="N3847" s="144"/>
      <c r="O3847" s="147"/>
      <c r="P3847" s="148"/>
      <c r="Q3847" s="148"/>
      <c r="R3847" s="33"/>
      <c r="S3847" s="33"/>
      <c r="T3847" s="144"/>
      <c r="U3847" s="33"/>
      <c r="V3847" s="33"/>
      <c r="W3847" s="24"/>
      <c r="X3847" s="148"/>
      <c r="Y3847" s="148"/>
      <c r="Z3847" s="148"/>
      <c r="AA3847" s="148"/>
      <c r="AB3847" s="148"/>
      <c r="AC3847" s="148"/>
      <c r="AD3847" s="148"/>
      <c r="AE3847" s="148"/>
      <c r="AF3847" s="148"/>
      <c r="AG3847" s="148"/>
      <c r="AH3847" s="148"/>
    </row>
    <row r="3848" spans="1:34">
      <c r="A3848" s="144"/>
      <c r="B3848" s="33"/>
      <c r="C3848" s="33"/>
      <c r="D3848" s="33"/>
      <c r="E3848" s="33"/>
      <c r="F3848" s="33"/>
      <c r="G3848" s="33"/>
      <c r="H3848" s="33"/>
      <c r="I3848" s="33"/>
      <c r="J3848" s="145"/>
      <c r="K3848" s="33"/>
      <c r="L3848" s="33"/>
      <c r="M3848" s="146"/>
      <c r="N3848" s="144"/>
      <c r="O3848" s="147"/>
      <c r="P3848" s="148"/>
      <c r="Q3848" s="148"/>
      <c r="R3848" s="33"/>
      <c r="S3848" s="33"/>
      <c r="T3848" s="144"/>
      <c r="U3848" s="33"/>
      <c r="V3848" s="33"/>
      <c r="W3848" s="24"/>
      <c r="X3848" s="148"/>
      <c r="Y3848" s="148"/>
      <c r="Z3848" s="148"/>
      <c r="AA3848" s="148"/>
      <c r="AB3848" s="148"/>
      <c r="AC3848" s="148"/>
      <c r="AD3848" s="148"/>
      <c r="AE3848" s="148"/>
      <c r="AF3848" s="148"/>
      <c r="AG3848" s="148"/>
      <c r="AH3848" s="148"/>
    </row>
    <row r="3849" spans="1:34">
      <c r="A3849" s="144"/>
      <c r="B3849" s="33"/>
      <c r="C3849" s="33"/>
      <c r="D3849" s="33"/>
      <c r="E3849" s="33"/>
      <c r="F3849" s="33"/>
      <c r="G3849" s="33"/>
      <c r="H3849" s="33"/>
      <c r="I3849" s="33"/>
      <c r="J3849" s="145"/>
      <c r="K3849" s="33"/>
      <c r="L3849" s="33"/>
      <c r="M3849" s="146"/>
      <c r="N3849" s="144"/>
      <c r="O3849" s="147"/>
      <c r="P3849" s="148"/>
      <c r="Q3849" s="148"/>
      <c r="R3849" s="33"/>
      <c r="S3849" s="33"/>
      <c r="T3849" s="144"/>
      <c r="U3849" s="33"/>
      <c r="V3849" s="33"/>
      <c r="W3849" s="24"/>
      <c r="X3849" s="148"/>
      <c r="Y3849" s="148"/>
      <c r="Z3849" s="148"/>
      <c r="AA3849" s="148"/>
      <c r="AB3849" s="148"/>
      <c r="AC3849" s="148"/>
      <c r="AD3849" s="148"/>
      <c r="AE3849" s="148"/>
      <c r="AF3849" s="148"/>
      <c r="AG3849" s="148"/>
      <c r="AH3849" s="148"/>
    </row>
    <row r="3850" spans="1:34">
      <c r="A3850" s="144"/>
      <c r="B3850" s="33"/>
      <c r="C3850" s="33"/>
      <c r="D3850" s="33"/>
      <c r="E3850" s="33"/>
      <c r="F3850" s="33"/>
      <c r="G3850" s="33"/>
      <c r="H3850" s="33"/>
      <c r="I3850" s="33"/>
      <c r="J3850" s="145"/>
      <c r="K3850" s="33"/>
      <c r="L3850" s="33"/>
      <c r="M3850" s="146"/>
      <c r="N3850" s="144"/>
      <c r="O3850" s="147"/>
      <c r="P3850" s="148"/>
      <c r="Q3850" s="148"/>
      <c r="R3850" s="33"/>
      <c r="S3850" s="33"/>
      <c r="T3850" s="144"/>
      <c r="U3850" s="33"/>
      <c r="V3850" s="33"/>
      <c r="W3850" s="24"/>
      <c r="X3850" s="148"/>
      <c r="Y3850" s="148"/>
      <c r="Z3850" s="148"/>
      <c r="AA3850" s="148"/>
      <c r="AB3850" s="148"/>
      <c r="AC3850" s="148"/>
      <c r="AD3850" s="148"/>
      <c r="AE3850" s="148"/>
      <c r="AF3850" s="148"/>
      <c r="AG3850" s="148"/>
      <c r="AH3850" s="148"/>
    </row>
    <row r="3851" spans="1:34">
      <c r="A3851" s="144"/>
      <c r="B3851" s="33"/>
      <c r="C3851" s="33"/>
      <c r="D3851" s="33"/>
      <c r="E3851" s="33"/>
      <c r="F3851" s="33"/>
      <c r="G3851" s="33"/>
      <c r="H3851" s="33"/>
      <c r="I3851" s="33"/>
      <c r="J3851" s="145"/>
      <c r="K3851" s="33"/>
      <c r="L3851" s="33"/>
      <c r="M3851" s="146"/>
      <c r="N3851" s="144"/>
      <c r="O3851" s="147"/>
      <c r="P3851" s="148"/>
      <c r="Q3851" s="148"/>
      <c r="R3851" s="33"/>
      <c r="S3851" s="33"/>
      <c r="T3851" s="144"/>
      <c r="U3851" s="33"/>
      <c r="V3851" s="33"/>
      <c r="W3851" s="24"/>
      <c r="X3851" s="148"/>
      <c r="Y3851" s="148"/>
      <c r="Z3851" s="148"/>
      <c r="AA3851" s="148"/>
      <c r="AB3851" s="148"/>
      <c r="AC3851" s="148"/>
      <c r="AD3851" s="148"/>
      <c r="AE3851" s="148"/>
      <c r="AF3851" s="148"/>
      <c r="AG3851" s="148"/>
      <c r="AH3851" s="148"/>
    </row>
    <row r="3852" spans="1:34">
      <c r="A3852" s="144"/>
      <c r="B3852" s="33"/>
      <c r="C3852" s="33"/>
      <c r="D3852" s="33"/>
      <c r="E3852" s="33"/>
      <c r="F3852" s="33"/>
      <c r="G3852" s="33"/>
      <c r="H3852" s="33"/>
      <c r="I3852" s="33"/>
      <c r="J3852" s="145"/>
      <c r="K3852" s="33"/>
      <c r="L3852" s="33"/>
      <c r="M3852" s="146"/>
      <c r="N3852" s="144"/>
      <c r="O3852" s="147"/>
      <c r="P3852" s="148"/>
      <c r="Q3852" s="148"/>
      <c r="R3852" s="33"/>
      <c r="S3852" s="33"/>
      <c r="T3852" s="144"/>
      <c r="U3852" s="33"/>
      <c r="V3852" s="33"/>
      <c r="W3852" s="24"/>
      <c r="X3852" s="148"/>
      <c r="Y3852" s="148"/>
      <c r="Z3852" s="148"/>
      <c r="AA3852" s="148"/>
      <c r="AB3852" s="148"/>
      <c r="AC3852" s="148"/>
      <c r="AD3852" s="148"/>
      <c r="AE3852" s="148"/>
      <c r="AF3852" s="148"/>
      <c r="AG3852" s="148"/>
      <c r="AH3852" s="148"/>
    </row>
    <row r="3853" spans="1:34">
      <c r="A3853" s="144"/>
      <c r="B3853" s="33"/>
      <c r="C3853" s="33"/>
      <c r="D3853" s="33"/>
      <c r="E3853" s="33"/>
      <c r="F3853" s="33"/>
      <c r="G3853" s="33"/>
      <c r="H3853" s="33"/>
      <c r="I3853" s="33"/>
      <c r="J3853" s="145"/>
      <c r="K3853" s="33"/>
      <c r="L3853" s="33"/>
      <c r="M3853" s="146"/>
      <c r="N3853" s="144"/>
      <c r="O3853" s="147"/>
      <c r="P3853" s="148"/>
      <c r="Q3853" s="148"/>
      <c r="R3853" s="33"/>
      <c r="S3853" s="33"/>
      <c r="T3853" s="144"/>
      <c r="U3853" s="33"/>
      <c r="V3853" s="33"/>
      <c r="W3853" s="24"/>
      <c r="X3853" s="148"/>
      <c r="Y3853" s="148"/>
      <c r="Z3853" s="148"/>
      <c r="AA3853" s="148"/>
      <c r="AB3853" s="148"/>
      <c r="AC3853" s="148"/>
      <c r="AD3853" s="148"/>
      <c r="AE3853" s="148"/>
      <c r="AF3853" s="148"/>
      <c r="AG3853" s="148"/>
      <c r="AH3853" s="148"/>
    </row>
    <row r="3854" spans="1:34">
      <c r="A3854" s="144"/>
      <c r="B3854" s="33"/>
      <c r="C3854" s="33"/>
      <c r="D3854" s="33"/>
      <c r="E3854" s="33"/>
      <c r="F3854" s="33"/>
      <c r="G3854" s="33"/>
      <c r="H3854" s="33"/>
      <c r="I3854" s="33"/>
      <c r="J3854" s="145"/>
      <c r="K3854" s="33"/>
      <c r="L3854" s="33"/>
      <c r="M3854" s="146"/>
      <c r="N3854" s="144"/>
      <c r="O3854" s="147"/>
      <c r="P3854" s="148"/>
      <c r="Q3854" s="148"/>
      <c r="R3854" s="33"/>
      <c r="S3854" s="33"/>
      <c r="T3854" s="144"/>
      <c r="U3854" s="33"/>
      <c r="V3854" s="33"/>
      <c r="W3854" s="24"/>
      <c r="X3854" s="148"/>
      <c r="Y3854" s="148"/>
      <c r="Z3854" s="148"/>
      <c r="AA3854" s="148"/>
      <c r="AB3854" s="148"/>
      <c r="AC3854" s="148"/>
      <c r="AD3854" s="148"/>
      <c r="AE3854" s="148"/>
      <c r="AF3854" s="148"/>
      <c r="AG3854" s="148"/>
      <c r="AH3854" s="148"/>
    </row>
    <row r="3855" spans="1:34">
      <c r="A3855" s="144"/>
      <c r="B3855" s="33"/>
      <c r="C3855" s="33"/>
      <c r="D3855" s="33"/>
      <c r="E3855" s="33"/>
      <c r="F3855" s="33"/>
      <c r="G3855" s="33"/>
      <c r="H3855" s="33"/>
      <c r="I3855" s="33"/>
      <c r="J3855" s="145"/>
      <c r="K3855" s="33"/>
      <c r="L3855" s="33"/>
      <c r="M3855" s="146"/>
      <c r="N3855" s="144"/>
      <c r="O3855" s="147"/>
      <c r="P3855" s="148"/>
      <c r="Q3855" s="148"/>
      <c r="R3855" s="33"/>
      <c r="S3855" s="33"/>
      <c r="T3855" s="144"/>
      <c r="U3855" s="33"/>
      <c r="V3855" s="33"/>
      <c r="W3855" s="24"/>
      <c r="X3855" s="148"/>
      <c r="Y3855" s="148"/>
      <c r="Z3855" s="148"/>
      <c r="AA3855" s="148"/>
      <c r="AB3855" s="148"/>
      <c r="AC3855" s="148"/>
      <c r="AD3855" s="148"/>
      <c r="AE3855" s="148"/>
      <c r="AF3855" s="148"/>
      <c r="AG3855" s="148"/>
      <c r="AH3855" s="148"/>
    </row>
    <row r="3856" spans="1:34">
      <c r="A3856" s="144"/>
      <c r="B3856" s="33"/>
      <c r="C3856" s="33"/>
      <c r="D3856" s="33"/>
      <c r="E3856" s="33"/>
      <c r="F3856" s="33"/>
      <c r="G3856" s="33"/>
      <c r="H3856" s="33"/>
      <c r="I3856" s="33"/>
      <c r="J3856" s="145"/>
      <c r="K3856" s="33"/>
      <c r="L3856" s="33"/>
      <c r="M3856" s="146"/>
      <c r="N3856" s="144"/>
      <c r="O3856" s="147"/>
      <c r="P3856" s="148"/>
      <c r="Q3856" s="148"/>
      <c r="R3856" s="33"/>
      <c r="S3856" s="33"/>
      <c r="T3856" s="144"/>
      <c r="U3856" s="33"/>
      <c r="V3856" s="33"/>
      <c r="W3856" s="24"/>
      <c r="X3856" s="148"/>
      <c r="Y3856" s="148"/>
      <c r="Z3856" s="148"/>
      <c r="AA3856" s="148"/>
      <c r="AB3856" s="148"/>
      <c r="AC3856" s="148"/>
      <c r="AD3856" s="148"/>
      <c r="AE3856" s="148"/>
      <c r="AF3856" s="148"/>
      <c r="AG3856" s="148"/>
      <c r="AH3856" s="148"/>
    </row>
    <row r="3857" spans="1:34">
      <c r="A3857" s="144"/>
      <c r="B3857" s="33"/>
      <c r="C3857" s="33"/>
      <c r="D3857" s="33"/>
      <c r="E3857" s="33"/>
      <c r="F3857" s="33"/>
      <c r="G3857" s="33"/>
      <c r="H3857" s="33"/>
      <c r="I3857" s="33"/>
      <c r="J3857" s="145"/>
      <c r="K3857" s="33"/>
      <c r="L3857" s="33"/>
      <c r="M3857" s="146"/>
      <c r="N3857" s="144"/>
      <c r="O3857" s="147"/>
      <c r="P3857" s="148"/>
      <c r="Q3857" s="148"/>
      <c r="R3857" s="33"/>
      <c r="S3857" s="33"/>
      <c r="T3857" s="144"/>
      <c r="U3857" s="33"/>
      <c r="V3857" s="33"/>
      <c r="W3857" s="24"/>
      <c r="X3857" s="148"/>
      <c r="Y3857" s="148"/>
      <c r="Z3857" s="148"/>
      <c r="AA3857" s="148"/>
      <c r="AB3857" s="148"/>
      <c r="AC3857" s="148"/>
      <c r="AD3857" s="148"/>
      <c r="AE3857" s="148"/>
      <c r="AF3857" s="148"/>
      <c r="AG3857" s="148"/>
      <c r="AH3857" s="148"/>
    </row>
    <row r="3858" spans="1:34">
      <c r="A3858" s="144"/>
      <c r="B3858" s="33"/>
      <c r="C3858" s="33"/>
      <c r="D3858" s="33"/>
      <c r="E3858" s="33"/>
      <c r="F3858" s="33"/>
      <c r="G3858" s="33"/>
      <c r="H3858" s="33"/>
      <c r="I3858" s="33"/>
      <c r="J3858" s="145"/>
      <c r="K3858" s="33"/>
      <c r="L3858" s="33"/>
      <c r="M3858" s="146"/>
      <c r="N3858" s="144"/>
      <c r="O3858" s="147"/>
      <c r="P3858" s="148"/>
      <c r="Q3858" s="148"/>
      <c r="R3858" s="33"/>
      <c r="S3858" s="33"/>
      <c r="T3858" s="144"/>
      <c r="U3858" s="33"/>
      <c r="V3858" s="33"/>
      <c r="W3858" s="24"/>
      <c r="X3858" s="148"/>
      <c r="Y3858" s="148"/>
      <c r="Z3858" s="148"/>
      <c r="AA3858" s="148"/>
      <c r="AB3858" s="148"/>
      <c r="AC3858" s="148"/>
      <c r="AD3858" s="148"/>
      <c r="AE3858" s="148"/>
      <c r="AF3858" s="148"/>
      <c r="AG3858" s="148"/>
      <c r="AH3858" s="148"/>
    </row>
    <row r="3859" spans="1:34">
      <c r="A3859" s="144"/>
      <c r="B3859" s="33"/>
      <c r="C3859" s="33"/>
      <c r="D3859" s="33"/>
      <c r="E3859" s="33"/>
      <c r="F3859" s="33"/>
      <c r="G3859" s="33"/>
      <c r="H3859" s="33"/>
      <c r="I3859" s="33"/>
      <c r="J3859" s="145"/>
      <c r="K3859" s="33"/>
      <c r="L3859" s="33"/>
      <c r="M3859" s="146"/>
      <c r="N3859" s="144"/>
      <c r="O3859" s="147"/>
      <c r="P3859" s="148"/>
      <c r="Q3859" s="148"/>
      <c r="R3859" s="33"/>
      <c r="S3859" s="33"/>
      <c r="T3859" s="144"/>
      <c r="U3859" s="33"/>
      <c r="V3859" s="33"/>
      <c r="W3859" s="24"/>
      <c r="X3859" s="148"/>
      <c r="Y3859" s="148"/>
      <c r="Z3859" s="148"/>
      <c r="AA3859" s="148"/>
      <c r="AB3859" s="148"/>
      <c r="AC3859" s="148"/>
      <c r="AD3859" s="148"/>
      <c r="AE3859" s="148"/>
      <c r="AF3859" s="148"/>
      <c r="AG3859" s="148"/>
      <c r="AH3859" s="148"/>
    </row>
    <row r="3860" spans="1:34">
      <c r="A3860" s="144"/>
      <c r="B3860" s="33"/>
      <c r="C3860" s="33"/>
      <c r="D3860" s="33"/>
      <c r="E3860" s="33"/>
      <c r="F3860" s="33"/>
      <c r="G3860" s="33"/>
      <c r="H3860" s="33"/>
      <c r="I3860" s="33"/>
      <c r="J3860" s="145"/>
      <c r="K3860" s="33"/>
      <c r="L3860" s="33"/>
      <c r="M3860" s="146"/>
      <c r="N3860" s="144"/>
      <c r="O3860" s="147"/>
      <c r="P3860" s="148"/>
      <c r="Q3860" s="148"/>
      <c r="R3860" s="33"/>
      <c r="S3860" s="33"/>
      <c r="T3860" s="144"/>
      <c r="U3860" s="33"/>
      <c r="V3860" s="33"/>
      <c r="W3860" s="24"/>
      <c r="X3860" s="148"/>
      <c r="Y3860" s="148"/>
      <c r="Z3860" s="148"/>
      <c r="AA3860" s="148"/>
      <c r="AB3860" s="148"/>
      <c r="AC3860" s="148"/>
      <c r="AD3860" s="148"/>
      <c r="AE3860" s="148"/>
      <c r="AF3860" s="148"/>
      <c r="AG3860" s="148"/>
      <c r="AH3860" s="148"/>
    </row>
    <row r="3861" spans="1:34">
      <c r="A3861" s="144"/>
      <c r="B3861" s="33"/>
      <c r="C3861" s="33"/>
      <c r="D3861" s="33"/>
      <c r="E3861" s="33"/>
      <c r="F3861" s="33"/>
      <c r="G3861" s="33"/>
      <c r="H3861" s="33"/>
      <c r="I3861" s="33"/>
      <c r="J3861" s="145"/>
      <c r="K3861" s="33"/>
      <c r="L3861" s="33"/>
      <c r="M3861" s="146"/>
      <c r="N3861" s="144"/>
      <c r="O3861" s="147"/>
      <c r="P3861" s="148"/>
      <c r="Q3861" s="148"/>
      <c r="R3861" s="33"/>
      <c r="S3861" s="33"/>
      <c r="T3861" s="144"/>
      <c r="U3861" s="33"/>
      <c r="V3861" s="33"/>
      <c r="W3861" s="24"/>
      <c r="X3861" s="148"/>
      <c r="Y3861" s="148"/>
      <c r="Z3861" s="148"/>
      <c r="AA3861" s="148"/>
      <c r="AB3861" s="148"/>
      <c r="AC3861" s="148"/>
      <c r="AD3861" s="148"/>
      <c r="AE3861" s="148"/>
      <c r="AF3861" s="148"/>
      <c r="AG3861" s="148"/>
      <c r="AH3861" s="148"/>
    </row>
    <row r="3862" spans="1:34">
      <c r="A3862" s="144"/>
      <c r="B3862" s="33"/>
      <c r="C3862" s="33"/>
      <c r="D3862" s="33"/>
      <c r="E3862" s="33"/>
      <c r="F3862" s="33"/>
      <c r="G3862" s="33"/>
      <c r="H3862" s="33"/>
      <c r="I3862" s="33"/>
      <c r="J3862" s="145"/>
      <c r="K3862" s="33"/>
      <c r="L3862" s="33"/>
      <c r="M3862" s="146"/>
      <c r="N3862" s="144"/>
      <c r="O3862" s="147"/>
      <c r="P3862" s="148"/>
      <c r="Q3862" s="148"/>
      <c r="R3862" s="33"/>
      <c r="S3862" s="33"/>
      <c r="T3862" s="144"/>
      <c r="U3862" s="33"/>
      <c r="V3862" s="33"/>
      <c r="W3862" s="24"/>
      <c r="X3862" s="148"/>
      <c r="Y3862" s="148"/>
      <c r="Z3862" s="148"/>
      <c r="AA3862" s="148"/>
      <c r="AB3862" s="148"/>
      <c r="AC3862" s="148"/>
      <c r="AD3862" s="148"/>
      <c r="AE3862" s="148"/>
      <c r="AF3862" s="148"/>
      <c r="AG3862" s="148"/>
      <c r="AH3862" s="148"/>
    </row>
    <row r="3863" spans="1:34">
      <c r="A3863" s="144"/>
      <c r="B3863" s="33"/>
      <c r="C3863" s="33"/>
      <c r="D3863" s="33"/>
      <c r="E3863" s="33"/>
      <c r="F3863" s="33"/>
      <c r="G3863" s="33"/>
      <c r="H3863" s="33"/>
      <c r="I3863" s="33"/>
      <c r="J3863" s="145"/>
      <c r="K3863" s="33"/>
      <c r="L3863" s="33"/>
      <c r="M3863" s="146"/>
      <c r="N3863" s="144"/>
      <c r="O3863" s="147"/>
      <c r="P3863" s="148"/>
      <c r="Q3863" s="148"/>
      <c r="R3863" s="33"/>
      <c r="S3863" s="33"/>
      <c r="T3863" s="144"/>
      <c r="U3863" s="33"/>
      <c r="V3863" s="33"/>
      <c r="W3863" s="24"/>
      <c r="X3863" s="148"/>
      <c r="Y3863" s="148"/>
      <c r="Z3863" s="148"/>
      <c r="AA3863" s="148"/>
      <c r="AB3863" s="148"/>
      <c r="AC3863" s="148"/>
      <c r="AD3863" s="148"/>
      <c r="AE3863" s="148"/>
      <c r="AF3863" s="148"/>
      <c r="AG3863" s="148"/>
      <c r="AH3863" s="148"/>
    </row>
    <row r="3864" spans="1:34">
      <c r="A3864" s="144"/>
      <c r="B3864" s="33"/>
      <c r="C3864" s="33"/>
      <c r="D3864" s="33"/>
      <c r="E3864" s="33"/>
      <c r="F3864" s="33"/>
      <c r="G3864" s="33"/>
      <c r="H3864" s="33"/>
      <c r="I3864" s="33"/>
      <c r="J3864" s="145"/>
      <c r="K3864" s="33"/>
      <c r="L3864" s="33"/>
      <c r="M3864" s="146"/>
      <c r="N3864" s="144"/>
      <c r="O3864" s="147"/>
      <c r="P3864" s="148"/>
      <c r="Q3864" s="148"/>
      <c r="R3864" s="33"/>
      <c r="S3864" s="33"/>
      <c r="T3864" s="144"/>
      <c r="U3864" s="33"/>
      <c r="V3864" s="33"/>
      <c r="W3864" s="24"/>
      <c r="X3864" s="148"/>
      <c r="Y3864" s="148"/>
      <c r="Z3864" s="148"/>
      <c r="AA3864" s="148"/>
      <c r="AB3864" s="148"/>
      <c r="AC3864" s="148"/>
      <c r="AD3864" s="148"/>
      <c r="AE3864" s="148"/>
      <c r="AF3864" s="148"/>
      <c r="AG3864" s="148"/>
      <c r="AH3864" s="148"/>
    </row>
    <row r="3865" spans="1:34">
      <c r="A3865" s="144"/>
      <c r="B3865" s="33"/>
      <c r="C3865" s="33"/>
      <c r="D3865" s="33"/>
      <c r="E3865" s="33"/>
      <c r="F3865" s="33"/>
      <c r="G3865" s="33"/>
      <c r="H3865" s="33"/>
      <c r="I3865" s="33"/>
      <c r="J3865" s="145"/>
      <c r="K3865" s="33"/>
      <c r="L3865" s="33"/>
      <c r="M3865" s="146"/>
      <c r="N3865" s="144"/>
      <c r="O3865" s="147"/>
      <c r="P3865" s="148"/>
      <c r="Q3865" s="148"/>
      <c r="R3865" s="33"/>
      <c r="S3865" s="33"/>
      <c r="T3865" s="144"/>
      <c r="U3865" s="33"/>
      <c r="V3865" s="33"/>
      <c r="W3865" s="24"/>
      <c r="X3865" s="148"/>
      <c r="Y3865" s="148"/>
      <c r="Z3865" s="148"/>
      <c r="AA3865" s="148"/>
      <c r="AB3865" s="148"/>
      <c r="AC3865" s="148"/>
      <c r="AD3865" s="148"/>
      <c r="AE3865" s="148"/>
      <c r="AF3865" s="148"/>
      <c r="AG3865" s="148"/>
      <c r="AH3865" s="148"/>
    </row>
    <row r="3866" spans="1:34">
      <c r="A3866" s="144"/>
      <c r="B3866" s="33"/>
      <c r="C3866" s="33"/>
      <c r="D3866" s="33"/>
      <c r="E3866" s="33"/>
      <c r="F3866" s="33"/>
      <c r="G3866" s="33"/>
      <c r="H3866" s="33"/>
      <c r="I3866" s="33"/>
      <c r="J3866" s="145"/>
      <c r="K3866" s="33"/>
      <c r="L3866" s="33"/>
      <c r="M3866" s="146"/>
      <c r="N3866" s="144"/>
      <c r="O3866" s="147"/>
      <c r="P3866" s="148"/>
      <c r="Q3866" s="148"/>
      <c r="R3866" s="33"/>
      <c r="S3866" s="33"/>
      <c r="T3866" s="144"/>
      <c r="U3866" s="33"/>
      <c r="V3866" s="33"/>
      <c r="W3866" s="24"/>
      <c r="X3866" s="148"/>
      <c r="Y3866" s="148"/>
      <c r="Z3866" s="148"/>
      <c r="AA3866" s="148"/>
      <c r="AB3866" s="148"/>
      <c r="AC3866" s="148"/>
      <c r="AD3866" s="148"/>
      <c r="AE3866" s="148"/>
      <c r="AF3866" s="148"/>
      <c r="AG3866" s="148"/>
      <c r="AH3866" s="148"/>
    </row>
    <row r="3867" spans="1:34">
      <c r="A3867" s="144"/>
      <c r="B3867" s="33"/>
      <c r="C3867" s="33"/>
      <c r="D3867" s="33"/>
      <c r="E3867" s="33"/>
      <c r="F3867" s="33"/>
      <c r="G3867" s="33"/>
      <c r="H3867" s="33"/>
      <c r="I3867" s="33"/>
      <c r="J3867" s="145"/>
      <c r="K3867" s="33"/>
      <c r="L3867" s="33"/>
      <c r="M3867" s="146"/>
      <c r="N3867" s="144"/>
      <c r="O3867" s="147"/>
      <c r="P3867" s="148"/>
      <c r="Q3867" s="148"/>
      <c r="R3867" s="33"/>
      <c r="S3867" s="33"/>
      <c r="T3867" s="144"/>
      <c r="U3867" s="33"/>
      <c r="V3867" s="33"/>
      <c r="W3867" s="24"/>
      <c r="X3867" s="148"/>
      <c r="Y3867" s="148"/>
      <c r="Z3867" s="148"/>
      <c r="AA3867" s="148"/>
      <c r="AB3867" s="148"/>
      <c r="AC3867" s="148"/>
      <c r="AD3867" s="148"/>
      <c r="AE3867" s="148"/>
      <c r="AF3867" s="148"/>
      <c r="AG3867" s="148"/>
      <c r="AH3867" s="148"/>
    </row>
    <row r="3868" spans="1:34">
      <c r="A3868" s="144"/>
      <c r="B3868" s="33"/>
      <c r="C3868" s="33"/>
      <c r="D3868" s="33"/>
      <c r="E3868" s="33"/>
      <c r="F3868" s="33"/>
      <c r="G3868" s="33"/>
      <c r="H3868" s="33"/>
      <c r="I3868" s="33"/>
      <c r="J3868" s="145"/>
      <c r="K3868" s="33"/>
      <c r="L3868" s="33"/>
      <c r="M3868" s="146"/>
      <c r="N3868" s="144"/>
      <c r="O3868" s="147"/>
      <c r="P3868" s="148"/>
      <c r="Q3868" s="148"/>
      <c r="R3868" s="33"/>
      <c r="S3868" s="33"/>
      <c r="T3868" s="144"/>
      <c r="U3868" s="33"/>
      <c r="V3868" s="33"/>
      <c r="W3868" s="24"/>
      <c r="X3868" s="148"/>
      <c r="Y3868" s="148"/>
      <c r="Z3868" s="148"/>
      <c r="AA3868" s="148"/>
      <c r="AB3868" s="148"/>
      <c r="AC3868" s="148"/>
      <c r="AD3868" s="148"/>
      <c r="AE3868" s="148"/>
      <c r="AF3868" s="148"/>
      <c r="AG3868" s="148"/>
      <c r="AH3868" s="148"/>
    </row>
    <row r="3869" spans="1:34">
      <c r="A3869" s="144"/>
      <c r="B3869" s="33"/>
      <c r="C3869" s="33"/>
      <c r="D3869" s="33"/>
      <c r="E3869" s="33"/>
      <c r="F3869" s="33"/>
      <c r="G3869" s="33"/>
      <c r="H3869" s="33"/>
      <c r="I3869" s="33"/>
      <c r="J3869" s="145"/>
      <c r="K3869" s="33"/>
      <c r="L3869" s="33"/>
      <c r="M3869" s="146"/>
      <c r="N3869" s="144"/>
      <c r="O3869" s="147"/>
      <c r="P3869" s="148"/>
      <c r="Q3869" s="148"/>
      <c r="R3869" s="33"/>
      <c r="S3869" s="33"/>
      <c r="T3869" s="144"/>
      <c r="U3869" s="33"/>
      <c r="V3869" s="33"/>
      <c r="W3869" s="24"/>
      <c r="X3869" s="148"/>
      <c r="Y3869" s="148"/>
      <c r="Z3869" s="148"/>
      <c r="AA3869" s="148"/>
      <c r="AB3869" s="148"/>
      <c r="AC3869" s="148"/>
      <c r="AD3869" s="148"/>
      <c r="AE3869" s="148"/>
      <c r="AF3869" s="148"/>
      <c r="AG3869" s="148"/>
      <c r="AH3869" s="148"/>
    </row>
    <row r="3870" spans="1:34">
      <c r="A3870" s="144"/>
      <c r="B3870" s="33"/>
      <c r="C3870" s="33"/>
      <c r="D3870" s="33"/>
      <c r="E3870" s="33"/>
      <c r="F3870" s="33"/>
      <c r="G3870" s="33"/>
      <c r="H3870" s="33"/>
      <c r="I3870" s="33"/>
      <c r="J3870" s="145"/>
      <c r="K3870" s="33"/>
      <c r="L3870" s="33"/>
      <c r="M3870" s="146"/>
      <c r="N3870" s="144"/>
      <c r="O3870" s="147"/>
      <c r="P3870" s="148"/>
      <c r="Q3870" s="148"/>
      <c r="R3870" s="33"/>
      <c r="S3870" s="33"/>
      <c r="T3870" s="144"/>
      <c r="U3870" s="33"/>
      <c r="V3870" s="33"/>
      <c r="W3870" s="24"/>
      <c r="X3870" s="148"/>
      <c r="Y3870" s="148"/>
      <c r="Z3870" s="148"/>
      <c r="AA3870" s="148"/>
      <c r="AB3870" s="148"/>
      <c r="AC3870" s="148"/>
      <c r="AD3870" s="148"/>
      <c r="AE3870" s="148"/>
      <c r="AF3870" s="148"/>
      <c r="AG3870" s="148"/>
      <c r="AH3870" s="148"/>
    </row>
    <row r="3871" spans="1:34">
      <c r="A3871" s="144"/>
      <c r="B3871" s="33"/>
      <c r="C3871" s="33"/>
      <c r="D3871" s="33"/>
      <c r="E3871" s="33"/>
      <c r="F3871" s="33"/>
      <c r="G3871" s="33"/>
      <c r="H3871" s="33"/>
      <c r="I3871" s="33"/>
      <c r="J3871" s="145"/>
      <c r="K3871" s="33"/>
      <c r="L3871" s="33"/>
      <c r="M3871" s="146"/>
      <c r="N3871" s="144"/>
      <c r="O3871" s="147"/>
      <c r="P3871" s="148"/>
      <c r="Q3871" s="148"/>
      <c r="R3871" s="33"/>
      <c r="S3871" s="33"/>
      <c r="T3871" s="144"/>
      <c r="U3871" s="33"/>
      <c r="V3871" s="33"/>
      <c r="W3871" s="24"/>
      <c r="X3871" s="148"/>
      <c r="Y3871" s="148"/>
      <c r="Z3871" s="148"/>
      <c r="AA3871" s="148"/>
      <c r="AB3871" s="148"/>
      <c r="AC3871" s="148"/>
      <c r="AD3871" s="148"/>
      <c r="AE3871" s="148"/>
      <c r="AF3871" s="148"/>
      <c r="AG3871" s="148"/>
      <c r="AH3871" s="148"/>
    </row>
    <row r="3872" spans="1:34">
      <c r="A3872" s="144"/>
      <c r="B3872" s="33"/>
      <c r="C3872" s="33"/>
      <c r="D3872" s="33"/>
      <c r="E3872" s="33"/>
      <c r="F3872" s="33"/>
      <c r="G3872" s="33"/>
      <c r="H3872" s="33"/>
      <c r="I3872" s="33"/>
      <c r="J3872" s="145"/>
      <c r="K3872" s="33"/>
      <c r="L3872" s="33"/>
      <c r="M3872" s="146"/>
      <c r="N3872" s="144"/>
      <c r="O3872" s="147"/>
      <c r="P3872" s="148"/>
      <c r="Q3872" s="148"/>
      <c r="R3872" s="33"/>
      <c r="S3872" s="33"/>
      <c r="T3872" s="144"/>
      <c r="U3872" s="33"/>
      <c r="V3872" s="33"/>
      <c r="W3872" s="24"/>
      <c r="X3872" s="148"/>
      <c r="Y3872" s="148"/>
      <c r="Z3872" s="148"/>
      <c r="AA3872" s="148"/>
      <c r="AB3872" s="148"/>
      <c r="AC3872" s="148"/>
      <c r="AD3872" s="148"/>
      <c r="AE3872" s="148"/>
      <c r="AF3872" s="148"/>
      <c r="AG3872" s="148"/>
      <c r="AH3872" s="148"/>
    </row>
    <row r="3873" spans="1:34">
      <c r="A3873" s="144"/>
      <c r="B3873" s="33"/>
      <c r="C3873" s="33"/>
      <c r="D3873" s="33"/>
      <c r="E3873" s="33"/>
      <c r="F3873" s="33"/>
      <c r="G3873" s="33"/>
      <c r="H3873" s="33"/>
      <c r="I3873" s="33"/>
      <c r="J3873" s="145"/>
      <c r="K3873" s="33"/>
      <c r="L3873" s="33"/>
      <c r="M3873" s="146"/>
      <c r="N3873" s="144"/>
      <c r="O3873" s="147"/>
      <c r="P3873" s="148"/>
      <c r="Q3873" s="148"/>
      <c r="R3873" s="33"/>
      <c r="S3873" s="33"/>
      <c r="T3873" s="144"/>
      <c r="U3873" s="33"/>
      <c r="V3873" s="33"/>
      <c r="W3873" s="24"/>
      <c r="X3873" s="148"/>
      <c r="Y3873" s="148"/>
      <c r="Z3873" s="148"/>
      <c r="AA3873" s="148"/>
      <c r="AB3873" s="148"/>
      <c r="AC3873" s="148"/>
      <c r="AD3873" s="148"/>
      <c r="AE3873" s="148"/>
      <c r="AF3873" s="148"/>
      <c r="AG3873" s="148"/>
      <c r="AH3873" s="148"/>
    </row>
    <row r="3874" spans="1:34">
      <c r="A3874" s="144"/>
      <c r="B3874" s="33"/>
      <c r="C3874" s="33"/>
      <c r="D3874" s="33"/>
      <c r="E3874" s="33"/>
      <c r="F3874" s="33"/>
      <c r="G3874" s="33"/>
      <c r="H3874" s="33"/>
      <c r="I3874" s="33"/>
      <c r="J3874" s="145"/>
      <c r="K3874" s="33"/>
      <c r="L3874" s="33"/>
      <c r="M3874" s="146"/>
      <c r="N3874" s="144"/>
      <c r="O3874" s="147"/>
      <c r="P3874" s="148"/>
      <c r="Q3874" s="148"/>
      <c r="R3874" s="33"/>
      <c r="S3874" s="33"/>
      <c r="T3874" s="144"/>
      <c r="U3874" s="33"/>
      <c r="V3874" s="33"/>
      <c r="W3874" s="24"/>
      <c r="X3874" s="148"/>
      <c r="Y3874" s="148"/>
      <c r="Z3874" s="148"/>
      <c r="AA3874" s="148"/>
      <c r="AB3874" s="148"/>
      <c r="AC3874" s="148"/>
      <c r="AD3874" s="148"/>
      <c r="AE3874" s="148"/>
      <c r="AF3874" s="148"/>
      <c r="AG3874" s="148"/>
      <c r="AH3874" s="148"/>
    </row>
    <row r="3875" spans="1:34">
      <c r="A3875" s="144"/>
      <c r="B3875" s="33"/>
      <c r="C3875" s="33"/>
      <c r="D3875" s="33"/>
      <c r="E3875" s="33"/>
      <c r="F3875" s="33"/>
      <c r="G3875" s="33"/>
      <c r="H3875" s="33"/>
      <c r="I3875" s="33"/>
      <c r="J3875" s="145"/>
      <c r="K3875" s="33"/>
      <c r="L3875" s="33"/>
      <c r="M3875" s="146"/>
      <c r="N3875" s="144"/>
      <c r="O3875" s="147"/>
      <c r="P3875" s="148"/>
      <c r="Q3875" s="148"/>
      <c r="R3875" s="33"/>
      <c r="S3875" s="33"/>
      <c r="T3875" s="144"/>
      <c r="U3875" s="33"/>
      <c r="V3875" s="33"/>
      <c r="W3875" s="24"/>
      <c r="X3875" s="148"/>
      <c r="Y3875" s="148"/>
      <c r="Z3875" s="148"/>
      <c r="AA3875" s="148"/>
      <c r="AB3875" s="148"/>
      <c r="AC3875" s="148"/>
      <c r="AD3875" s="148"/>
      <c r="AE3875" s="148"/>
      <c r="AF3875" s="148"/>
      <c r="AG3875" s="148"/>
      <c r="AH3875" s="148"/>
    </row>
    <row r="3876" spans="1:34">
      <c r="A3876" s="144"/>
      <c r="B3876" s="33"/>
      <c r="C3876" s="33"/>
      <c r="D3876" s="33"/>
      <c r="E3876" s="33"/>
      <c r="F3876" s="33"/>
      <c r="G3876" s="33"/>
      <c r="H3876" s="33"/>
      <c r="I3876" s="33"/>
      <c r="J3876" s="145"/>
      <c r="K3876" s="33"/>
      <c r="L3876" s="33"/>
      <c r="M3876" s="146"/>
      <c r="N3876" s="144"/>
      <c r="O3876" s="147"/>
      <c r="P3876" s="148"/>
      <c r="Q3876" s="148"/>
      <c r="R3876" s="33"/>
      <c r="S3876" s="33"/>
      <c r="T3876" s="144"/>
      <c r="U3876" s="33"/>
      <c r="V3876" s="33"/>
      <c r="W3876" s="24"/>
      <c r="X3876" s="148"/>
      <c r="Y3876" s="148"/>
      <c r="Z3876" s="148"/>
      <c r="AA3876" s="148"/>
      <c r="AB3876" s="148"/>
      <c r="AC3876" s="148"/>
      <c r="AD3876" s="148"/>
      <c r="AE3876" s="148"/>
      <c r="AF3876" s="148"/>
      <c r="AG3876" s="148"/>
      <c r="AH3876" s="148"/>
    </row>
    <row r="3877" spans="1:34">
      <c r="A3877" s="144"/>
      <c r="B3877" s="33"/>
      <c r="C3877" s="33"/>
      <c r="D3877" s="33"/>
      <c r="E3877" s="33"/>
      <c r="F3877" s="33"/>
      <c r="G3877" s="33"/>
      <c r="H3877" s="33"/>
      <c r="I3877" s="33"/>
      <c r="J3877" s="145"/>
      <c r="K3877" s="33"/>
      <c r="L3877" s="33"/>
      <c r="M3877" s="146"/>
      <c r="N3877" s="144"/>
      <c r="O3877" s="147"/>
      <c r="P3877" s="148"/>
      <c r="Q3877" s="148"/>
      <c r="R3877" s="33"/>
      <c r="S3877" s="33"/>
      <c r="T3877" s="144"/>
      <c r="U3877" s="33"/>
      <c r="V3877" s="33"/>
      <c r="W3877" s="24"/>
      <c r="X3877" s="148"/>
      <c r="Y3877" s="148"/>
      <c r="Z3877" s="148"/>
      <c r="AA3877" s="148"/>
      <c r="AB3877" s="148"/>
      <c r="AC3877" s="148"/>
      <c r="AD3877" s="148"/>
      <c r="AE3877" s="148"/>
      <c r="AF3877" s="148"/>
      <c r="AG3877" s="148"/>
      <c r="AH3877" s="148"/>
    </row>
    <row r="3878" spans="1:34">
      <c r="A3878" s="144"/>
      <c r="B3878" s="33"/>
      <c r="C3878" s="33"/>
      <c r="D3878" s="33"/>
      <c r="E3878" s="33"/>
      <c r="F3878" s="33"/>
      <c r="G3878" s="33"/>
      <c r="H3878" s="33"/>
      <c r="I3878" s="33"/>
      <c r="J3878" s="145"/>
      <c r="K3878" s="33"/>
      <c r="L3878" s="33"/>
      <c r="M3878" s="146"/>
      <c r="N3878" s="144"/>
      <c r="O3878" s="147"/>
      <c r="P3878" s="148"/>
      <c r="Q3878" s="148"/>
      <c r="R3878" s="33"/>
      <c r="S3878" s="33"/>
      <c r="T3878" s="144"/>
      <c r="U3878" s="33"/>
      <c r="V3878" s="33"/>
      <c r="W3878" s="24"/>
      <c r="X3878" s="148"/>
      <c r="Y3878" s="148"/>
      <c r="Z3878" s="148"/>
      <c r="AA3878" s="148"/>
      <c r="AB3878" s="148"/>
      <c r="AC3878" s="148"/>
      <c r="AD3878" s="148"/>
      <c r="AE3878" s="148"/>
      <c r="AF3878" s="148"/>
      <c r="AG3878" s="148"/>
      <c r="AH3878" s="148"/>
    </row>
    <row r="3879" spans="1:34">
      <c r="A3879" s="144"/>
      <c r="B3879" s="33"/>
      <c r="C3879" s="33"/>
      <c r="D3879" s="33"/>
      <c r="E3879" s="33"/>
      <c r="F3879" s="33"/>
      <c r="G3879" s="33"/>
      <c r="H3879" s="33"/>
      <c r="I3879" s="33"/>
      <c r="J3879" s="145"/>
      <c r="K3879" s="33"/>
      <c r="L3879" s="33"/>
      <c r="M3879" s="146"/>
      <c r="N3879" s="144"/>
      <c r="O3879" s="147"/>
      <c r="P3879" s="148"/>
      <c r="Q3879" s="148"/>
      <c r="R3879" s="33"/>
      <c r="S3879" s="33"/>
      <c r="T3879" s="144"/>
      <c r="U3879" s="33"/>
      <c r="V3879" s="33"/>
      <c r="W3879" s="24"/>
      <c r="X3879" s="148"/>
      <c r="Y3879" s="148"/>
      <c r="Z3879" s="148"/>
      <c r="AA3879" s="148"/>
      <c r="AB3879" s="148"/>
      <c r="AC3879" s="148"/>
      <c r="AD3879" s="148"/>
      <c r="AE3879" s="148"/>
      <c r="AF3879" s="148"/>
      <c r="AG3879" s="148"/>
      <c r="AH3879" s="148"/>
    </row>
    <row r="3880" spans="1:34">
      <c r="A3880" s="144"/>
      <c r="B3880" s="33"/>
      <c r="C3880" s="33"/>
      <c r="D3880" s="33"/>
      <c r="E3880" s="33"/>
      <c r="F3880" s="33"/>
      <c r="G3880" s="33"/>
      <c r="H3880" s="33"/>
      <c r="I3880" s="33"/>
      <c r="J3880" s="145"/>
      <c r="K3880" s="33"/>
      <c r="L3880" s="33"/>
      <c r="M3880" s="146"/>
      <c r="N3880" s="144"/>
      <c r="O3880" s="147"/>
      <c r="P3880" s="148"/>
      <c r="Q3880" s="148"/>
      <c r="R3880" s="33"/>
      <c r="S3880" s="33"/>
      <c r="T3880" s="144"/>
      <c r="U3880" s="33"/>
      <c r="V3880" s="33"/>
      <c r="W3880" s="24"/>
      <c r="X3880" s="148"/>
      <c r="Y3880" s="148"/>
      <c r="Z3880" s="148"/>
      <c r="AA3880" s="148"/>
      <c r="AB3880" s="148"/>
      <c r="AC3880" s="148"/>
      <c r="AD3880" s="148"/>
      <c r="AE3880" s="148"/>
      <c r="AF3880" s="148"/>
      <c r="AG3880" s="148"/>
      <c r="AH3880" s="148"/>
    </row>
    <row r="3881" spans="1:34">
      <c r="A3881" s="144"/>
      <c r="B3881" s="33"/>
      <c r="C3881" s="33"/>
      <c r="D3881" s="33"/>
      <c r="E3881" s="33"/>
      <c r="F3881" s="33"/>
      <c r="G3881" s="33"/>
      <c r="H3881" s="33"/>
      <c r="I3881" s="33"/>
      <c r="J3881" s="145"/>
      <c r="K3881" s="33"/>
      <c r="L3881" s="33"/>
      <c r="M3881" s="146"/>
      <c r="N3881" s="144"/>
      <c r="O3881" s="147"/>
      <c r="P3881" s="148"/>
      <c r="Q3881" s="148"/>
      <c r="R3881" s="33"/>
      <c r="S3881" s="33"/>
      <c r="T3881" s="144"/>
      <c r="U3881" s="33"/>
      <c r="V3881" s="33"/>
      <c r="W3881" s="24"/>
      <c r="X3881" s="148"/>
      <c r="Y3881" s="148"/>
      <c r="Z3881" s="148"/>
      <c r="AA3881" s="148"/>
      <c r="AB3881" s="148"/>
      <c r="AC3881" s="148"/>
      <c r="AD3881" s="148"/>
      <c r="AE3881" s="148"/>
      <c r="AF3881" s="148"/>
      <c r="AG3881" s="148"/>
      <c r="AH3881" s="148"/>
    </row>
    <row r="3882" spans="1:34">
      <c r="A3882" s="144"/>
      <c r="B3882" s="33"/>
      <c r="C3882" s="33"/>
      <c r="D3882" s="33"/>
      <c r="E3882" s="33"/>
      <c r="F3882" s="33"/>
      <c r="G3882" s="33"/>
      <c r="H3882" s="33"/>
      <c r="I3882" s="33"/>
      <c r="J3882" s="145"/>
      <c r="K3882" s="33"/>
      <c r="L3882" s="33"/>
      <c r="M3882" s="146"/>
      <c r="N3882" s="144"/>
      <c r="O3882" s="147"/>
      <c r="P3882" s="148"/>
      <c r="Q3882" s="148"/>
      <c r="R3882" s="33"/>
      <c r="S3882" s="33"/>
      <c r="T3882" s="144"/>
      <c r="U3882" s="33"/>
      <c r="V3882" s="33"/>
      <c r="W3882" s="24"/>
      <c r="X3882" s="148"/>
      <c r="Y3882" s="148"/>
      <c r="Z3882" s="148"/>
      <c r="AA3882" s="148"/>
      <c r="AB3882" s="148"/>
      <c r="AC3882" s="148"/>
      <c r="AD3882" s="148"/>
      <c r="AE3882" s="148"/>
      <c r="AF3882" s="148"/>
      <c r="AG3882" s="148"/>
      <c r="AH3882" s="148"/>
    </row>
    <row r="3883" spans="1:34">
      <c r="A3883" s="144"/>
      <c r="B3883" s="33"/>
      <c r="C3883" s="33"/>
      <c r="D3883" s="33"/>
      <c r="E3883" s="33"/>
      <c r="F3883" s="33"/>
      <c r="G3883" s="33"/>
      <c r="H3883" s="33"/>
      <c r="I3883" s="33"/>
      <c r="J3883" s="145"/>
      <c r="K3883" s="33"/>
      <c r="L3883" s="33"/>
      <c r="M3883" s="146"/>
      <c r="N3883" s="144"/>
      <c r="O3883" s="147"/>
      <c r="P3883" s="148"/>
      <c r="Q3883" s="148"/>
      <c r="R3883" s="33"/>
      <c r="S3883" s="33"/>
      <c r="T3883" s="144"/>
      <c r="U3883" s="33"/>
      <c r="V3883" s="33"/>
      <c r="W3883" s="24"/>
      <c r="X3883" s="148"/>
      <c r="Y3883" s="148"/>
      <c r="Z3883" s="148"/>
      <c r="AA3883" s="148"/>
      <c r="AB3883" s="148"/>
      <c r="AC3883" s="148"/>
      <c r="AD3883" s="148"/>
      <c r="AE3883" s="148"/>
      <c r="AF3883" s="148"/>
      <c r="AG3883" s="148"/>
      <c r="AH3883" s="148"/>
    </row>
    <row r="3884" spans="1:34">
      <c r="A3884" s="144"/>
      <c r="B3884" s="33"/>
      <c r="C3884" s="33"/>
      <c r="D3884" s="33"/>
      <c r="E3884" s="33"/>
      <c r="F3884" s="33"/>
      <c r="G3884" s="33"/>
      <c r="H3884" s="33"/>
      <c r="I3884" s="33"/>
      <c r="J3884" s="145"/>
      <c r="K3884" s="33"/>
      <c r="L3884" s="33"/>
      <c r="M3884" s="146"/>
      <c r="N3884" s="144"/>
      <c r="O3884" s="147"/>
      <c r="P3884" s="148"/>
      <c r="Q3884" s="148"/>
      <c r="R3884" s="33"/>
      <c r="S3884" s="33"/>
      <c r="T3884" s="144"/>
      <c r="U3884" s="33"/>
      <c r="V3884" s="33"/>
      <c r="W3884" s="24"/>
      <c r="X3884" s="148"/>
      <c r="Y3884" s="148"/>
      <c r="Z3884" s="148"/>
      <c r="AA3884" s="148"/>
      <c r="AB3884" s="148"/>
      <c r="AC3884" s="148"/>
      <c r="AD3884" s="148"/>
      <c r="AE3884" s="148"/>
      <c r="AF3884" s="148"/>
      <c r="AG3884" s="148"/>
      <c r="AH3884" s="148"/>
    </row>
    <row r="3885" spans="1:34">
      <c r="A3885" s="144"/>
      <c r="B3885" s="33"/>
      <c r="C3885" s="33"/>
      <c r="D3885" s="33"/>
      <c r="E3885" s="33"/>
      <c r="F3885" s="33"/>
      <c r="G3885" s="33"/>
      <c r="H3885" s="33"/>
      <c r="I3885" s="33"/>
      <c r="J3885" s="145"/>
      <c r="K3885" s="33"/>
      <c r="L3885" s="33"/>
      <c r="M3885" s="146"/>
      <c r="N3885" s="144"/>
      <c r="O3885" s="147"/>
      <c r="P3885" s="148"/>
      <c r="Q3885" s="148"/>
      <c r="R3885" s="33"/>
      <c r="S3885" s="33"/>
      <c r="T3885" s="144"/>
      <c r="U3885" s="33"/>
      <c r="V3885" s="33"/>
      <c r="W3885" s="24"/>
      <c r="X3885" s="148"/>
      <c r="Y3885" s="148"/>
      <c r="Z3885" s="148"/>
      <c r="AA3885" s="148"/>
      <c r="AB3885" s="148"/>
      <c r="AC3885" s="148"/>
      <c r="AD3885" s="148"/>
      <c r="AE3885" s="148"/>
      <c r="AF3885" s="148"/>
      <c r="AG3885" s="148"/>
      <c r="AH3885" s="148"/>
    </row>
    <row r="3886" spans="1:34">
      <c r="A3886" s="144"/>
      <c r="B3886" s="33"/>
      <c r="C3886" s="33"/>
      <c r="D3886" s="33"/>
      <c r="E3886" s="33"/>
      <c r="F3886" s="33"/>
      <c r="G3886" s="33"/>
      <c r="H3886" s="33"/>
      <c r="I3886" s="33"/>
      <c r="J3886" s="145"/>
      <c r="K3886" s="33"/>
      <c r="L3886" s="33"/>
      <c r="M3886" s="146"/>
      <c r="N3886" s="144"/>
      <c r="O3886" s="147"/>
      <c r="P3886" s="148"/>
      <c r="Q3886" s="148"/>
      <c r="R3886" s="33"/>
      <c r="S3886" s="33"/>
      <c r="T3886" s="144"/>
      <c r="U3886" s="33"/>
      <c r="V3886" s="33"/>
      <c r="W3886" s="24"/>
      <c r="X3886" s="148"/>
      <c r="Y3886" s="148"/>
      <c r="Z3886" s="148"/>
      <c r="AA3886" s="148"/>
      <c r="AB3886" s="148"/>
      <c r="AC3886" s="148"/>
      <c r="AD3886" s="148"/>
      <c r="AE3886" s="148"/>
      <c r="AF3886" s="148"/>
      <c r="AG3886" s="148"/>
      <c r="AH3886" s="148"/>
    </row>
    <row r="3887" spans="1:34">
      <c r="A3887" s="144"/>
      <c r="B3887" s="33"/>
      <c r="C3887" s="33"/>
      <c r="D3887" s="33"/>
      <c r="E3887" s="33"/>
      <c r="F3887" s="33"/>
      <c r="G3887" s="33"/>
      <c r="H3887" s="33"/>
      <c r="I3887" s="33"/>
      <c r="J3887" s="145"/>
      <c r="K3887" s="33"/>
      <c r="L3887" s="33"/>
      <c r="M3887" s="146"/>
      <c r="N3887" s="144"/>
      <c r="O3887" s="147"/>
      <c r="P3887" s="148"/>
      <c r="Q3887" s="148"/>
      <c r="R3887" s="33"/>
      <c r="S3887" s="33"/>
      <c r="T3887" s="144"/>
      <c r="U3887" s="33"/>
      <c r="V3887" s="33"/>
      <c r="W3887" s="24"/>
      <c r="X3887" s="148"/>
      <c r="Y3887" s="148"/>
      <c r="Z3887" s="148"/>
      <c r="AA3887" s="148"/>
      <c r="AB3887" s="148"/>
      <c r="AC3887" s="148"/>
      <c r="AD3887" s="148"/>
      <c r="AE3887" s="148"/>
      <c r="AF3887" s="148"/>
      <c r="AG3887" s="148"/>
      <c r="AH3887" s="148"/>
    </row>
    <row r="3888" spans="1:34">
      <c r="A3888" s="144"/>
      <c r="B3888" s="33"/>
      <c r="C3888" s="33"/>
      <c r="D3888" s="33"/>
      <c r="E3888" s="33"/>
      <c r="F3888" s="33"/>
      <c r="G3888" s="33"/>
      <c r="H3888" s="33"/>
      <c r="I3888" s="33"/>
      <c r="J3888" s="145"/>
      <c r="K3888" s="33"/>
      <c r="L3888" s="33"/>
      <c r="M3888" s="146"/>
      <c r="N3888" s="144"/>
      <c r="O3888" s="147"/>
      <c r="P3888" s="148"/>
      <c r="Q3888" s="148"/>
      <c r="R3888" s="33"/>
      <c r="S3888" s="33"/>
      <c r="T3888" s="144"/>
      <c r="U3888" s="33"/>
      <c r="V3888" s="33"/>
      <c r="W3888" s="24"/>
      <c r="X3888" s="148"/>
      <c r="Y3888" s="148"/>
      <c r="Z3888" s="148"/>
      <c r="AA3888" s="148"/>
      <c r="AB3888" s="148"/>
      <c r="AC3888" s="148"/>
      <c r="AD3888" s="148"/>
      <c r="AE3888" s="148"/>
      <c r="AF3888" s="148"/>
      <c r="AG3888" s="148"/>
      <c r="AH3888" s="148"/>
    </row>
    <row r="3889" spans="1:34">
      <c r="A3889" s="144"/>
      <c r="B3889" s="33"/>
      <c r="C3889" s="33"/>
      <c r="D3889" s="33"/>
      <c r="E3889" s="33"/>
      <c r="F3889" s="33"/>
      <c r="G3889" s="33"/>
      <c r="H3889" s="33"/>
      <c r="I3889" s="33"/>
      <c r="J3889" s="145"/>
      <c r="K3889" s="33"/>
      <c r="L3889" s="33"/>
      <c r="M3889" s="146"/>
      <c r="N3889" s="144"/>
      <c r="O3889" s="147"/>
      <c r="P3889" s="148"/>
      <c r="Q3889" s="148"/>
      <c r="R3889" s="33"/>
      <c r="S3889" s="33"/>
      <c r="T3889" s="144"/>
      <c r="U3889" s="33"/>
      <c r="V3889" s="33"/>
      <c r="W3889" s="24"/>
      <c r="X3889" s="148"/>
      <c r="Y3889" s="148"/>
      <c r="Z3889" s="148"/>
      <c r="AA3889" s="148"/>
      <c r="AB3889" s="148"/>
      <c r="AC3889" s="148"/>
      <c r="AD3889" s="148"/>
      <c r="AE3889" s="148"/>
      <c r="AF3889" s="148"/>
      <c r="AG3889" s="148"/>
      <c r="AH3889" s="148"/>
    </row>
    <row r="3890" spans="1:34">
      <c r="A3890" s="144"/>
      <c r="B3890" s="33"/>
      <c r="C3890" s="33"/>
      <c r="D3890" s="33"/>
      <c r="E3890" s="33"/>
      <c r="F3890" s="33"/>
      <c r="G3890" s="33"/>
      <c r="H3890" s="33"/>
      <c r="I3890" s="33"/>
      <c r="J3890" s="145"/>
      <c r="K3890" s="33"/>
      <c r="L3890" s="33"/>
      <c r="M3890" s="146"/>
      <c r="N3890" s="144"/>
      <c r="O3890" s="147"/>
      <c r="P3890" s="148"/>
      <c r="Q3890" s="148"/>
      <c r="R3890" s="33"/>
      <c r="S3890" s="33"/>
      <c r="T3890" s="144"/>
      <c r="U3890" s="33"/>
      <c r="V3890" s="33"/>
      <c r="W3890" s="24"/>
      <c r="X3890" s="148"/>
      <c r="Y3890" s="148"/>
      <c r="Z3890" s="148"/>
      <c r="AA3890" s="148"/>
      <c r="AB3890" s="148"/>
      <c r="AC3890" s="148"/>
      <c r="AD3890" s="148"/>
      <c r="AE3890" s="148"/>
      <c r="AF3890" s="148"/>
      <c r="AG3890" s="148"/>
      <c r="AH3890" s="148"/>
    </row>
    <row r="3891" spans="1:34">
      <c r="A3891" s="144"/>
      <c r="B3891" s="33"/>
      <c r="C3891" s="33"/>
      <c r="D3891" s="33"/>
      <c r="E3891" s="33"/>
      <c r="F3891" s="33"/>
      <c r="G3891" s="33"/>
      <c r="H3891" s="33"/>
      <c r="I3891" s="33"/>
      <c r="J3891" s="145"/>
      <c r="K3891" s="33"/>
      <c r="L3891" s="33"/>
      <c r="M3891" s="146"/>
      <c r="N3891" s="144"/>
      <c r="O3891" s="147"/>
      <c r="P3891" s="148"/>
      <c r="Q3891" s="148"/>
      <c r="R3891" s="33"/>
      <c r="S3891" s="33"/>
      <c r="T3891" s="144"/>
      <c r="U3891" s="33"/>
      <c r="V3891" s="33"/>
      <c r="W3891" s="24"/>
      <c r="X3891" s="148"/>
      <c r="Y3891" s="148"/>
      <c r="Z3891" s="148"/>
      <c r="AA3891" s="148"/>
      <c r="AB3891" s="148"/>
      <c r="AC3891" s="148"/>
      <c r="AD3891" s="148"/>
      <c r="AE3891" s="148"/>
      <c r="AF3891" s="148"/>
      <c r="AG3891" s="148"/>
      <c r="AH3891" s="148"/>
    </row>
    <row r="3892" spans="1:34">
      <c r="A3892" s="144"/>
      <c r="B3892" s="33"/>
      <c r="C3892" s="33"/>
      <c r="D3892" s="33"/>
      <c r="E3892" s="33"/>
      <c r="F3892" s="33"/>
      <c r="G3892" s="33"/>
      <c r="H3892" s="33"/>
      <c r="I3892" s="33"/>
      <c r="J3892" s="145"/>
      <c r="K3892" s="33"/>
      <c r="L3892" s="33"/>
      <c r="M3892" s="146"/>
      <c r="N3892" s="144"/>
      <c r="O3892" s="147"/>
      <c r="P3892" s="148"/>
      <c r="Q3892" s="148"/>
      <c r="R3892" s="33"/>
      <c r="S3892" s="33"/>
      <c r="T3892" s="144"/>
      <c r="U3892" s="33"/>
      <c r="V3892" s="33"/>
      <c r="W3892" s="24"/>
      <c r="X3892" s="148"/>
      <c r="Y3892" s="148"/>
      <c r="Z3892" s="148"/>
      <c r="AA3892" s="148"/>
      <c r="AB3892" s="148"/>
      <c r="AC3892" s="148"/>
      <c r="AD3892" s="148"/>
      <c r="AE3892" s="148"/>
      <c r="AF3892" s="148"/>
      <c r="AG3892" s="148"/>
      <c r="AH3892" s="148"/>
    </row>
    <row r="3893" spans="1:34">
      <c r="A3893" s="144"/>
      <c r="B3893" s="33"/>
      <c r="C3893" s="33"/>
      <c r="D3893" s="33"/>
      <c r="E3893" s="33"/>
      <c r="F3893" s="33"/>
      <c r="G3893" s="33"/>
      <c r="H3893" s="33"/>
      <c r="I3893" s="33"/>
      <c r="J3893" s="145"/>
      <c r="K3893" s="33"/>
      <c r="L3893" s="33"/>
      <c r="M3893" s="146"/>
      <c r="N3893" s="144"/>
      <c r="O3893" s="147"/>
      <c r="P3893" s="148"/>
      <c r="Q3893" s="148"/>
      <c r="R3893" s="33"/>
      <c r="S3893" s="33"/>
      <c r="T3893" s="144"/>
      <c r="U3893" s="33"/>
      <c r="V3893" s="33"/>
      <c r="W3893" s="24"/>
      <c r="X3893" s="148"/>
      <c r="Y3893" s="148"/>
      <c r="Z3893" s="148"/>
      <c r="AA3893" s="148"/>
      <c r="AB3893" s="148"/>
      <c r="AC3893" s="148"/>
      <c r="AD3893" s="148"/>
      <c r="AE3893" s="148"/>
      <c r="AF3893" s="148"/>
      <c r="AG3893" s="148"/>
      <c r="AH3893" s="148"/>
    </row>
    <row r="3894" spans="1:34">
      <c r="A3894" s="144"/>
      <c r="B3894" s="33"/>
      <c r="C3894" s="33"/>
      <c r="D3894" s="33"/>
      <c r="E3894" s="33"/>
      <c r="F3894" s="33"/>
      <c r="G3894" s="33"/>
      <c r="H3894" s="33"/>
      <c r="I3894" s="33"/>
      <c r="J3894" s="145"/>
      <c r="K3894" s="33"/>
      <c r="L3894" s="33"/>
      <c r="M3894" s="146"/>
      <c r="N3894" s="144"/>
      <c r="O3894" s="147"/>
      <c r="P3894" s="148"/>
      <c r="Q3894" s="148"/>
      <c r="R3894" s="33"/>
      <c r="S3894" s="33"/>
      <c r="T3894" s="144"/>
      <c r="U3894" s="33"/>
      <c r="V3894" s="33"/>
      <c r="W3894" s="24"/>
      <c r="X3894" s="148"/>
      <c r="Y3894" s="148"/>
      <c r="Z3894" s="148"/>
      <c r="AA3894" s="148"/>
      <c r="AB3894" s="148"/>
      <c r="AC3894" s="148"/>
      <c r="AD3894" s="148"/>
      <c r="AE3894" s="148"/>
      <c r="AF3894" s="148"/>
      <c r="AG3894" s="148"/>
      <c r="AH3894" s="148"/>
    </row>
    <row r="3895" spans="1:34">
      <c r="A3895" s="144"/>
      <c r="B3895" s="33"/>
      <c r="C3895" s="33"/>
      <c r="D3895" s="33"/>
      <c r="E3895" s="33"/>
      <c r="F3895" s="33"/>
      <c r="G3895" s="33"/>
      <c r="H3895" s="33"/>
      <c r="I3895" s="33"/>
      <c r="J3895" s="145"/>
      <c r="K3895" s="33"/>
      <c r="L3895" s="33"/>
      <c r="M3895" s="146"/>
      <c r="N3895" s="144"/>
      <c r="O3895" s="147"/>
      <c r="P3895" s="148"/>
      <c r="Q3895" s="148"/>
      <c r="R3895" s="33"/>
      <c r="S3895" s="33"/>
      <c r="T3895" s="144"/>
      <c r="U3895" s="33"/>
      <c r="V3895" s="33"/>
      <c r="W3895" s="24"/>
      <c r="X3895" s="148"/>
      <c r="Y3895" s="148"/>
      <c r="Z3895" s="148"/>
      <c r="AA3895" s="148"/>
      <c r="AB3895" s="148"/>
      <c r="AC3895" s="148"/>
      <c r="AD3895" s="148"/>
      <c r="AE3895" s="148"/>
      <c r="AF3895" s="148"/>
      <c r="AG3895" s="148"/>
      <c r="AH3895" s="148"/>
    </row>
    <row r="3896" spans="1:34">
      <c r="A3896" s="144"/>
      <c r="B3896" s="33"/>
      <c r="C3896" s="33"/>
      <c r="D3896" s="33"/>
      <c r="E3896" s="33"/>
      <c r="F3896" s="33"/>
      <c r="G3896" s="33"/>
      <c r="H3896" s="33"/>
      <c r="I3896" s="33"/>
      <c r="J3896" s="145"/>
      <c r="K3896" s="33"/>
      <c r="L3896" s="33"/>
      <c r="M3896" s="146"/>
      <c r="N3896" s="144"/>
      <c r="O3896" s="147"/>
      <c r="P3896" s="148"/>
      <c r="Q3896" s="148"/>
      <c r="R3896" s="33"/>
      <c r="S3896" s="33"/>
      <c r="T3896" s="144"/>
      <c r="U3896" s="33"/>
      <c r="V3896" s="33"/>
      <c r="W3896" s="24"/>
      <c r="X3896" s="148"/>
      <c r="Y3896" s="148"/>
      <c r="Z3896" s="148"/>
      <c r="AA3896" s="148"/>
      <c r="AB3896" s="148"/>
      <c r="AC3896" s="148"/>
      <c r="AD3896" s="148"/>
      <c r="AE3896" s="148"/>
      <c r="AF3896" s="148"/>
      <c r="AG3896" s="148"/>
      <c r="AH3896" s="148"/>
    </row>
    <row r="3897" spans="1:34">
      <c r="A3897" s="144"/>
      <c r="B3897" s="33"/>
      <c r="C3897" s="33"/>
      <c r="D3897" s="33"/>
      <c r="E3897" s="33"/>
      <c r="F3897" s="33"/>
      <c r="G3897" s="33"/>
      <c r="H3897" s="33"/>
      <c r="I3897" s="33"/>
      <c r="J3897" s="145"/>
      <c r="K3897" s="33"/>
      <c r="L3897" s="33"/>
      <c r="M3897" s="146"/>
      <c r="N3897" s="144"/>
      <c r="O3897" s="147"/>
      <c r="P3897" s="148"/>
      <c r="Q3897" s="148"/>
      <c r="R3897" s="33"/>
      <c r="S3897" s="33"/>
      <c r="T3897" s="144"/>
      <c r="U3897" s="33"/>
      <c r="V3897" s="33"/>
      <c r="W3897" s="24"/>
      <c r="X3897" s="148"/>
      <c r="Y3897" s="148"/>
      <c r="Z3897" s="148"/>
      <c r="AA3897" s="148"/>
      <c r="AB3897" s="148"/>
      <c r="AC3897" s="148"/>
      <c r="AD3897" s="148"/>
      <c r="AE3897" s="148"/>
      <c r="AF3897" s="148"/>
      <c r="AG3897" s="148"/>
      <c r="AH3897" s="148"/>
    </row>
    <row r="3898" spans="1:34">
      <c r="A3898" s="144"/>
      <c r="B3898" s="33"/>
      <c r="C3898" s="33"/>
      <c r="D3898" s="33"/>
      <c r="E3898" s="33"/>
      <c r="F3898" s="33"/>
      <c r="G3898" s="33"/>
      <c r="H3898" s="33"/>
      <c r="I3898" s="33"/>
      <c r="J3898" s="145"/>
      <c r="K3898" s="33"/>
      <c r="L3898" s="33"/>
      <c r="M3898" s="146"/>
      <c r="N3898" s="144"/>
      <c r="O3898" s="147"/>
      <c r="P3898" s="148"/>
      <c r="Q3898" s="148"/>
      <c r="R3898" s="33"/>
      <c r="S3898" s="33"/>
      <c r="T3898" s="144"/>
      <c r="U3898" s="33"/>
      <c r="V3898" s="33"/>
      <c r="W3898" s="24"/>
      <c r="X3898" s="148"/>
      <c r="Y3898" s="148"/>
      <c r="Z3898" s="148"/>
      <c r="AA3898" s="148"/>
      <c r="AB3898" s="148"/>
      <c r="AC3898" s="148"/>
      <c r="AD3898" s="148"/>
      <c r="AE3898" s="148"/>
      <c r="AF3898" s="148"/>
      <c r="AG3898" s="148"/>
      <c r="AH3898" s="148"/>
    </row>
    <row r="3899" spans="1:34">
      <c r="A3899" s="144"/>
      <c r="B3899" s="33"/>
      <c r="C3899" s="33"/>
      <c r="D3899" s="33"/>
      <c r="E3899" s="33"/>
      <c r="F3899" s="33"/>
      <c r="G3899" s="33"/>
      <c r="H3899" s="33"/>
      <c r="I3899" s="33"/>
      <c r="J3899" s="145"/>
      <c r="K3899" s="33"/>
      <c r="L3899" s="33"/>
      <c r="M3899" s="146"/>
      <c r="N3899" s="144"/>
      <c r="O3899" s="147"/>
      <c r="P3899" s="148"/>
      <c r="Q3899" s="148"/>
      <c r="R3899" s="33"/>
      <c r="S3899" s="33"/>
      <c r="T3899" s="144"/>
      <c r="U3899" s="33"/>
      <c r="V3899" s="33"/>
      <c r="W3899" s="24"/>
      <c r="X3899" s="148"/>
      <c r="Y3899" s="148"/>
      <c r="Z3899" s="148"/>
      <c r="AA3899" s="148"/>
      <c r="AB3899" s="148"/>
      <c r="AC3899" s="148"/>
      <c r="AD3899" s="148"/>
      <c r="AE3899" s="148"/>
      <c r="AF3899" s="148"/>
      <c r="AG3899" s="148"/>
      <c r="AH3899" s="148"/>
    </row>
    <row r="3900" spans="1:34">
      <c r="A3900" s="144"/>
      <c r="B3900" s="33"/>
      <c r="C3900" s="33"/>
      <c r="D3900" s="33"/>
      <c r="E3900" s="33"/>
      <c r="F3900" s="33"/>
      <c r="G3900" s="33"/>
      <c r="H3900" s="33"/>
      <c r="I3900" s="33"/>
      <c r="J3900" s="145"/>
      <c r="K3900" s="33"/>
      <c r="L3900" s="33"/>
      <c r="M3900" s="146"/>
      <c r="N3900" s="144"/>
      <c r="O3900" s="147"/>
      <c r="P3900" s="148"/>
      <c r="Q3900" s="148"/>
      <c r="R3900" s="33"/>
      <c r="S3900" s="33"/>
      <c r="T3900" s="144"/>
      <c r="U3900" s="33"/>
      <c r="V3900" s="33"/>
      <c r="W3900" s="24"/>
      <c r="X3900" s="148"/>
      <c r="Y3900" s="148"/>
      <c r="Z3900" s="148"/>
      <c r="AA3900" s="148"/>
      <c r="AB3900" s="148"/>
      <c r="AC3900" s="148"/>
      <c r="AD3900" s="148"/>
      <c r="AE3900" s="148"/>
      <c r="AF3900" s="148"/>
      <c r="AG3900" s="148"/>
      <c r="AH3900" s="148"/>
    </row>
    <row r="3901" spans="1:34">
      <c r="A3901" s="144"/>
      <c r="B3901" s="33"/>
      <c r="C3901" s="33"/>
      <c r="D3901" s="33"/>
      <c r="E3901" s="33"/>
      <c r="F3901" s="33"/>
      <c r="G3901" s="33"/>
      <c r="H3901" s="33"/>
      <c r="I3901" s="33"/>
      <c r="J3901" s="145"/>
      <c r="K3901" s="33"/>
      <c r="L3901" s="33"/>
      <c r="M3901" s="146"/>
      <c r="N3901" s="144"/>
      <c r="O3901" s="147"/>
      <c r="P3901" s="148"/>
      <c r="Q3901" s="148"/>
      <c r="R3901" s="33"/>
      <c r="S3901" s="33"/>
      <c r="T3901" s="144"/>
      <c r="U3901" s="33"/>
      <c r="V3901" s="33"/>
      <c r="W3901" s="24"/>
      <c r="X3901" s="148"/>
      <c r="Y3901" s="148"/>
      <c r="Z3901" s="148"/>
      <c r="AA3901" s="148"/>
      <c r="AB3901" s="148"/>
      <c r="AC3901" s="148"/>
      <c r="AD3901" s="148"/>
      <c r="AE3901" s="148"/>
      <c r="AF3901" s="148"/>
      <c r="AG3901" s="148"/>
      <c r="AH3901" s="148"/>
    </row>
    <row r="3902" spans="1:34">
      <c r="A3902" s="144"/>
      <c r="B3902" s="33"/>
      <c r="C3902" s="33"/>
      <c r="D3902" s="33"/>
      <c r="E3902" s="33"/>
      <c r="F3902" s="33"/>
      <c r="G3902" s="33"/>
      <c r="H3902" s="33"/>
      <c r="I3902" s="33"/>
      <c r="J3902" s="145"/>
      <c r="K3902" s="33"/>
      <c r="L3902" s="33"/>
      <c r="M3902" s="146"/>
      <c r="N3902" s="144"/>
      <c r="O3902" s="147"/>
      <c r="P3902" s="148"/>
      <c r="Q3902" s="148"/>
      <c r="R3902" s="33"/>
      <c r="S3902" s="33"/>
      <c r="T3902" s="144"/>
      <c r="U3902" s="33"/>
      <c r="V3902" s="33"/>
      <c r="W3902" s="24"/>
      <c r="X3902" s="148"/>
      <c r="Y3902" s="148"/>
      <c r="Z3902" s="148"/>
      <c r="AA3902" s="148"/>
      <c r="AB3902" s="148"/>
      <c r="AC3902" s="148"/>
      <c r="AD3902" s="148"/>
      <c r="AE3902" s="148"/>
      <c r="AF3902" s="148"/>
      <c r="AG3902" s="148"/>
      <c r="AH3902" s="148"/>
    </row>
    <row r="3903" spans="1:34">
      <c r="A3903" s="144"/>
      <c r="B3903" s="33"/>
      <c r="C3903" s="33"/>
      <c r="D3903" s="33"/>
      <c r="E3903" s="33"/>
      <c r="F3903" s="33"/>
      <c r="G3903" s="33"/>
      <c r="H3903" s="33"/>
      <c r="I3903" s="33"/>
      <c r="J3903" s="145"/>
      <c r="K3903" s="33"/>
      <c r="L3903" s="33"/>
      <c r="M3903" s="146"/>
      <c r="N3903" s="144"/>
      <c r="O3903" s="147"/>
      <c r="P3903" s="148"/>
      <c r="Q3903" s="148"/>
      <c r="R3903" s="33"/>
      <c r="S3903" s="33"/>
      <c r="T3903" s="144"/>
      <c r="U3903" s="33"/>
      <c r="V3903" s="33"/>
      <c r="W3903" s="24"/>
      <c r="X3903" s="148"/>
      <c r="Y3903" s="148"/>
      <c r="Z3903" s="148"/>
      <c r="AA3903" s="148"/>
      <c r="AB3903" s="148"/>
      <c r="AC3903" s="148"/>
      <c r="AD3903" s="148"/>
      <c r="AE3903" s="148"/>
      <c r="AF3903" s="148"/>
      <c r="AG3903" s="148"/>
      <c r="AH3903" s="148"/>
    </row>
    <row r="3904" spans="1:34">
      <c r="A3904" s="144"/>
      <c r="B3904" s="33"/>
      <c r="C3904" s="33"/>
      <c r="D3904" s="33"/>
      <c r="E3904" s="33"/>
      <c r="F3904" s="33"/>
      <c r="G3904" s="33"/>
      <c r="H3904" s="33"/>
      <c r="I3904" s="33"/>
      <c r="J3904" s="145"/>
      <c r="K3904" s="33"/>
      <c r="L3904" s="33"/>
      <c r="M3904" s="146"/>
      <c r="N3904" s="144"/>
      <c r="O3904" s="147"/>
      <c r="P3904" s="148"/>
      <c r="Q3904" s="148"/>
      <c r="R3904" s="33"/>
      <c r="S3904" s="33"/>
      <c r="T3904" s="144"/>
      <c r="U3904" s="33"/>
      <c r="V3904" s="33"/>
      <c r="W3904" s="24"/>
      <c r="X3904" s="148"/>
      <c r="Y3904" s="148"/>
      <c r="Z3904" s="148"/>
      <c r="AA3904" s="148"/>
      <c r="AB3904" s="148"/>
      <c r="AC3904" s="148"/>
      <c r="AD3904" s="148"/>
      <c r="AE3904" s="148"/>
      <c r="AF3904" s="148"/>
      <c r="AG3904" s="148"/>
      <c r="AH3904" s="148"/>
    </row>
    <row r="3905" spans="1:34">
      <c r="A3905" s="144"/>
      <c r="B3905" s="33"/>
      <c r="C3905" s="33"/>
      <c r="D3905" s="33"/>
      <c r="E3905" s="33"/>
      <c r="F3905" s="33"/>
      <c r="G3905" s="33"/>
      <c r="H3905" s="33"/>
      <c r="I3905" s="33"/>
      <c r="J3905" s="145"/>
      <c r="K3905" s="33"/>
      <c r="L3905" s="33"/>
      <c r="M3905" s="146"/>
      <c r="N3905" s="144"/>
      <c r="O3905" s="147"/>
      <c r="P3905" s="148"/>
      <c r="Q3905" s="148"/>
      <c r="R3905" s="33"/>
      <c r="S3905" s="33"/>
      <c r="T3905" s="144"/>
      <c r="U3905" s="33"/>
      <c r="V3905" s="33"/>
      <c r="W3905" s="24"/>
      <c r="X3905" s="148"/>
      <c r="Y3905" s="148"/>
      <c r="Z3905" s="148"/>
      <c r="AA3905" s="148"/>
      <c r="AB3905" s="148"/>
      <c r="AC3905" s="148"/>
      <c r="AD3905" s="148"/>
      <c r="AE3905" s="148"/>
      <c r="AF3905" s="148"/>
      <c r="AG3905" s="148"/>
      <c r="AH3905" s="148"/>
    </row>
    <row r="3906" spans="1:34">
      <c r="A3906" s="144"/>
      <c r="B3906" s="33"/>
      <c r="C3906" s="33"/>
      <c r="D3906" s="33"/>
      <c r="E3906" s="33"/>
      <c r="F3906" s="33"/>
      <c r="G3906" s="33"/>
      <c r="H3906" s="33"/>
      <c r="I3906" s="33"/>
      <c r="J3906" s="145"/>
      <c r="K3906" s="33"/>
      <c r="L3906" s="33"/>
      <c r="M3906" s="146"/>
      <c r="N3906" s="144"/>
      <c r="O3906" s="147"/>
      <c r="P3906" s="148"/>
      <c r="Q3906" s="148"/>
      <c r="R3906" s="33"/>
      <c r="S3906" s="33"/>
      <c r="T3906" s="144"/>
      <c r="U3906" s="33"/>
      <c r="V3906" s="33"/>
      <c r="W3906" s="24"/>
      <c r="X3906" s="148"/>
      <c r="Y3906" s="148"/>
      <c r="Z3906" s="148"/>
      <c r="AA3906" s="148"/>
      <c r="AB3906" s="148"/>
      <c r="AC3906" s="148"/>
      <c r="AD3906" s="148"/>
      <c r="AE3906" s="148"/>
      <c r="AF3906" s="148"/>
      <c r="AG3906" s="148"/>
      <c r="AH3906" s="148"/>
    </row>
    <row r="3907" spans="1:34">
      <c r="A3907" s="144"/>
      <c r="B3907" s="33"/>
      <c r="C3907" s="33"/>
      <c r="D3907" s="33"/>
      <c r="E3907" s="33"/>
      <c r="F3907" s="33"/>
      <c r="G3907" s="33"/>
      <c r="H3907" s="33"/>
      <c r="I3907" s="33"/>
      <c r="J3907" s="145"/>
      <c r="K3907" s="33"/>
      <c r="L3907" s="33"/>
      <c r="M3907" s="146"/>
      <c r="N3907" s="144"/>
      <c r="O3907" s="147"/>
      <c r="P3907" s="148"/>
      <c r="Q3907" s="148"/>
      <c r="R3907" s="33"/>
      <c r="S3907" s="33"/>
      <c r="T3907" s="144"/>
      <c r="U3907" s="33"/>
      <c r="V3907" s="33"/>
      <c r="W3907" s="24"/>
      <c r="X3907" s="148"/>
      <c r="Y3907" s="148"/>
      <c r="Z3907" s="148"/>
      <c r="AA3907" s="148"/>
      <c r="AB3907" s="148"/>
      <c r="AC3907" s="148"/>
      <c r="AD3907" s="148"/>
      <c r="AE3907" s="148"/>
      <c r="AF3907" s="148"/>
      <c r="AG3907" s="148"/>
      <c r="AH3907" s="148"/>
    </row>
    <row r="3908" spans="1:34">
      <c r="A3908" s="144"/>
      <c r="B3908" s="33"/>
      <c r="C3908" s="33"/>
      <c r="D3908" s="33"/>
      <c r="E3908" s="33"/>
      <c r="F3908" s="33"/>
      <c r="G3908" s="33"/>
      <c r="H3908" s="33"/>
      <c r="I3908" s="33"/>
      <c r="J3908" s="145"/>
      <c r="K3908" s="33"/>
      <c r="L3908" s="33"/>
      <c r="M3908" s="146"/>
      <c r="N3908" s="144"/>
      <c r="O3908" s="147"/>
      <c r="P3908" s="148"/>
      <c r="Q3908" s="148"/>
      <c r="R3908" s="33"/>
      <c r="S3908" s="33"/>
      <c r="T3908" s="144"/>
      <c r="U3908" s="33"/>
      <c r="V3908" s="33"/>
      <c r="W3908" s="24"/>
      <c r="X3908" s="148"/>
      <c r="Y3908" s="148"/>
      <c r="Z3908" s="148"/>
      <c r="AA3908" s="148"/>
      <c r="AB3908" s="148"/>
      <c r="AC3908" s="148"/>
      <c r="AD3908" s="148"/>
      <c r="AE3908" s="148"/>
      <c r="AF3908" s="148"/>
      <c r="AG3908" s="148"/>
      <c r="AH3908" s="148"/>
    </row>
    <row r="3909" spans="1:34">
      <c r="A3909" s="144"/>
      <c r="B3909" s="33"/>
      <c r="C3909" s="33"/>
      <c r="D3909" s="33"/>
      <c r="E3909" s="33"/>
      <c r="F3909" s="33"/>
      <c r="G3909" s="33"/>
      <c r="H3909" s="33"/>
      <c r="I3909" s="33"/>
      <c r="J3909" s="145"/>
      <c r="K3909" s="33"/>
      <c r="L3909" s="33"/>
      <c r="M3909" s="146"/>
      <c r="N3909" s="144"/>
      <c r="O3909" s="147"/>
      <c r="P3909" s="148"/>
      <c r="Q3909" s="148"/>
      <c r="R3909" s="33"/>
      <c r="S3909" s="33"/>
      <c r="T3909" s="144"/>
      <c r="U3909" s="33"/>
      <c r="V3909" s="33"/>
      <c r="W3909" s="24"/>
      <c r="X3909" s="148"/>
      <c r="Y3909" s="148"/>
      <c r="Z3909" s="148"/>
      <c r="AA3909" s="148"/>
      <c r="AB3909" s="148"/>
      <c r="AC3909" s="148"/>
      <c r="AD3909" s="148"/>
      <c r="AE3909" s="148"/>
      <c r="AF3909" s="148"/>
      <c r="AG3909" s="148"/>
      <c r="AH3909" s="148"/>
    </row>
    <row r="3910" spans="1:34">
      <c r="A3910" s="144"/>
      <c r="B3910" s="33"/>
      <c r="C3910" s="33"/>
      <c r="D3910" s="33"/>
      <c r="E3910" s="33"/>
      <c r="F3910" s="33"/>
      <c r="G3910" s="33"/>
      <c r="H3910" s="33"/>
      <c r="I3910" s="33"/>
      <c r="J3910" s="145"/>
      <c r="K3910" s="33"/>
      <c r="L3910" s="33"/>
      <c r="M3910" s="146"/>
      <c r="N3910" s="144"/>
      <c r="O3910" s="147"/>
      <c r="P3910" s="148"/>
      <c r="Q3910" s="148"/>
      <c r="R3910" s="33"/>
      <c r="S3910" s="33"/>
      <c r="T3910" s="144"/>
      <c r="U3910" s="33"/>
      <c r="V3910" s="33"/>
      <c r="W3910" s="24"/>
      <c r="X3910" s="148"/>
      <c r="Y3910" s="148"/>
      <c r="Z3910" s="148"/>
      <c r="AA3910" s="148"/>
      <c r="AB3910" s="148"/>
      <c r="AC3910" s="148"/>
      <c r="AD3910" s="148"/>
      <c r="AE3910" s="148"/>
      <c r="AF3910" s="148"/>
      <c r="AG3910" s="148"/>
      <c r="AH3910" s="148"/>
    </row>
    <row r="3911" spans="1:34">
      <c r="A3911" s="144"/>
      <c r="B3911" s="33"/>
      <c r="C3911" s="33"/>
      <c r="D3911" s="33"/>
      <c r="E3911" s="33"/>
      <c r="F3911" s="33"/>
      <c r="G3911" s="33"/>
      <c r="H3911" s="33"/>
      <c r="I3911" s="33"/>
      <c r="J3911" s="145"/>
      <c r="K3911" s="33"/>
      <c r="L3911" s="33"/>
      <c r="M3911" s="146"/>
      <c r="N3911" s="144"/>
      <c r="O3911" s="147"/>
      <c r="P3911" s="148"/>
      <c r="Q3911" s="148"/>
      <c r="R3911" s="33"/>
      <c r="S3911" s="33"/>
      <c r="T3911" s="144"/>
      <c r="U3911" s="33"/>
      <c r="V3911" s="33"/>
      <c r="W3911" s="24"/>
      <c r="X3911" s="148"/>
      <c r="Y3911" s="148"/>
      <c r="Z3911" s="148"/>
      <c r="AA3911" s="148"/>
      <c r="AB3911" s="148"/>
      <c r="AC3911" s="148"/>
      <c r="AD3911" s="148"/>
      <c r="AE3911" s="148"/>
      <c r="AF3911" s="148"/>
      <c r="AG3911" s="148"/>
      <c r="AH3911" s="148"/>
    </row>
    <row r="3912" spans="1:34">
      <c r="A3912" s="144"/>
      <c r="B3912" s="33"/>
      <c r="C3912" s="33"/>
      <c r="D3912" s="33"/>
      <c r="E3912" s="33"/>
      <c r="F3912" s="33"/>
      <c r="G3912" s="33"/>
      <c r="H3912" s="33"/>
      <c r="I3912" s="33"/>
      <c r="J3912" s="145"/>
      <c r="K3912" s="33"/>
      <c r="L3912" s="33"/>
      <c r="M3912" s="146"/>
      <c r="N3912" s="144"/>
      <c r="O3912" s="147"/>
      <c r="P3912" s="148"/>
      <c r="Q3912" s="148"/>
      <c r="R3912" s="33"/>
      <c r="S3912" s="33"/>
      <c r="T3912" s="144"/>
      <c r="U3912" s="33"/>
      <c r="V3912" s="33"/>
      <c r="W3912" s="24"/>
      <c r="X3912" s="148"/>
      <c r="Y3912" s="148"/>
      <c r="Z3912" s="148"/>
      <c r="AA3912" s="148"/>
      <c r="AB3912" s="148"/>
      <c r="AC3912" s="148"/>
      <c r="AD3912" s="148"/>
      <c r="AE3912" s="148"/>
      <c r="AF3912" s="148"/>
      <c r="AG3912" s="148"/>
      <c r="AH3912" s="148"/>
    </row>
    <row r="3913" spans="1:34">
      <c r="A3913" s="144"/>
      <c r="B3913" s="33"/>
      <c r="C3913" s="33"/>
      <c r="D3913" s="33"/>
      <c r="E3913" s="33"/>
      <c r="F3913" s="33"/>
      <c r="G3913" s="33"/>
      <c r="H3913" s="33"/>
      <c r="I3913" s="33"/>
      <c r="J3913" s="145"/>
      <c r="K3913" s="33"/>
      <c r="L3913" s="33"/>
      <c r="M3913" s="146"/>
      <c r="N3913" s="144"/>
      <c r="O3913" s="147"/>
      <c r="P3913" s="148"/>
      <c r="Q3913" s="148"/>
      <c r="R3913" s="33"/>
      <c r="S3913" s="33"/>
      <c r="T3913" s="144"/>
      <c r="U3913" s="33"/>
      <c r="V3913" s="33"/>
      <c r="W3913" s="24"/>
      <c r="X3913" s="148"/>
      <c r="Y3913" s="148"/>
      <c r="Z3913" s="148"/>
      <c r="AA3913" s="148"/>
      <c r="AB3913" s="148"/>
      <c r="AC3913" s="148"/>
      <c r="AD3913" s="148"/>
      <c r="AE3913" s="148"/>
      <c r="AF3913" s="148"/>
      <c r="AG3913" s="148"/>
      <c r="AH3913" s="148"/>
    </row>
    <row r="3914" spans="1:34">
      <c r="A3914" s="144"/>
      <c r="B3914" s="33"/>
      <c r="C3914" s="33"/>
      <c r="D3914" s="33"/>
      <c r="E3914" s="33"/>
      <c r="F3914" s="33"/>
      <c r="G3914" s="33"/>
      <c r="H3914" s="33"/>
      <c r="I3914" s="33"/>
      <c r="J3914" s="145"/>
      <c r="K3914" s="33"/>
      <c r="L3914" s="33"/>
      <c r="M3914" s="146"/>
      <c r="N3914" s="144"/>
      <c r="O3914" s="147"/>
      <c r="P3914" s="148"/>
      <c r="Q3914" s="148"/>
      <c r="R3914" s="33"/>
      <c r="S3914" s="33"/>
      <c r="T3914" s="144"/>
      <c r="U3914" s="33"/>
      <c r="V3914" s="33"/>
      <c r="W3914" s="24"/>
      <c r="X3914" s="148"/>
      <c r="Y3914" s="148"/>
      <c r="Z3914" s="148"/>
      <c r="AA3914" s="148"/>
      <c r="AB3914" s="148"/>
      <c r="AC3914" s="148"/>
      <c r="AD3914" s="148"/>
      <c r="AE3914" s="148"/>
      <c r="AF3914" s="148"/>
      <c r="AG3914" s="148"/>
      <c r="AH3914" s="148"/>
    </row>
    <row r="3915" spans="1:34">
      <c r="A3915" s="144"/>
      <c r="B3915" s="33"/>
      <c r="C3915" s="33"/>
      <c r="D3915" s="33"/>
      <c r="E3915" s="33"/>
      <c r="F3915" s="33"/>
      <c r="G3915" s="33"/>
      <c r="H3915" s="33"/>
      <c r="I3915" s="33"/>
      <c r="J3915" s="145"/>
      <c r="K3915" s="33"/>
      <c r="L3915" s="33"/>
      <c r="M3915" s="146"/>
      <c r="N3915" s="144"/>
      <c r="O3915" s="147"/>
      <c r="P3915" s="148"/>
      <c r="Q3915" s="148"/>
      <c r="R3915" s="33"/>
      <c r="S3915" s="33"/>
      <c r="T3915" s="144"/>
      <c r="U3915" s="33"/>
      <c r="V3915" s="33"/>
      <c r="W3915" s="24"/>
      <c r="X3915" s="148"/>
      <c r="Y3915" s="148"/>
      <c r="Z3915" s="148"/>
      <c r="AA3915" s="148"/>
      <c r="AB3915" s="148"/>
      <c r="AC3915" s="148"/>
      <c r="AD3915" s="148"/>
      <c r="AE3915" s="148"/>
      <c r="AF3915" s="148"/>
      <c r="AG3915" s="148"/>
      <c r="AH3915" s="148"/>
    </row>
    <row r="3916" spans="1:34">
      <c r="A3916" s="144"/>
      <c r="B3916" s="33"/>
      <c r="C3916" s="33"/>
      <c r="D3916" s="33"/>
      <c r="E3916" s="33"/>
      <c r="F3916" s="33"/>
      <c r="G3916" s="33"/>
      <c r="H3916" s="33"/>
      <c r="I3916" s="33"/>
      <c r="J3916" s="145"/>
      <c r="K3916" s="33"/>
      <c r="L3916" s="33"/>
      <c r="M3916" s="146"/>
      <c r="N3916" s="144"/>
      <c r="O3916" s="147"/>
      <c r="P3916" s="148"/>
      <c r="Q3916" s="148"/>
      <c r="R3916" s="33"/>
      <c r="S3916" s="33"/>
      <c r="T3916" s="144"/>
      <c r="U3916" s="33"/>
      <c r="V3916" s="33"/>
      <c r="W3916" s="24"/>
      <c r="X3916" s="148"/>
      <c r="Y3916" s="148"/>
      <c r="Z3916" s="148"/>
      <c r="AA3916" s="148"/>
      <c r="AB3916" s="148"/>
      <c r="AC3916" s="148"/>
      <c r="AD3916" s="148"/>
      <c r="AE3916" s="148"/>
      <c r="AF3916" s="148"/>
      <c r="AG3916" s="148"/>
      <c r="AH3916" s="148"/>
    </row>
    <row r="3917" spans="1:34">
      <c r="A3917" s="144"/>
      <c r="B3917" s="33"/>
      <c r="C3917" s="33"/>
      <c r="D3917" s="33"/>
      <c r="E3917" s="33"/>
      <c r="F3917" s="33"/>
      <c r="G3917" s="33"/>
      <c r="H3917" s="33"/>
      <c r="I3917" s="33"/>
      <c r="J3917" s="145"/>
      <c r="K3917" s="33"/>
      <c r="L3917" s="33"/>
      <c r="M3917" s="146"/>
      <c r="N3917" s="144"/>
      <c r="O3917" s="147"/>
      <c r="P3917" s="148"/>
      <c r="Q3917" s="148"/>
      <c r="R3917" s="33"/>
      <c r="S3917" s="33"/>
      <c r="T3917" s="144"/>
      <c r="U3917" s="33"/>
      <c r="V3917" s="33"/>
      <c r="W3917" s="24"/>
      <c r="X3917" s="148"/>
      <c r="Y3917" s="148"/>
      <c r="Z3917" s="148"/>
      <c r="AA3917" s="148"/>
      <c r="AB3917" s="148"/>
      <c r="AC3917" s="148"/>
      <c r="AD3917" s="148"/>
      <c r="AE3917" s="148"/>
      <c r="AF3917" s="148"/>
      <c r="AG3917" s="148"/>
      <c r="AH3917" s="148"/>
    </row>
    <row r="3918" spans="1:34">
      <c r="A3918" s="144"/>
      <c r="B3918" s="33"/>
      <c r="C3918" s="33"/>
      <c r="D3918" s="33"/>
      <c r="E3918" s="33"/>
      <c r="F3918" s="33"/>
      <c r="G3918" s="33"/>
      <c r="H3918" s="33"/>
      <c r="I3918" s="33"/>
      <c r="J3918" s="145"/>
      <c r="K3918" s="33"/>
      <c r="L3918" s="33"/>
      <c r="M3918" s="146"/>
      <c r="N3918" s="144"/>
      <c r="O3918" s="147"/>
      <c r="P3918" s="148"/>
      <c r="Q3918" s="148"/>
      <c r="R3918" s="33"/>
      <c r="S3918" s="33"/>
      <c r="T3918" s="144"/>
      <c r="U3918" s="33"/>
      <c r="V3918" s="33"/>
      <c r="W3918" s="24"/>
      <c r="X3918" s="148"/>
      <c r="Y3918" s="148"/>
      <c r="Z3918" s="148"/>
      <c r="AA3918" s="148"/>
      <c r="AB3918" s="148"/>
      <c r="AC3918" s="148"/>
      <c r="AD3918" s="148"/>
      <c r="AE3918" s="148"/>
      <c r="AF3918" s="148"/>
      <c r="AG3918" s="148"/>
      <c r="AH3918" s="148"/>
    </row>
    <row r="3919" spans="1:34">
      <c r="A3919" s="144"/>
      <c r="B3919" s="33"/>
      <c r="C3919" s="33"/>
      <c r="D3919" s="33"/>
      <c r="E3919" s="33"/>
      <c r="F3919" s="33"/>
      <c r="G3919" s="33"/>
      <c r="H3919" s="33"/>
      <c r="I3919" s="33"/>
      <c r="J3919" s="145"/>
      <c r="K3919" s="33"/>
      <c r="L3919" s="33"/>
      <c r="M3919" s="146"/>
      <c r="N3919" s="144"/>
      <c r="O3919" s="147"/>
      <c r="P3919" s="148"/>
      <c r="Q3919" s="148"/>
      <c r="R3919" s="33"/>
      <c r="S3919" s="33"/>
      <c r="T3919" s="144"/>
      <c r="U3919" s="33"/>
      <c r="V3919" s="33"/>
      <c r="W3919" s="24"/>
      <c r="X3919" s="148"/>
      <c r="Y3919" s="148"/>
      <c r="Z3919" s="148"/>
      <c r="AA3919" s="148"/>
      <c r="AB3919" s="148"/>
      <c r="AC3919" s="148"/>
      <c r="AD3919" s="148"/>
      <c r="AE3919" s="148"/>
      <c r="AF3919" s="148"/>
      <c r="AG3919" s="148"/>
      <c r="AH3919" s="148"/>
    </row>
    <row r="3920" spans="1:34">
      <c r="A3920" s="144"/>
      <c r="B3920" s="33"/>
      <c r="C3920" s="33"/>
      <c r="D3920" s="33"/>
      <c r="E3920" s="33"/>
      <c r="F3920" s="33"/>
      <c r="G3920" s="33"/>
      <c r="H3920" s="33"/>
      <c r="I3920" s="33"/>
      <c r="J3920" s="145"/>
      <c r="K3920" s="33"/>
      <c r="L3920" s="33"/>
      <c r="M3920" s="146"/>
      <c r="N3920" s="144"/>
      <c r="O3920" s="147"/>
      <c r="P3920" s="148"/>
      <c r="Q3920" s="148"/>
      <c r="R3920" s="33"/>
      <c r="S3920" s="33"/>
      <c r="T3920" s="144"/>
      <c r="U3920" s="33"/>
      <c r="V3920" s="33"/>
      <c r="W3920" s="24"/>
      <c r="X3920" s="148"/>
      <c r="Y3920" s="148"/>
      <c r="Z3920" s="148"/>
      <c r="AA3920" s="148"/>
      <c r="AB3920" s="148"/>
      <c r="AC3920" s="148"/>
      <c r="AD3920" s="148"/>
      <c r="AE3920" s="148"/>
      <c r="AF3920" s="148"/>
      <c r="AG3920" s="148"/>
      <c r="AH3920" s="148"/>
    </row>
    <row r="3921" spans="1:34">
      <c r="A3921" s="144"/>
      <c r="B3921" s="33"/>
      <c r="C3921" s="33"/>
      <c r="D3921" s="33"/>
      <c r="E3921" s="33"/>
      <c r="F3921" s="33"/>
      <c r="G3921" s="33"/>
      <c r="H3921" s="33"/>
      <c r="I3921" s="33"/>
      <c r="J3921" s="145"/>
      <c r="K3921" s="33"/>
      <c r="L3921" s="33"/>
      <c r="M3921" s="146"/>
      <c r="N3921" s="144"/>
      <c r="O3921" s="147"/>
      <c r="P3921" s="148"/>
      <c r="Q3921" s="148"/>
      <c r="R3921" s="33"/>
      <c r="S3921" s="33"/>
      <c r="T3921" s="144"/>
      <c r="U3921" s="33"/>
      <c r="V3921" s="33"/>
      <c r="W3921" s="24"/>
      <c r="X3921" s="148"/>
      <c r="Y3921" s="148"/>
      <c r="Z3921" s="148"/>
      <c r="AA3921" s="148"/>
      <c r="AB3921" s="148"/>
      <c r="AC3921" s="148"/>
      <c r="AD3921" s="148"/>
      <c r="AE3921" s="148"/>
      <c r="AF3921" s="148"/>
      <c r="AG3921" s="148"/>
      <c r="AH3921" s="148"/>
    </row>
    <row r="3922" spans="1:34">
      <c r="A3922" s="144"/>
      <c r="B3922" s="33"/>
      <c r="C3922" s="33"/>
      <c r="D3922" s="33"/>
      <c r="E3922" s="33"/>
      <c r="F3922" s="33"/>
      <c r="G3922" s="33"/>
      <c r="H3922" s="33"/>
      <c r="I3922" s="33"/>
      <c r="J3922" s="145"/>
      <c r="K3922" s="33"/>
      <c r="L3922" s="33"/>
      <c r="M3922" s="146"/>
      <c r="N3922" s="144"/>
      <c r="O3922" s="147"/>
      <c r="P3922" s="148"/>
      <c r="Q3922" s="148"/>
      <c r="R3922" s="33"/>
      <c r="S3922" s="33"/>
      <c r="T3922" s="144"/>
      <c r="U3922" s="33"/>
      <c r="V3922" s="33"/>
      <c r="W3922" s="24"/>
      <c r="X3922" s="148"/>
      <c r="Y3922" s="148"/>
      <c r="Z3922" s="148"/>
      <c r="AA3922" s="148"/>
      <c r="AB3922" s="148"/>
      <c r="AC3922" s="148"/>
      <c r="AD3922" s="148"/>
      <c r="AE3922" s="148"/>
      <c r="AF3922" s="148"/>
      <c r="AG3922" s="148"/>
      <c r="AH3922" s="148"/>
    </row>
    <row r="3923" spans="1:34">
      <c r="A3923" s="144"/>
      <c r="B3923" s="33"/>
      <c r="C3923" s="33"/>
      <c r="D3923" s="33"/>
      <c r="E3923" s="33"/>
      <c r="F3923" s="33"/>
      <c r="G3923" s="33"/>
      <c r="H3923" s="33"/>
      <c r="I3923" s="33"/>
      <c r="J3923" s="145"/>
      <c r="K3923" s="33"/>
      <c r="L3923" s="33"/>
      <c r="M3923" s="146"/>
      <c r="N3923" s="144"/>
      <c r="O3923" s="147"/>
      <c r="P3923" s="148"/>
      <c r="Q3923" s="148"/>
      <c r="R3923" s="33"/>
      <c r="S3923" s="33"/>
      <c r="T3923" s="144"/>
      <c r="U3923" s="33"/>
      <c r="V3923" s="33"/>
      <c r="W3923" s="24"/>
      <c r="X3923" s="148"/>
      <c r="Y3923" s="148"/>
      <c r="Z3923" s="148"/>
      <c r="AA3923" s="148"/>
      <c r="AB3923" s="148"/>
      <c r="AC3923" s="148"/>
      <c r="AD3923" s="148"/>
      <c r="AE3923" s="148"/>
      <c r="AF3923" s="148"/>
      <c r="AG3923" s="148"/>
      <c r="AH3923" s="148"/>
    </row>
    <row r="3924" spans="1:34">
      <c r="A3924" s="144"/>
      <c r="B3924" s="33"/>
      <c r="C3924" s="33"/>
      <c r="D3924" s="33"/>
      <c r="E3924" s="33"/>
      <c r="F3924" s="33"/>
      <c r="G3924" s="33"/>
      <c r="H3924" s="33"/>
      <c r="I3924" s="33"/>
      <c r="J3924" s="145"/>
      <c r="K3924" s="33"/>
      <c r="L3924" s="33"/>
      <c r="M3924" s="146"/>
      <c r="N3924" s="144"/>
      <c r="O3924" s="147"/>
      <c r="P3924" s="148"/>
      <c r="Q3924" s="148"/>
      <c r="R3924" s="33"/>
      <c r="S3924" s="33"/>
      <c r="T3924" s="144"/>
      <c r="U3924" s="33"/>
      <c r="V3924" s="33"/>
      <c r="W3924" s="24"/>
      <c r="X3924" s="148"/>
      <c r="Y3924" s="148"/>
      <c r="Z3924" s="148"/>
      <c r="AA3924" s="148"/>
      <c r="AB3924" s="148"/>
      <c r="AC3924" s="148"/>
      <c r="AD3924" s="148"/>
      <c r="AE3924" s="148"/>
      <c r="AF3924" s="148"/>
      <c r="AG3924" s="148"/>
      <c r="AH3924" s="148"/>
    </row>
    <row r="3925" spans="1:34">
      <c r="A3925" s="144"/>
      <c r="B3925" s="33"/>
      <c r="C3925" s="33"/>
      <c r="D3925" s="33"/>
      <c r="E3925" s="33"/>
      <c r="F3925" s="33"/>
      <c r="G3925" s="33"/>
      <c r="H3925" s="33"/>
      <c r="I3925" s="33"/>
      <c r="J3925" s="145"/>
      <c r="K3925" s="33"/>
      <c r="L3925" s="33"/>
      <c r="M3925" s="146"/>
      <c r="N3925" s="144"/>
      <c r="O3925" s="147"/>
      <c r="P3925" s="148"/>
      <c r="Q3925" s="148"/>
      <c r="R3925" s="33"/>
      <c r="S3925" s="33"/>
      <c r="T3925" s="144"/>
      <c r="U3925" s="33"/>
      <c r="V3925" s="33"/>
      <c r="W3925" s="24"/>
      <c r="X3925" s="148"/>
      <c r="Y3925" s="148"/>
      <c r="Z3925" s="148"/>
      <c r="AA3925" s="148"/>
      <c r="AB3925" s="148"/>
      <c r="AC3925" s="148"/>
      <c r="AD3925" s="148"/>
      <c r="AE3925" s="148"/>
      <c r="AF3925" s="148"/>
      <c r="AG3925" s="148"/>
      <c r="AH3925" s="148"/>
    </row>
    <row r="3926" spans="1:34">
      <c r="A3926" s="144"/>
      <c r="B3926" s="33"/>
      <c r="C3926" s="33"/>
      <c r="D3926" s="33"/>
      <c r="E3926" s="33"/>
      <c r="F3926" s="33"/>
      <c r="G3926" s="33"/>
      <c r="H3926" s="33"/>
      <c r="I3926" s="33"/>
      <c r="J3926" s="145"/>
      <c r="K3926" s="33"/>
      <c r="L3926" s="33"/>
      <c r="M3926" s="146"/>
      <c r="N3926" s="144"/>
      <c r="O3926" s="147"/>
      <c r="P3926" s="148"/>
      <c r="Q3926" s="148"/>
      <c r="R3926" s="33"/>
      <c r="S3926" s="33"/>
      <c r="T3926" s="144"/>
      <c r="U3926" s="33"/>
      <c r="V3926" s="33"/>
      <c r="W3926" s="24"/>
      <c r="X3926" s="148"/>
      <c r="Y3926" s="148"/>
      <c r="Z3926" s="148"/>
      <c r="AA3926" s="148"/>
      <c r="AB3926" s="148"/>
      <c r="AC3926" s="148"/>
      <c r="AD3926" s="148"/>
      <c r="AE3926" s="148"/>
      <c r="AF3926" s="148"/>
      <c r="AG3926" s="148"/>
      <c r="AH3926" s="148"/>
    </row>
    <row r="3927" spans="1:34">
      <c r="A3927" s="144"/>
      <c r="B3927" s="33"/>
      <c r="C3927" s="33"/>
      <c r="D3927" s="33"/>
      <c r="E3927" s="33"/>
      <c r="F3927" s="33"/>
      <c r="G3927" s="33"/>
      <c r="H3927" s="33"/>
      <c r="I3927" s="33"/>
      <c r="J3927" s="145"/>
      <c r="K3927" s="33"/>
      <c r="L3927" s="33"/>
      <c r="M3927" s="146"/>
      <c r="N3927" s="144"/>
      <c r="O3927" s="147"/>
      <c r="P3927" s="148"/>
      <c r="Q3927" s="148"/>
      <c r="R3927" s="33"/>
      <c r="S3927" s="33"/>
      <c r="T3927" s="144"/>
      <c r="U3927" s="33"/>
      <c r="V3927" s="33"/>
      <c r="W3927" s="24"/>
      <c r="X3927" s="148"/>
      <c r="Y3927" s="148"/>
      <c r="Z3927" s="148"/>
      <c r="AA3927" s="148"/>
      <c r="AB3927" s="148"/>
      <c r="AC3927" s="148"/>
      <c r="AD3927" s="148"/>
      <c r="AE3927" s="148"/>
      <c r="AF3927" s="148"/>
      <c r="AG3927" s="148"/>
      <c r="AH3927" s="148"/>
    </row>
    <row r="3928" spans="1:34">
      <c r="A3928" s="144"/>
      <c r="B3928" s="33"/>
      <c r="C3928" s="33"/>
      <c r="D3928" s="33"/>
      <c r="E3928" s="33"/>
      <c r="F3928" s="33"/>
      <c r="G3928" s="33"/>
      <c r="H3928" s="33"/>
      <c r="I3928" s="33"/>
      <c r="J3928" s="145"/>
      <c r="K3928" s="33"/>
      <c r="L3928" s="33"/>
      <c r="M3928" s="146"/>
      <c r="N3928" s="144"/>
      <c r="O3928" s="147"/>
      <c r="P3928" s="148"/>
      <c r="Q3928" s="148"/>
      <c r="R3928" s="33"/>
      <c r="S3928" s="33"/>
      <c r="T3928" s="144"/>
      <c r="U3928" s="33"/>
      <c r="V3928" s="33"/>
      <c r="W3928" s="24"/>
      <c r="X3928" s="148"/>
      <c r="Y3928" s="148"/>
      <c r="Z3928" s="148"/>
      <c r="AA3928" s="148"/>
      <c r="AB3928" s="148"/>
      <c r="AC3928" s="148"/>
      <c r="AD3928" s="148"/>
      <c r="AE3928" s="148"/>
      <c r="AF3928" s="148"/>
      <c r="AG3928" s="148"/>
      <c r="AH3928" s="148"/>
    </row>
    <row r="3929" spans="1:34">
      <c r="A3929" s="144"/>
      <c r="B3929" s="33"/>
      <c r="C3929" s="33"/>
      <c r="D3929" s="33"/>
      <c r="E3929" s="33"/>
      <c r="F3929" s="33"/>
      <c r="G3929" s="33"/>
      <c r="H3929" s="33"/>
      <c r="I3929" s="33"/>
      <c r="J3929" s="145"/>
      <c r="K3929" s="33"/>
      <c r="L3929" s="33"/>
      <c r="M3929" s="146"/>
      <c r="N3929" s="144"/>
      <c r="O3929" s="147"/>
      <c r="P3929" s="148"/>
      <c r="Q3929" s="148"/>
      <c r="R3929" s="33"/>
      <c r="S3929" s="33"/>
      <c r="T3929" s="144"/>
      <c r="U3929" s="33"/>
      <c r="V3929" s="33"/>
      <c r="W3929" s="24"/>
      <c r="X3929" s="148"/>
      <c r="Y3929" s="148"/>
      <c r="Z3929" s="148"/>
      <c r="AA3929" s="148"/>
      <c r="AB3929" s="148"/>
      <c r="AC3929" s="148"/>
      <c r="AD3929" s="148"/>
      <c r="AE3929" s="148"/>
      <c r="AF3929" s="148"/>
      <c r="AG3929" s="148"/>
      <c r="AH3929" s="148"/>
    </row>
    <row r="3930" spans="1:34">
      <c r="A3930" s="144"/>
      <c r="B3930" s="33"/>
      <c r="C3930" s="33"/>
      <c r="D3930" s="33"/>
      <c r="E3930" s="33"/>
      <c r="F3930" s="33"/>
      <c r="G3930" s="33"/>
      <c r="H3930" s="33"/>
      <c r="I3930" s="33"/>
      <c r="J3930" s="145"/>
      <c r="K3930" s="33"/>
      <c r="L3930" s="33"/>
      <c r="M3930" s="146"/>
      <c r="N3930" s="144"/>
      <c r="O3930" s="147"/>
      <c r="P3930" s="148"/>
      <c r="Q3930" s="148"/>
      <c r="R3930" s="33"/>
      <c r="S3930" s="33"/>
      <c r="T3930" s="144"/>
      <c r="U3930" s="33"/>
      <c r="V3930" s="33"/>
      <c r="W3930" s="24"/>
      <c r="X3930" s="148"/>
      <c r="Y3930" s="148"/>
      <c r="Z3930" s="148"/>
      <c r="AA3930" s="148"/>
      <c r="AB3930" s="148"/>
      <c r="AC3930" s="148"/>
      <c r="AD3930" s="148"/>
      <c r="AE3930" s="148"/>
      <c r="AF3930" s="148"/>
      <c r="AG3930" s="148"/>
      <c r="AH3930" s="148"/>
    </row>
    <row r="3931" spans="1:34">
      <c r="A3931" s="144"/>
      <c r="B3931" s="33"/>
      <c r="C3931" s="33"/>
      <c r="D3931" s="33"/>
      <c r="E3931" s="33"/>
      <c r="F3931" s="33"/>
      <c r="G3931" s="33"/>
      <c r="H3931" s="33"/>
      <c r="I3931" s="33"/>
      <c r="J3931" s="145"/>
      <c r="K3931" s="33"/>
      <c r="L3931" s="33"/>
      <c r="M3931" s="146"/>
      <c r="N3931" s="144"/>
      <c r="O3931" s="147"/>
      <c r="P3931" s="148"/>
      <c r="Q3931" s="148"/>
      <c r="R3931" s="33"/>
      <c r="S3931" s="33"/>
      <c r="T3931" s="144"/>
      <c r="U3931" s="33"/>
      <c r="V3931" s="33"/>
      <c r="W3931" s="24"/>
      <c r="X3931" s="148"/>
      <c r="Y3931" s="148"/>
      <c r="Z3931" s="148"/>
      <c r="AA3931" s="148"/>
      <c r="AB3931" s="148"/>
      <c r="AC3931" s="148"/>
      <c r="AD3931" s="148"/>
      <c r="AE3931" s="148"/>
      <c r="AF3931" s="148"/>
      <c r="AG3931" s="148"/>
      <c r="AH3931" s="148"/>
    </row>
    <row r="3932" spans="1:34">
      <c r="A3932" s="144"/>
      <c r="B3932" s="33"/>
      <c r="C3932" s="33"/>
      <c r="D3932" s="33"/>
      <c r="E3932" s="33"/>
      <c r="F3932" s="33"/>
      <c r="G3932" s="33"/>
      <c r="H3932" s="33"/>
      <c r="I3932" s="33"/>
      <c r="J3932" s="145"/>
      <c r="K3932" s="33"/>
      <c r="L3932" s="33"/>
      <c r="M3932" s="146"/>
      <c r="N3932" s="144"/>
      <c r="O3932" s="147"/>
      <c r="P3932" s="148"/>
      <c r="Q3932" s="148"/>
      <c r="R3932" s="33"/>
      <c r="S3932" s="33"/>
      <c r="T3932" s="144"/>
      <c r="U3932" s="33"/>
      <c r="V3932" s="33"/>
      <c r="W3932" s="24"/>
      <c r="X3932" s="148"/>
      <c r="Y3932" s="148"/>
      <c r="Z3932" s="148"/>
      <c r="AA3932" s="148"/>
      <c r="AB3932" s="148"/>
      <c r="AC3932" s="148"/>
      <c r="AD3932" s="148"/>
      <c r="AE3932" s="148"/>
      <c r="AF3932" s="148"/>
      <c r="AG3932" s="148"/>
      <c r="AH3932" s="148"/>
    </row>
    <row r="3933" spans="1:34">
      <c r="A3933" s="144"/>
      <c r="B3933" s="33"/>
      <c r="C3933" s="33"/>
      <c r="D3933" s="33"/>
      <c r="E3933" s="33"/>
      <c r="F3933" s="33"/>
      <c r="G3933" s="33"/>
      <c r="H3933" s="33"/>
      <c r="I3933" s="33"/>
      <c r="J3933" s="145"/>
      <c r="K3933" s="33"/>
      <c r="L3933" s="33"/>
      <c r="M3933" s="146"/>
      <c r="N3933" s="144"/>
      <c r="O3933" s="147"/>
      <c r="P3933" s="148"/>
      <c r="Q3933" s="148"/>
      <c r="R3933" s="33"/>
      <c r="S3933" s="33"/>
      <c r="T3933" s="144"/>
      <c r="U3933" s="33"/>
      <c r="V3933" s="33"/>
      <c r="W3933" s="24"/>
      <c r="X3933" s="148"/>
      <c r="Y3933" s="148"/>
      <c r="Z3933" s="148"/>
      <c r="AA3933" s="148"/>
      <c r="AB3933" s="148"/>
      <c r="AC3933" s="148"/>
      <c r="AD3933" s="148"/>
      <c r="AE3933" s="148"/>
      <c r="AF3933" s="148"/>
      <c r="AG3933" s="148"/>
      <c r="AH3933" s="148"/>
    </row>
    <row r="3934" spans="1:34">
      <c r="A3934" s="144"/>
      <c r="B3934" s="33"/>
      <c r="C3934" s="33"/>
      <c r="D3934" s="33"/>
      <c r="E3934" s="33"/>
      <c r="F3934" s="33"/>
      <c r="G3934" s="33"/>
      <c r="H3934" s="33"/>
      <c r="I3934" s="33"/>
      <c r="J3934" s="145"/>
      <c r="K3934" s="33"/>
      <c r="L3934" s="33"/>
      <c r="M3934" s="146"/>
      <c r="N3934" s="144"/>
      <c r="O3934" s="147"/>
      <c r="P3934" s="148"/>
      <c r="Q3934" s="148"/>
      <c r="R3934" s="33"/>
      <c r="S3934" s="33"/>
      <c r="T3934" s="144"/>
      <c r="U3934" s="33"/>
      <c r="V3934" s="33"/>
      <c r="W3934" s="24"/>
      <c r="X3934" s="148"/>
      <c r="Y3934" s="148"/>
      <c r="Z3934" s="148"/>
      <c r="AA3934" s="148"/>
      <c r="AB3934" s="148"/>
      <c r="AC3934" s="148"/>
      <c r="AD3934" s="148"/>
      <c r="AE3934" s="148"/>
      <c r="AF3934" s="148"/>
      <c r="AG3934" s="148"/>
      <c r="AH3934" s="148"/>
    </row>
    <row r="3935" spans="1:34">
      <c r="A3935" s="144"/>
      <c r="B3935" s="33"/>
      <c r="C3935" s="33"/>
      <c r="D3935" s="33"/>
      <c r="E3935" s="33"/>
      <c r="F3935" s="33"/>
      <c r="G3935" s="33"/>
      <c r="H3935" s="33"/>
      <c r="I3935" s="33"/>
      <c r="J3935" s="145"/>
      <c r="K3935" s="33"/>
      <c r="L3935" s="33"/>
      <c r="M3935" s="146"/>
      <c r="N3935" s="144"/>
      <c r="O3935" s="147"/>
      <c r="P3935" s="148"/>
      <c r="Q3935" s="148"/>
      <c r="R3935" s="33"/>
      <c r="S3935" s="33"/>
      <c r="T3935" s="144"/>
      <c r="U3935" s="33"/>
      <c r="V3935" s="33"/>
      <c r="W3935" s="24"/>
      <c r="X3935" s="148"/>
      <c r="Y3935" s="148"/>
      <c r="Z3935" s="148"/>
      <c r="AA3935" s="148"/>
      <c r="AB3935" s="148"/>
      <c r="AC3935" s="148"/>
      <c r="AD3935" s="148"/>
      <c r="AE3935" s="148"/>
      <c r="AF3935" s="148"/>
      <c r="AG3935" s="148"/>
      <c r="AH3935" s="148"/>
    </row>
    <row r="3936" spans="1:34">
      <c r="A3936" s="144"/>
      <c r="B3936" s="33"/>
      <c r="C3936" s="33"/>
      <c r="D3936" s="33"/>
      <c r="E3936" s="33"/>
      <c r="F3936" s="33"/>
      <c r="G3936" s="33"/>
      <c r="H3936" s="33"/>
      <c r="I3936" s="33"/>
      <c r="J3936" s="145"/>
      <c r="K3936" s="33"/>
      <c r="L3936" s="33"/>
      <c r="M3936" s="146"/>
      <c r="N3936" s="144"/>
      <c r="O3936" s="147"/>
      <c r="P3936" s="148"/>
      <c r="Q3936" s="148"/>
      <c r="R3936" s="33"/>
      <c r="S3936" s="33"/>
      <c r="T3936" s="144"/>
      <c r="U3936" s="33"/>
      <c r="V3936" s="33"/>
      <c r="W3936" s="24"/>
      <c r="X3936" s="148"/>
      <c r="Y3936" s="148"/>
      <c r="Z3936" s="148"/>
      <c r="AA3936" s="148"/>
      <c r="AB3936" s="148"/>
      <c r="AC3936" s="148"/>
      <c r="AD3936" s="148"/>
      <c r="AE3936" s="148"/>
      <c r="AF3936" s="148"/>
      <c r="AG3936" s="148"/>
      <c r="AH3936" s="148"/>
    </row>
    <row r="3937" spans="1:34">
      <c r="A3937" s="144"/>
      <c r="B3937" s="33"/>
      <c r="C3937" s="33"/>
      <c r="D3937" s="33"/>
      <c r="E3937" s="33"/>
      <c r="F3937" s="33"/>
      <c r="G3937" s="33"/>
      <c r="H3937" s="33"/>
      <c r="I3937" s="33"/>
      <c r="J3937" s="145"/>
      <c r="K3937" s="33"/>
      <c r="L3937" s="33"/>
      <c r="M3937" s="146"/>
      <c r="N3937" s="144"/>
      <c r="O3937" s="147"/>
      <c r="P3937" s="148"/>
      <c r="Q3937" s="148"/>
      <c r="R3937" s="33"/>
      <c r="S3937" s="33"/>
      <c r="T3937" s="144"/>
      <c r="U3937" s="33"/>
      <c r="V3937" s="33"/>
      <c r="W3937" s="24"/>
      <c r="X3937" s="148"/>
      <c r="Y3937" s="148"/>
      <c r="Z3937" s="148"/>
      <c r="AA3937" s="148"/>
      <c r="AB3937" s="148"/>
      <c r="AC3937" s="148"/>
      <c r="AD3937" s="148"/>
      <c r="AE3937" s="148"/>
      <c r="AF3937" s="148"/>
      <c r="AG3937" s="148"/>
      <c r="AH3937" s="148"/>
    </row>
    <row r="3938" spans="1:34">
      <c r="A3938" s="144"/>
      <c r="B3938" s="33"/>
      <c r="C3938" s="33"/>
      <c r="D3938" s="33"/>
      <c r="E3938" s="33"/>
      <c r="F3938" s="33"/>
      <c r="G3938" s="33"/>
      <c r="H3938" s="33"/>
      <c r="I3938" s="33"/>
      <c r="J3938" s="145"/>
      <c r="K3938" s="33"/>
      <c r="L3938" s="33"/>
      <c r="M3938" s="146"/>
      <c r="N3938" s="144"/>
      <c r="O3938" s="147"/>
      <c r="P3938" s="148"/>
      <c r="Q3938" s="148"/>
      <c r="R3938" s="33"/>
      <c r="S3938" s="33"/>
      <c r="T3938" s="144"/>
      <c r="U3938" s="33"/>
      <c r="V3938" s="33"/>
      <c r="W3938" s="24"/>
      <c r="X3938" s="148"/>
      <c r="Y3938" s="148"/>
      <c r="Z3938" s="148"/>
      <c r="AA3938" s="148"/>
      <c r="AB3938" s="148"/>
      <c r="AC3938" s="148"/>
      <c r="AD3938" s="148"/>
      <c r="AE3938" s="148"/>
      <c r="AF3938" s="148"/>
      <c r="AG3938" s="148"/>
      <c r="AH3938" s="148"/>
    </row>
    <row r="3939" spans="1:34">
      <c r="A3939" s="144"/>
      <c r="B3939" s="33"/>
      <c r="C3939" s="33"/>
      <c r="D3939" s="33"/>
      <c r="E3939" s="33"/>
      <c r="F3939" s="33"/>
      <c r="G3939" s="33"/>
      <c r="H3939" s="33"/>
      <c r="I3939" s="33"/>
      <c r="J3939" s="145"/>
      <c r="K3939" s="33"/>
      <c r="L3939" s="33"/>
      <c r="M3939" s="146"/>
      <c r="N3939" s="144"/>
      <c r="O3939" s="147"/>
      <c r="P3939" s="148"/>
      <c r="Q3939" s="148"/>
      <c r="R3939" s="33"/>
      <c r="S3939" s="33"/>
      <c r="T3939" s="144"/>
      <c r="U3939" s="33"/>
      <c r="V3939" s="33"/>
      <c r="W3939" s="24"/>
      <c r="X3939" s="148"/>
      <c r="Y3939" s="148"/>
      <c r="Z3939" s="148"/>
      <c r="AA3939" s="148"/>
      <c r="AB3939" s="148"/>
      <c r="AC3939" s="148"/>
      <c r="AD3939" s="148"/>
      <c r="AE3939" s="148"/>
      <c r="AF3939" s="148"/>
      <c r="AG3939" s="148"/>
      <c r="AH3939" s="148"/>
    </row>
    <row r="3940" spans="1:34">
      <c r="A3940" s="144"/>
      <c r="B3940" s="33"/>
      <c r="C3940" s="33"/>
      <c r="D3940" s="33"/>
      <c r="E3940" s="33"/>
      <c r="F3940" s="33"/>
      <c r="G3940" s="33"/>
      <c r="H3940" s="33"/>
      <c r="I3940" s="33"/>
      <c r="J3940" s="145"/>
      <c r="K3940" s="33"/>
      <c r="L3940" s="33"/>
      <c r="M3940" s="146"/>
      <c r="N3940" s="144"/>
      <c r="O3940" s="147"/>
      <c r="P3940" s="148"/>
      <c r="Q3940" s="148"/>
      <c r="R3940" s="33"/>
      <c r="S3940" s="33"/>
      <c r="T3940" s="144"/>
      <c r="U3940" s="33"/>
      <c r="V3940" s="33"/>
      <c r="W3940" s="24"/>
      <c r="X3940" s="148"/>
      <c r="Y3940" s="148"/>
      <c r="Z3940" s="148"/>
      <c r="AA3940" s="148"/>
      <c r="AB3940" s="148"/>
      <c r="AC3940" s="148"/>
      <c r="AD3940" s="148"/>
      <c r="AE3940" s="148"/>
      <c r="AF3940" s="148"/>
      <c r="AG3940" s="148"/>
      <c r="AH3940" s="148"/>
    </row>
    <row r="3941" spans="1:34">
      <c r="A3941" s="144"/>
      <c r="B3941" s="33"/>
      <c r="C3941" s="33"/>
      <c r="D3941" s="33"/>
      <c r="E3941" s="33"/>
      <c r="F3941" s="33"/>
      <c r="G3941" s="33"/>
      <c r="H3941" s="33"/>
      <c r="I3941" s="33"/>
      <c r="J3941" s="145"/>
      <c r="K3941" s="33"/>
      <c r="L3941" s="33"/>
      <c r="M3941" s="146"/>
      <c r="N3941" s="144"/>
      <c r="O3941" s="147"/>
      <c r="P3941" s="148"/>
      <c r="Q3941" s="148"/>
      <c r="R3941" s="33"/>
      <c r="S3941" s="33"/>
      <c r="T3941" s="144"/>
      <c r="U3941" s="33"/>
      <c r="V3941" s="33"/>
      <c r="W3941" s="24"/>
      <c r="X3941" s="148"/>
      <c r="Y3941" s="148"/>
      <c r="Z3941" s="148"/>
      <c r="AA3941" s="148"/>
      <c r="AB3941" s="148"/>
      <c r="AC3941" s="148"/>
      <c r="AD3941" s="148"/>
      <c r="AE3941" s="148"/>
      <c r="AF3941" s="148"/>
      <c r="AG3941" s="148"/>
      <c r="AH3941" s="148"/>
    </row>
    <row r="3942" spans="1:34">
      <c r="A3942" s="144"/>
      <c r="B3942" s="33"/>
      <c r="C3942" s="33"/>
      <c r="D3942" s="33"/>
      <c r="E3942" s="33"/>
      <c r="F3942" s="33"/>
      <c r="G3942" s="33"/>
      <c r="H3942" s="33"/>
      <c r="I3942" s="33"/>
      <c r="J3942" s="145"/>
      <c r="K3942" s="33"/>
      <c r="L3942" s="33"/>
      <c r="M3942" s="146"/>
      <c r="N3942" s="144"/>
      <c r="O3942" s="147"/>
      <c r="P3942" s="148"/>
      <c r="Q3942" s="148"/>
      <c r="R3942" s="33"/>
      <c r="S3942" s="33"/>
      <c r="T3942" s="144"/>
      <c r="U3942" s="33"/>
      <c r="V3942" s="33"/>
      <c r="W3942" s="24"/>
      <c r="X3942" s="148"/>
      <c r="Y3942" s="148"/>
      <c r="Z3942" s="148"/>
      <c r="AA3942" s="148"/>
      <c r="AB3942" s="148"/>
      <c r="AC3942" s="148"/>
      <c r="AD3942" s="148"/>
      <c r="AE3942" s="148"/>
      <c r="AF3942" s="148"/>
      <c r="AG3942" s="148"/>
      <c r="AH3942" s="148"/>
    </row>
    <row r="3943" spans="1:34">
      <c r="A3943" s="144"/>
      <c r="B3943" s="33"/>
      <c r="C3943" s="33"/>
      <c r="D3943" s="33"/>
      <c r="E3943" s="33"/>
      <c r="F3943" s="33"/>
      <c r="G3943" s="33"/>
      <c r="H3943" s="33"/>
      <c r="I3943" s="33"/>
      <c r="J3943" s="145"/>
      <c r="K3943" s="33"/>
      <c r="L3943" s="33"/>
      <c r="M3943" s="146"/>
      <c r="N3943" s="144"/>
      <c r="O3943" s="147"/>
      <c r="P3943" s="148"/>
      <c r="Q3943" s="148"/>
      <c r="R3943" s="33"/>
      <c r="S3943" s="33"/>
      <c r="T3943" s="144"/>
      <c r="U3943" s="33"/>
      <c r="V3943" s="33"/>
      <c r="W3943" s="24"/>
      <c r="X3943" s="148"/>
      <c r="Y3943" s="148"/>
      <c r="Z3943" s="148"/>
      <c r="AA3943" s="148"/>
      <c r="AB3943" s="148"/>
      <c r="AC3943" s="148"/>
      <c r="AD3943" s="148"/>
      <c r="AE3943" s="148"/>
      <c r="AF3943" s="148"/>
      <c r="AG3943" s="148"/>
      <c r="AH3943" s="148"/>
    </row>
    <row r="3944" spans="1:34">
      <c r="A3944" s="144"/>
      <c r="B3944" s="33"/>
      <c r="C3944" s="33"/>
      <c r="D3944" s="33"/>
      <c r="E3944" s="33"/>
      <c r="F3944" s="33"/>
      <c r="G3944" s="33"/>
      <c r="H3944" s="33"/>
      <c r="I3944" s="33"/>
      <c r="J3944" s="145"/>
      <c r="K3944" s="33"/>
      <c r="L3944" s="33"/>
      <c r="M3944" s="146"/>
      <c r="N3944" s="144"/>
      <c r="O3944" s="147"/>
      <c r="P3944" s="148"/>
      <c r="Q3944" s="148"/>
      <c r="R3944" s="33"/>
      <c r="S3944" s="33"/>
      <c r="T3944" s="144"/>
      <c r="U3944" s="33"/>
      <c r="V3944" s="33"/>
      <c r="W3944" s="24"/>
      <c r="X3944" s="148"/>
      <c r="Y3944" s="148"/>
      <c r="Z3944" s="148"/>
      <c r="AA3944" s="148"/>
      <c r="AB3944" s="148"/>
      <c r="AC3944" s="148"/>
      <c r="AD3944" s="148"/>
      <c r="AE3944" s="148"/>
      <c r="AF3944" s="148"/>
      <c r="AG3944" s="148"/>
      <c r="AH3944" s="148"/>
    </row>
    <row r="3945" spans="1:34">
      <c r="A3945" s="144"/>
      <c r="B3945" s="33"/>
      <c r="C3945" s="33"/>
      <c r="D3945" s="33"/>
      <c r="E3945" s="33"/>
      <c r="F3945" s="33"/>
      <c r="G3945" s="33"/>
      <c r="H3945" s="33"/>
      <c r="I3945" s="33"/>
      <c r="J3945" s="145"/>
      <c r="K3945" s="33"/>
      <c r="L3945" s="33"/>
      <c r="M3945" s="146"/>
      <c r="N3945" s="144"/>
      <c r="O3945" s="147"/>
      <c r="P3945" s="148"/>
      <c r="Q3945" s="148"/>
      <c r="R3945" s="33"/>
      <c r="S3945" s="33"/>
      <c r="T3945" s="144"/>
      <c r="U3945" s="33"/>
      <c r="V3945" s="33"/>
      <c r="W3945" s="24"/>
      <c r="X3945" s="148"/>
      <c r="Y3945" s="148"/>
      <c r="Z3945" s="148"/>
      <c r="AA3945" s="148"/>
      <c r="AB3945" s="148"/>
      <c r="AC3945" s="148"/>
      <c r="AD3945" s="148"/>
      <c r="AE3945" s="148"/>
      <c r="AF3945" s="148"/>
      <c r="AG3945" s="148"/>
      <c r="AH3945" s="148"/>
    </row>
    <row r="3946" spans="1:34">
      <c r="A3946" s="144"/>
      <c r="B3946" s="33"/>
      <c r="C3946" s="33"/>
      <c r="D3946" s="33"/>
      <c r="E3946" s="33"/>
      <c r="F3946" s="33"/>
      <c r="G3946" s="33"/>
      <c r="H3946" s="33"/>
      <c r="I3946" s="33"/>
      <c r="J3946" s="145"/>
      <c r="K3946" s="33"/>
      <c r="L3946" s="33"/>
      <c r="M3946" s="146"/>
      <c r="N3946" s="144"/>
      <c r="O3946" s="147"/>
      <c r="P3946" s="148"/>
      <c r="Q3946" s="148"/>
      <c r="R3946" s="33"/>
      <c r="S3946" s="33"/>
      <c r="T3946" s="144"/>
      <c r="U3946" s="33"/>
      <c r="V3946" s="33"/>
      <c r="W3946" s="24"/>
      <c r="X3946" s="148"/>
      <c r="Y3946" s="148"/>
      <c r="Z3946" s="148"/>
      <c r="AA3946" s="148"/>
      <c r="AB3946" s="148"/>
      <c r="AC3946" s="148"/>
      <c r="AD3946" s="148"/>
      <c r="AE3946" s="148"/>
      <c r="AF3946" s="148"/>
      <c r="AG3946" s="148"/>
      <c r="AH3946" s="148"/>
    </row>
    <row r="3947" spans="1:34">
      <c r="A3947" s="144"/>
      <c r="B3947" s="33"/>
      <c r="C3947" s="33"/>
      <c r="D3947" s="33"/>
      <c r="E3947" s="33"/>
      <c r="F3947" s="33"/>
      <c r="G3947" s="33"/>
      <c r="H3947" s="33"/>
      <c r="I3947" s="33"/>
      <c r="J3947" s="145"/>
      <c r="K3947" s="33"/>
      <c r="L3947" s="33"/>
      <c r="M3947" s="146"/>
      <c r="N3947" s="144"/>
      <c r="O3947" s="147"/>
      <c r="P3947" s="148"/>
      <c r="Q3947" s="148"/>
      <c r="R3947" s="33"/>
      <c r="S3947" s="33"/>
      <c r="T3947" s="144"/>
      <c r="U3947" s="33"/>
      <c r="V3947" s="33"/>
      <c r="W3947" s="24"/>
      <c r="X3947" s="148"/>
      <c r="Y3947" s="148"/>
      <c r="Z3947" s="148"/>
      <c r="AA3947" s="148"/>
      <c r="AB3947" s="148"/>
      <c r="AC3947" s="148"/>
      <c r="AD3947" s="148"/>
      <c r="AE3947" s="148"/>
      <c r="AF3947" s="148"/>
      <c r="AG3947" s="148"/>
      <c r="AH3947" s="148"/>
    </row>
    <row r="3948" spans="1:34">
      <c r="A3948" s="144"/>
      <c r="B3948" s="33"/>
      <c r="C3948" s="33"/>
      <c r="D3948" s="33"/>
      <c r="E3948" s="33"/>
      <c r="F3948" s="33"/>
      <c r="G3948" s="33"/>
      <c r="H3948" s="33"/>
      <c r="I3948" s="33"/>
      <c r="J3948" s="145"/>
      <c r="K3948" s="33"/>
      <c r="L3948" s="33"/>
      <c r="M3948" s="146"/>
      <c r="N3948" s="144"/>
      <c r="O3948" s="147"/>
      <c r="P3948" s="148"/>
      <c r="Q3948" s="148"/>
      <c r="R3948" s="33"/>
      <c r="S3948" s="33"/>
      <c r="T3948" s="144"/>
      <c r="U3948" s="33"/>
      <c r="V3948" s="33"/>
      <c r="W3948" s="24"/>
      <c r="X3948" s="148"/>
      <c r="Y3948" s="148"/>
      <c r="Z3948" s="148"/>
      <c r="AA3948" s="148"/>
      <c r="AB3948" s="148"/>
      <c r="AC3948" s="148"/>
      <c r="AD3948" s="148"/>
      <c r="AE3948" s="148"/>
      <c r="AF3948" s="148"/>
      <c r="AG3948" s="148"/>
      <c r="AH3948" s="148"/>
    </row>
    <row r="3949" spans="1:34">
      <c r="A3949" s="144"/>
      <c r="B3949" s="33"/>
      <c r="C3949" s="33"/>
      <c r="D3949" s="33"/>
      <c r="E3949" s="33"/>
      <c r="F3949" s="33"/>
      <c r="G3949" s="33"/>
      <c r="H3949" s="33"/>
      <c r="I3949" s="33"/>
      <c r="J3949" s="145"/>
      <c r="K3949" s="33"/>
      <c r="L3949" s="33"/>
      <c r="M3949" s="146"/>
      <c r="N3949" s="144"/>
      <c r="O3949" s="147"/>
      <c r="P3949" s="148"/>
      <c r="Q3949" s="148"/>
      <c r="R3949" s="33"/>
      <c r="S3949" s="33"/>
      <c r="T3949" s="144"/>
      <c r="U3949" s="33"/>
      <c r="V3949" s="33"/>
      <c r="W3949" s="24"/>
      <c r="X3949" s="148"/>
      <c r="Y3949" s="148"/>
      <c r="Z3949" s="148"/>
      <c r="AA3949" s="148"/>
      <c r="AB3949" s="148"/>
      <c r="AC3949" s="148"/>
      <c r="AD3949" s="148"/>
      <c r="AE3949" s="148"/>
      <c r="AF3949" s="148"/>
      <c r="AG3949" s="148"/>
      <c r="AH3949" s="148"/>
    </row>
    <row r="3950" spans="1:34">
      <c r="A3950" s="144"/>
      <c r="B3950" s="33"/>
      <c r="C3950" s="33"/>
      <c r="D3950" s="33"/>
      <c r="E3950" s="33"/>
      <c r="F3950" s="33"/>
      <c r="G3950" s="33"/>
      <c r="H3950" s="33"/>
      <c r="I3950" s="33"/>
      <c r="J3950" s="145"/>
      <c r="K3950" s="33"/>
      <c r="L3950" s="33"/>
      <c r="M3950" s="146"/>
      <c r="N3950" s="144"/>
      <c r="O3950" s="147"/>
      <c r="P3950" s="148"/>
      <c r="Q3950" s="148"/>
      <c r="R3950" s="33"/>
      <c r="S3950" s="33"/>
      <c r="T3950" s="144"/>
      <c r="U3950" s="33"/>
      <c r="V3950" s="33"/>
      <c r="W3950" s="24"/>
      <c r="X3950" s="148"/>
      <c r="Y3950" s="148"/>
      <c r="Z3950" s="148"/>
      <c r="AA3950" s="148"/>
      <c r="AB3950" s="148"/>
      <c r="AC3950" s="148"/>
      <c r="AD3950" s="148"/>
      <c r="AE3950" s="148"/>
      <c r="AF3950" s="148"/>
      <c r="AG3950" s="148"/>
      <c r="AH3950" s="148"/>
    </row>
    <row r="3951" spans="1:34">
      <c r="A3951" s="144"/>
      <c r="B3951" s="33"/>
      <c r="C3951" s="33"/>
      <c r="D3951" s="33"/>
      <c r="E3951" s="33"/>
      <c r="F3951" s="33"/>
      <c r="G3951" s="33"/>
      <c r="H3951" s="33"/>
      <c r="I3951" s="33"/>
      <c r="J3951" s="145"/>
      <c r="K3951" s="33"/>
      <c r="L3951" s="33"/>
      <c r="M3951" s="146"/>
      <c r="N3951" s="144"/>
      <c r="O3951" s="147"/>
      <c r="P3951" s="148"/>
      <c r="Q3951" s="148"/>
      <c r="R3951" s="33"/>
      <c r="S3951" s="33"/>
      <c r="T3951" s="144"/>
      <c r="U3951" s="33"/>
      <c r="V3951" s="33"/>
      <c r="W3951" s="24"/>
      <c r="X3951" s="148"/>
      <c r="Y3951" s="148"/>
      <c r="Z3951" s="148"/>
      <c r="AA3951" s="148"/>
      <c r="AB3951" s="148"/>
      <c r="AC3951" s="148"/>
      <c r="AD3951" s="148"/>
      <c r="AE3951" s="148"/>
      <c r="AF3951" s="148"/>
      <c r="AG3951" s="148"/>
      <c r="AH3951" s="148"/>
    </row>
    <row r="3952" spans="1:34">
      <c r="A3952" s="144"/>
      <c r="B3952" s="33"/>
      <c r="C3952" s="33"/>
      <c r="D3952" s="33"/>
      <c r="E3952" s="33"/>
      <c r="F3952" s="33"/>
      <c r="G3952" s="33"/>
      <c r="H3952" s="33"/>
      <c r="I3952" s="33"/>
      <c r="J3952" s="145"/>
      <c r="K3952" s="33"/>
      <c r="L3952" s="33"/>
      <c r="M3952" s="146"/>
      <c r="N3952" s="144"/>
      <c r="O3952" s="147"/>
      <c r="P3952" s="148"/>
      <c r="Q3952" s="148"/>
      <c r="R3952" s="33"/>
      <c r="S3952" s="33"/>
      <c r="T3952" s="144"/>
      <c r="U3952" s="33"/>
      <c r="V3952" s="33"/>
      <c r="W3952" s="24"/>
      <c r="X3952" s="148"/>
      <c r="Y3952" s="148"/>
      <c r="Z3952" s="148"/>
      <c r="AA3952" s="148"/>
      <c r="AB3952" s="148"/>
      <c r="AC3952" s="148"/>
      <c r="AD3952" s="148"/>
      <c r="AE3952" s="148"/>
      <c r="AF3952" s="148"/>
      <c r="AG3952" s="148"/>
      <c r="AH3952" s="148"/>
    </row>
    <row r="3953" spans="1:34">
      <c r="A3953" s="144"/>
      <c r="B3953" s="33"/>
      <c r="C3953" s="33"/>
      <c r="D3953" s="33"/>
      <c r="E3953" s="33"/>
      <c r="F3953" s="33"/>
      <c r="G3953" s="33"/>
      <c r="H3953" s="33"/>
      <c r="I3953" s="33"/>
      <c r="J3953" s="145"/>
      <c r="K3953" s="33"/>
      <c r="L3953" s="33"/>
      <c r="M3953" s="146"/>
      <c r="N3953" s="144"/>
      <c r="O3953" s="147"/>
      <c r="P3953" s="148"/>
      <c r="Q3953" s="148"/>
      <c r="R3953" s="33"/>
      <c r="S3953" s="33"/>
      <c r="T3953" s="144"/>
      <c r="U3953" s="33"/>
      <c r="V3953" s="33"/>
      <c r="W3953" s="24"/>
      <c r="X3953" s="148"/>
      <c r="Y3953" s="148"/>
      <c r="Z3953" s="148"/>
      <c r="AA3953" s="148"/>
      <c r="AB3953" s="148"/>
      <c r="AC3953" s="148"/>
      <c r="AD3953" s="148"/>
      <c r="AE3953" s="148"/>
      <c r="AF3953" s="148"/>
      <c r="AG3953" s="148"/>
      <c r="AH3953" s="148"/>
    </row>
    <row r="3954" spans="1:34">
      <c r="A3954" s="144"/>
      <c r="B3954" s="33"/>
      <c r="C3954" s="33"/>
      <c r="D3954" s="33"/>
      <c r="E3954" s="33"/>
      <c r="F3954" s="33"/>
      <c r="G3954" s="33"/>
      <c r="H3954" s="33"/>
      <c r="I3954" s="33"/>
      <c r="J3954" s="145"/>
      <c r="K3954" s="33"/>
      <c r="L3954" s="33"/>
      <c r="M3954" s="146"/>
      <c r="N3954" s="144"/>
      <c r="O3954" s="147"/>
      <c r="P3954" s="148"/>
      <c r="Q3954" s="148"/>
      <c r="R3954" s="33"/>
      <c r="S3954" s="33"/>
      <c r="T3954" s="144"/>
      <c r="U3954" s="33"/>
      <c r="V3954" s="33"/>
      <c r="W3954" s="24"/>
      <c r="X3954" s="148"/>
      <c r="Y3954" s="148"/>
      <c r="Z3954" s="148"/>
      <c r="AA3954" s="148"/>
      <c r="AB3954" s="148"/>
      <c r="AC3954" s="148"/>
      <c r="AD3954" s="148"/>
      <c r="AE3954" s="148"/>
      <c r="AF3954" s="148"/>
      <c r="AG3954" s="148"/>
      <c r="AH3954" s="148"/>
    </row>
    <row r="3955" spans="1:34">
      <c r="A3955" s="144"/>
      <c r="B3955" s="33"/>
      <c r="C3955" s="33"/>
      <c r="D3955" s="33"/>
      <c r="E3955" s="33"/>
      <c r="F3955" s="33"/>
      <c r="G3955" s="33"/>
      <c r="H3955" s="33"/>
      <c r="I3955" s="33"/>
      <c r="J3955" s="145"/>
      <c r="K3955" s="33"/>
      <c r="L3955" s="33"/>
      <c r="M3955" s="146"/>
      <c r="N3955" s="144"/>
      <c r="O3955" s="147"/>
      <c r="P3955" s="148"/>
      <c r="Q3955" s="148"/>
      <c r="R3955" s="33"/>
      <c r="S3955" s="33"/>
      <c r="T3955" s="144"/>
      <c r="U3955" s="33"/>
      <c r="V3955" s="33"/>
      <c r="W3955" s="24"/>
      <c r="X3955" s="148"/>
      <c r="Y3955" s="148"/>
      <c r="Z3955" s="148"/>
      <c r="AA3955" s="148"/>
      <c r="AB3955" s="148"/>
      <c r="AC3955" s="148"/>
      <c r="AD3955" s="148"/>
      <c r="AE3955" s="148"/>
      <c r="AF3955" s="148"/>
      <c r="AG3955" s="148"/>
      <c r="AH3955" s="148"/>
    </row>
    <row r="3956" spans="1:34">
      <c r="A3956" s="144"/>
      <c r="B3956" s="33"/>
      <c r="C3956" s="33"/>
      <c r="D3956" s="33"/>
      <c r="E3956" s="33"/>
      <c r="F3956" s="33"/>
      <c r="G3956" s="33"/>
      <c r="H3956" s="33"/>
      <c r="I3956" s="33"/>
      <c r="J3956" s="145"/>
      <c r="K3956" s="33"/>
      <c r="L3956" s="33"/>
      <c r="M3956" s="146"/>
      <c r="N3956" s="144"/>
      <c r="O3956" s="147"/>
      <c r="P3956" s="148"/>
      <c r="Q3956" s="148"/>
      <c r="R3956" s="33"/>
      <c r="S3956" s="33"/>
      <c r="T3956" s="144"/>
      <c r="U3956" s="33"/>
      <c r="V3956" s="33"/>
      <c r="W3956" s="24"/>
      <c r="X3956" s="148"/>
      <c r="Y3956" s="148"/>
      <c r="Z3956" s="148"/>
      <c r="AA3956" s="148"/>
      <c r="AB3956" s="148"/>
      <c r="AC3956" s="148"/>
      <c r="AD3956" s="148"/>
      <c r="AE3956" s="148"/>
      <c r="AF3956" s="148"/>
      <c r="AG3956" s="148"/>
      <c r="AH3956" s="148"/>
    </row>
    <row r="3957" spans="1:34">
      <c r="A3957" s="144"/>
      <c r="B3957" s="33"/>
      <c r="C3957" s="33"/>
      <c r="D3957" s="33"/>
      <c r="E3957" s="33"/>
      <c r="F3957" s="33"/>
      <c r="G3957" s="33"/>
      <c r="H3957" s="33"/>
      <c r="I3957" s="33"/>
      <c r="J3957" s="145"/>
      <c r="K3957" s="33"/>
      <c r="L3957" s="33"/>
      <c r="M3957" s="146"/>
      <c r="N3957" s="144"/>
      <c r="O3957" s="147"/>
      <c r="P3957" s="148"/>
      <c r="Q3957" s="148"/>
      <c r="R3957" s="33"/>
      <c r="S3957" s="33"/>
      <c r="T3957" s="144"/>
      <c r="U3957" s="33"/>
      <c r="V3957" s="33"/>
      <c r="W3957" s="24"/>
      <c r="X3957" s="148"/>
      <c r="Y3957" s="148"/>
      <c r="Z3957" s="148"/>
      <c r="AA3957" s="148"/>
      <c r="AB3957" s="148"/>
      <c r="AC3957" s="148"/>
      <c r="AD3957" s="148"/>
      <c r="AE3957" s="148"/>
      <c r="AF3957" s="148"/>
      <c r="AG3957" s="148"/>
      <c r="AH3957" s="148"/>
    </row>
    <row r="3958" spans="1:34">
      <c r="A3958" s="144"/>
      <c r="B3958" s="33"/>
      <c r="C3958" s="33"/>
      <c r="D3958" s="33"/>
      <c r="E3958" s="33"/>
      <c r="F3958" s="33"/>
      <c r="G3958" s="33"/>
      <c r="H3958" s="33"/>
      <c r="I3958" s="33"/>
      <c r="J3958" s="145"/>
      <c r="K3958" s="33"/>
      <c r="L3958" s="33"/>
      <c r="M3958" s="146"/>
      <c r="N3958" s="144"/>
      <c r="O3958" s="147"/>
      <c r="P3958" s="148"/>
      <c r="Q3958" s="148"/>
      <c r="R3958" s="33"/>
      <c r="S3958" s="33"/>
      <c r="T3958" s="144"/>
      <c r="U3958" s="33"/>
      <c r="V3958" s="33"/>
      <c r="W3958" s="24"/>
      <c r="X3958" s="148"/>
      <c r="Y3958" s="148"/>
      <c r="Z3958" s="148"/>
      <c r="AA3958" s="148"/>
      <c r="AB3958" s="148"/>
      <c r="AC3958" s="148"/>
      <c r="AD3958" s="148"/>
      <c r="AE3958" s="148"/>
      <c r="AF3958" s="148"/>
      <c r="AG3958" s="148"/>
      <c r="AH3958" s="148"/>
    </row>
    <row r="3959" spans="1:34">
      <c r="A3959" s="144"/>
      <c r="B3959" s="33"/>
      <c r="C3959" s="33"/>
      <c r="D3959" s="33"/>
      <c r="E3959" s="33"/>
      <c r="F3959" s="33"/>
      <c r="G3959" s="33"/>
      <c r="H3959" s="33"/>
      <c r="I3959" s="33"/>
      <c r="J3959" s="145"/>
      <c r="K3959" s="33"/>
      <c r="L3959" s="33"/>
      <c r="M3959" s="146"/>
      <c r="N3959" s="144"/>
      <c r="O3959" s="147"/>
      <c r="P3959" s="148"/>
      <c r="Q3959" s="148"/>
      <c r="R3959" s="33"/>
      <c r="S3959" s="33"/>
      <c r="T3959" s="144"/>
      <c r="U3959" s="33"/>
      <c r="V3959" s="33"/>
      <c r="W3959" s="24"/>
      <c r="X3959" s="148"/>
      <c r="Y3959" s="148"/>
      <c r="Z3959" s="148"/>
      <c r="AA3959" s="148"/>
      <c r="AB3959" s="148"/>
      <c r="AC3959" s="148"/>
      <c r="AD3959" s="148"/>
      <c r="AE3959" s="148"/>
      <c r="AF3959" s="148"/>
      <c r="AG3959" s="148"/>
      <c r="AH3959" s="148"/>
    </row>
    <row r="3960" spans="1:34">
      <c r="A3960" s="144"/>
      <c r="B3960" s="33"/>
      <c r="C3960" s="33"/>
      <c r="D3960" s="33"/>
      <c r="E3960" s="33"/>
      <c r="F3960" s="33"/>
      <c r="G3960" s="33"/>
      <c r="H3960" s="33"/>
      <c r="I3960" s="33"/>
      <c r="J3960" s="145"/>
      <c r="K3960" s="33"/>
      <c r="L3960" s="33"/>
      <c r="M3960" s="146"/>
      <c r="N3960" s="144"/>
      <c r="O3960" s="147"/>
      <c r="P3960" s="148"/>
      <c r="Q3960" s="148"/>
      <c r="R3960" s="33"/>
      <c r="S3960" s="33"/>
      <c r="T3960" s="144"/>
      <c r="U3960" s="33"/>
      <c r="V3960" s="33"/>
      <c r="W3960" s="24"/>
      <c r="X3960" s="148"/>
      <c r="Y3960" s="148"/>
      <c r="Z3960" s="148"/>
      <c r="AA3960" s="148"/>
      <c r="AB3960" s="148"/>
      <c r="AC3960" s="148"/>
      <c r="AD3960" s="148"/>
      <c r="AE3960" s="148"/>
      <c r="AF3960" s="148"/>
      <c r="AG3960" s="148"/>
      <c r="AH3960" s="148"/>
    </row>
    <row r="3961" spans="1:34">
      <c r="A3961" s="144"/>
      <c r="B3961" s="33"/>
      <c r="C3961" s="33"/>
      <c r="D3961" s="33"/>
      <c r="E3961" s="33"/>
      <c r="F3961" s="33"/>
      <c r="G3961" s="33"/>
      <c r="H3961" s="33"/>
      <c r="I3961" s="33"/>
      <c r="J3961" s="145"/>
      <c r="K3961" s="33"/>
      <c r="L3961" s="33"/>
      <c r="M3961" s="146"/>
      <c r="N3961" s="144"/>
      <c r="O3961" s="147"/>
      <c r="P3961" s="148"/>
      <c r="Q3961" s="148"/>
      <c r="R3961" s="33"/>
      <c r="S3961" s="33"/>
      <c r="T3961" s="144"/>
      <c r="U3961" s="33"/>
      <c r="V3961" s="33"/>
      <c r="W3961" s="24"/>
      <c r="X3961" s="148"/>
      <c r="Y3961" s="148"/>
      <c r="Z3961" s="148"/>
      <c r="AA3961" s="148"/>
      <c r="AB3961" s="148"/>
      <c r="AC3961" s="148"/>
      <c r="AD3961" s="148"/>
      <c r="AE3961" s="148"/>
      <c r="AF3961" s="148"/>
      <c r="AG3961" s="148"/>
      <c r="AH3961" s="148"/>
    </row>
    <row r="3962" spans="1:34">
      <c r="A3962" s="144"/>
      <c r="B3962" s="33"/>
      <c r="C3962" s="33"/>
      <c r="D3962" s="33"/>
      <c r="E3962" s="33"/>
      <c r="F3962" s="33"/>
      <c r="G3962" s="33"/>
      <c r="H3962" s="33"/>
      <c r="I3962" s="33"/>
      <c r="J3962" s="145"/>
      <c r="K3962" s="33"/>
      <c r="L3962" s="33"/>
      <c r="M3962" s="146"/>
      <c r="N3962" s="144"/>
      <c r="O3962" s="147"/>
      <c r="P3962" s="148"/>
      <c r="Q3962" s="148"/>
      <c r="R3962" s="33"/>
      <c r="S3962" s="33"/>
      <c r="T3962" s="144"/>
      <c r="U3962" s="33"/>
      <c r="V3962" s="33"/>
      <c r="W3962" s="24"/>
      <c r="X3962" s="148"/>
      <c r="Y3962" s="148"/>
      <c r="Z3962" s="148"/>
      <c r="AA3962" s="148"/>
      <c r="AB3962" s="148"/>
      <c r="AC3962" s="148"/>
      <c r="AD3962" s="148"/>
      <c r="AE3962" s="148"/>
      <c r="AF3962" s="148"/>
      <c r="AG3962" s="148"/>
      <c r="AH3962" s="148"/>
    </row>
    <row r="3963" spans="1:34">
      <c r="A3963" s="144"/>
      <c r="B3963" s="33"/>
      <c r="C3963" s="33"/>
      <c r="D3963" s="33"/>
      <c r="E3963" s="33"/>
      <c r="F3963" s="33"/>
      <c r="G3963" s="33"/>
      <c r="H3963" s="33"/>
      <c r="I3963" s="33"/>
      <c r="J3963" s="145"/>
      <c r="K3963" s="33"/>
      <c r="L3963" s="33"/>
      <c r="M3963" s="146"/>
      <c r="N3963" s="144"/>
      <c r="O3963" s="147"/>
      <c r="P3963" s="148"/>
      <c r="Q3963" s="148"/>
      <c r="R3963" s="33"/>
      <c r="S3963" s="33"/>
      <c r="T3963" s="144"/>
      <c r="U3963" s="33"/>
      <c r="V3963" s="33"/>
      <c r="W3963" s="24"/>
      <c r="X3963" s="148"/>
      <c r="Y3963" s="148"/>
      <c r="Z3963" s="148"/>
      <c r="AA3963" s="148"/>
      <c r="AB3963" s="148"/>
      <c r="AC3963" s="148"/>
      <c r="AD3963" s="148"/>
      <c r="AE3963" s="148"/>
      <c r="AF3963" s="148"/>
      <c r="AG3963" s="148"/>
      <c r="AH3963" s="148"/>
    </row>
    <row r="3964" spans="1:34">
      <c r="A3964" s="144"/>
      <c r="B3964" s="33"/>
      <c r="C3964" s="33"/>
      <c r="D3964" s="33"/>
      <c r="E3964" s="33"/>
      <c r="F3964" s="33"/>
      <c r="G3964" s="33"/>
      <c r="H3964" s="33"/>
      <c r="I3964" s="33"/>
      <c r="J3964" s="145"/>
      <c r="K3964" s="33"/>
      <c r="L3964" s="33"/>
      <c r="M3964" s="146"/>
      <c r="N3964" s="144"/>
      <c r="O3964" s="147"/>
      <c r="P3964" s="148"/>
      <c r="Q3964" s="148"/>
      <c r="R3964" s="33"/>
      <c r="S3964" s="33"/>
      <c r="T3964" s="144"/>
      <c r="U3964" s="33"/>
      <c r="V3964" s="33"/>
      <c r="W3964" s="24"/>
      <c r="X3964" s="148"/>
      <c r="Y3964" s="148"/>
      <c r="Z3964" s="148"/>
      <c r="AA3964" s="148"/>
      <c r="AB3964" s="148"/>
      <c r="AC3964" s="148"/>
      <c r="AD3964" s="148"/>
      <c r="AE3964" s="148"/>
      <c r="AF3964" s="148"/>
      <c r="AG3964" s="148"/>
      <c r="AH3964" s="148"/>
    </row>
    <row r="3965" spans="1:34">
      <c r="A3965" s="144"/>
      <c r="B3965" s="33"/>
      <c r="C3965" s="33"/>
      <c r="D3965" s="33"/>
      <c r="E3965" s="33"/>
      <c r="F3965" s="33"/>
      <c r="G3965" s="33"/>
      <c r="H3965" s="33"/>
      <c r="I3965" s="33"/>
      <c r="J3965" s="145"/>
      <c r="K3965" s="33"/>
      <c r="L3965" s="33"/>
      <c r="M3965" s="146"/>
      <c r="N3965" s="144"/>
      <c r="O3965" s="147"/>
      <c r="P3965" s="148"/>
      <c r="Q3965" s="148"/>
      <c r="R3965" s="33"/>
      <c r="S3965" s="33"/>
      <c r="T3965" s="144"/>
      <c r="U3965" s="33"/>
      <c r="V3965" s="33"/>
      <c r="W3965" s="24"/>
      <c r="X3965" s="148"/>
      <c r="Y3965" s="148"/>
      <c r="Z3965" s="148"/>
      <c r="AA3965" s="148"/>
      <c r="AB3965" s="148"/>
      <c r="AC3965" s="148"/>
      <c r="AD3965" s="148"/>
      <c r="AE3965" s="148"/>
      <c r="AF3965" s="148"/>
      <c r="AG3965" s="148"/>
      <c r="AH3965" s="148"/>
    </row>
    <row r="3966" spans="1:34">
      <c r="A3966" s="144"/>
      <c r="B3966" s="33"/>
      <c r="C3966" s="33"/>
      <c r="D3966" s="33"/>
      <c r="E3966" s="33"/>
      <c r="F3966" s="33"/>
      <c r="G3966" s="33"/>
      <c r="H3966" s="33"/>
      <c r="I3966" s="33"/>
      <c r="J3966" s="145"/>
      <c r="K3966" s="33"/>
      <c r="L3966" s="33"/>
      <c r="M3966" s="146"/>
      <c r="N3966" s="144"/>
      <c r="O3966" s="147"/>
      <c r="P3966" s="148"/>
      <c r="Q3966" s="148"/>
      <c r="R3966" s="33"/>
      <c r="S3966" s="33"/>
      <c r="T3966" s="144"/>
      <c r="U3966" s="33"/>
      <c r="V3966" s="33"/>
      <c r="W3966" s="24"/>
      <c r="X3966" s="148"/>
      <c r="Y3966" s="148"/>
      <c r="Z3966" s="148"/>
      <c r="AA3966" s="148"/>
      <c r="AB3966" s="148"/>
      <c r="AC3966" s="148"/>
      <c r="AD3966" s="148"/>
      <c r="AE3966" s="148"/>
      <c r="AF3966" s="148"/>
      <c r="AG3966" s="148"/>
      <c r="AH3966" s="148"/>
    </row>
    <row r="3967" spans="1:34">
      <c r="A3967" s="144"/>
      <c r="B3967" s="33"/>
      <c r="C3967" s="33"/>
      <c r="D3967" s="33"/>
      <c r="E3967" s="33"/>
      <c r="F3967" s="33"/>
      <c r="G3967" s="33"/>
      <c r="H3967" s="33"/>
      <c r="I3967" s="33"/>
      <c r="J3967" s="145"/>
      <c r="K3967" s="33"/>
      <c r="L3967" s="33"/>
      <c r="M3967" s="146"/>
      <c r="N3967" s="144"/>
      <c r="O3967" s="147"/>
      <c r="P3967" s="148"/>
      <c r="Q3967" s="148"/>
      <c r="R3967" s="33"/>
      <c r="S3967" s="33"/>
      <c r="T3967" s="144"/>
      <c r="U3967" s="33"/>
      <c r="V3967" s="33"/>
      <c r="W3967" s="24"/>
      <c r="X3967" s="148"/>
      <c r="Y3967" s="148"/>
      <c r="Z3967" s="148"/>
      <c r="AA3967" s="148"/>
      <c r="AB3967" s="148"/>
      <c r="AC3967" s="148"/>
      <c r="AD3967" s="148"/>
      <c r="AE3967" s="148"/>
      <c r="AF3967" s="148"/>
      <c r="AG3967" s="148"/>
      <c r="AH3967" s="148"/>
    </row>
    <row r="3968" spans="1:34">
      <c r="A3968" s="144"/>
      <c r="B3968" s="33"/>
      <c r="C3968" s="33"/>
      <c r="D3968" s="33"/>
      <c r="E3968" s="33"/>
      <c r="F3968" s="33"/>
      <c r="G3968" s="33"/>
      <c r="H3968" s="33"/>
      <c r="I3968" s="33"/>
      <c r="J3968" s="145"/>
      <c r="K3968" s="33"/>
      <c r="L3968" s="33"/>
      <c r="M3968" s="146"/>
      <c r="N3968" s="144"/>
      <c r="O3968" s="147"/>
      <c r="P3968" s="148"/>
      <c r="Q3968" s="148"/>
      <c r="R3968" s="33"/>
      <c r="S3968" s="33"/>
      <c r="T3968" s="144"/>
      <c r="U3968" s="33"/>
      <c r="V3968" s="33"/>
      <c r="W3968" s="24"/>
      <c r="X3968" s="148"/>
      <c r="Y3968" s="148"/>
      <c r="Z3968" s="148"/>
      <c r="AA3968" s="148"/>
      <c r="AB3968" s="148"/>
      <c r="AC3968" s="148"/>
      <c r="AD3968" s="148"/>
      <c r="AE3968" s="148"/>
      <c r="AF3968" s="148"/>
      <c r="AG3968" s="148"/>
      <c r="AH3968" s="148"/>
    </row>
    <row r="3969" spans="1:34">
      <c r="A3969" s="144"/>
      <c r="B3969" s="33"/>
      <c r="C3969" s="33"/>
      <c r="D3969" s="33"/>
      <c r="E3969" s="33"/>
      <c r="F3969" s="33"/>
      <c r="G3969" s="33"/>
      <c r="H3969" s="33"/>
      <c r="I3969" s="33"/>
      <c r="J3969" s="145"/>
      <c r="K3969" s="33"/>
      <c r="L3969" s="33"/>
      <c r="M3969" s="146"/>
      <c r="N3969" s="144"/>
      <c r="O3969" s="147"/>
      <c r="P3969" s="148"/>
      <c r="Q3969" s="148"/>
      <c r="R3969" s="33"/>
      <c r="S3969" s="33"/>
      <c r="T3969" s="144"/>
      <c r="U3969" s="33"/>
      <c r="V3969" s="33"/>
      <c r="W3969" s="24"/>
      <c r="X3969" s="148"/>
      <c r="Y3969" s="148"/>
      <c r="Z3969" s="148"/>
      <c r="AA3969" s="148"/>
      <c r="AB3969" s="148"/>
      <c r="AC3969" s="148"/>
      <c r="AD3969" s="148"/>
      <c r="AE3969" s="148"/>
      <c r="AF3969" s="148"/>
      <c r="AG3969" s="148"/>
      <c r="AH3969" s="148"/>
    </row>
    <row r="3970" spans="1:34">
      <c r="A3970" s="144"/>
      <c r="B3970" s="33"/>
      <c r="C3970" s="33"/>
      <c r="D3970" s="33"/>
      <c r="E3970" s="33"/>
      <c r="F3970" s="33"/>
      <c r="G3970" s="33"/>
      <c r="H3970" s="33"/>
      <c r="I3970" s="33"/>
      <c r="J3970" s="145"/>
      <c r="K3970" s="33"/>
      <c r="L3970" s="33"/>
      <c r="M3970" s="146"/>
      <c r="N3970" s="144"/>
      <c r="O3970" s="147"/>
      <c r="P3970" s="148"/>
      <c r="Q3970" s="148"/>
      <c r="R3970" s="33"/>
      <c r="S3970" s="33"/>
      <c r="T3970" s="144"/>
      <c r="U3970" s="33"/>
      <c r="V3970" s="33"/>
      <c r="W3970" s="24"/>
      <c r="X3970" s="148"/>
      <c r="Y3970" s="148"/>
      <c r="Z3970" s="148"/>
      <c r="AA3970" s="148"/>
      <c r="AB3970" s="148"/>
      <c r="AC3970" s="148"/>
      <c r="AD3970" s="148"/>
      <c r="AE3970" s="148"/>
      <c r="AF3970" s="148"/>
      <c r="AG3970" s="148"/>
      <c r="AH3970" s="148"/>
    </row>
    <row r="3971" spans="1:34">
      <c r="A3971" s="144"/>
      <c r="B3971" s="33"/>
      <c r="C3971" s="33"/>
      <c r="D3971" s="33"/>
      <c r="E3971" s="33"/>
      <c r="F3971" s="33"/>
      <c r="G3971" s="33"/>
      <c r="H3971" s="33"/>
      <c r="I3971" s="33"/>
      <c r="J3971" s="145"/>
      <c r="K3971" s="33"/>
      <c r="L3971" s="33"/>
      <c r="M3971" s="146"/>
      <c r="N3971" s="144"/>
      <c r="O3971" s="147"/>
      <c r="P3971" s="148"/>
      <c r="Q3971" s="148"/>
      <c r="R3971" s="33"/>
      <c r="S3971" s="33"/>
      <c r="T3971" s="144"/>
      <c r="U3971" s="33"/>
      <c r="V3971" s="33"/>
      <c r="W3971" s="24"/>
      <c r="X3971" s="148"/>
      <c r="Y3971" s="148"/>
      <c r="Z3971" s="148"/>
      <c r="AA3971" s="148"/>
      <c r="AB3971" s="148"/>
      <c r="AC3971" s="148"/>
      <c r="AD3971" s="148"/>
      <c r="AE3971" s="148"/>
      <c r="AF3971" s="148"/>
      <c r="AG3971" s="148"/>
      <c r="AH3971" s="148"/>
    </row>
    <row r="3972" spans="1:34">
      <c r="A3972" s="144"/>
      <c r="B3972" s="33"/>
      <c r="C3972" s="33"/>
      <c r="D3972" s="33"/>
      <c r="E3972" s="33"/>
      <c r="F3972" s="33"/>
      <c r="G3972" s="33"/>
      <c r="H3972" s="33"/>
      <c r="I3972" s="33"/>
      <c r="J3972" s="145"/>
      <c r="K3972" s="33"/>
      <c r="L3972" s="33"/>
      <c r="M3972" s="146"/>
      <c r="N3972" s="144"/>
      <c r="O3972" s="147"/>
      <c r="P3972" s="148"/>
      <c r="Q3972" s="148"/>
      <c r="R3972" s="33"/>
      <c r="S3972" s="33"/>
      <c r="T3972" s="144"/>
      <c r="U3972" s="33"/>
      <c r="V3972" s="33"/>
      <c r="W3972" s="24"/>
      <c r="X3972" s="148"/>
      <c r="Y3972" s="148"/>
      <c r="Z3972" s="148"/>
      <c r="AA3972" s="148"/>
      <c r="AB3972" s="148"/>
      <c r="AC3972" s="148"/>
      <c r="AD3972" s="148"/>
      <c r="AE3972" s="148"/>
      <c r="AF3972" s="148"/>
      <c r="AG3972" s="148"/>
      <c r="AH3972" s="148"/>
    </row>
    <row r="3973" spans="1:34">
      <c r="A3973" s="144"/>
      <c r="B3973" s="33"/>
      <c r="C3973" s="33"/>
      <c r="D3973" s="33"/>
      <c r="E3973" s="33"/>
      <c r="F3973" s="33"/>
      <c r="G3973" s="33"/>
      <c r="H3973" s="33"/>
      <c r="I3973" s="33"/>
      <c r="J3973" s="145"/>
      <c r="K3973" s="33"/>
      <c r="L3973" s="33"/>
      <c r="M3973" s="146"/>
      <c r="N3973" s="144"/>
      <c r="O3973" s="147"/>
      <c r="P3973" s="148"/>
      <c r="Q3973" s="148"/>
      <c r="R3973" s="33"/>
      <c r="S3973" s="33"/>
      <c r="T3973" s="144"/>
      <c r="U3973" s="33"/>
      <c r="V3973" s="33"/>
      <c r="W3973" s="24"/>
      <c r="X3973" s="148"/>
      <c r="Y3973" s="148"/>
      <c r="Z3973" s="148"/>
      <c r="AA3973" s="148"/>
      <c r="AB3973" s="148"/>
      <c r="AC3973" s="148"/>
      <c r="AD3973" s="148"/>
      <c r="AE3973" s="148"/>
      <c r="AF3973" s="148"/>
      <c r="AG3973" s="148"/>
      <c r="AH3973" s="148"/>
    </row>
    <row r="3974" spans="1:34">
      <c r="A3974" s="144"/>
      <c r="B3974" s="33"/>
      <c r="C3974" s="33"/>
      <c r="D3974" s="33"/>
      <c r="E3974" s="33"/>
      <c r="F3974" s="33"/>
      <c r="G3974" s="33"/>
      <c r="H3974" s="33"/>
      <c r="I3974" s="33"/>
      <c r="J3974" s="145"/>
      <c r="K3974" s="33"/>
      <c r="L3974" s="33"/>
      <c r="M3974" s="146"/>
      <c r="N3974" s="144"/>
      <c r="O3974" s="147"/>
      <c r="P3974" s="148"/>
      <c r="Q3974" s="148"/>
      <c r="R3974" s="33"/>
      <c r="S3974" s="33"/>
      <c r="T3974" s="144"/>
      <c r="U3974" s="33"/>
      <c r="V3974" s="33"/>
      <c r="W3974" s="24"/>
      <c r="X3974" s="148"/>
      <c r="Y3974" s="148"/>
      <c r="Z3974" s="148"/>
      <c r="AA3974" s="148"/>
      <c r="AB3974" s="148"/>
      <c r="AC3974" s="148"/>
      <c r="AD3974" s="148"/>
      <c r="AE3974" s="148"/>
      <c r="AF3974" s="148"/>
      <c r="AG3974" s="148"/>
      <c r="AH3974" s="148"/>
    </row>
    <row r="3975" spans="1:34">
      <c r="A3975" s="144"/>
      <c r="B3975" s="33"/>
      <c r="C3975" s="33"/>
      <c r="D3975" s="33"/>
      <c r="E3975" s="33"/>
      <c r="F3975" s="33"/>
      <c r="G3975" s="33"/>
      <c r="H3975" s="33"/>
      <c r="I3975" s="33"/>
      <c r="J3975" s="145"/>
      <c r="K3975" s="33"/>
      <c r="L3975" s="33"/>
      <c r="M3975" s="146"/>
      <c r="N3975" s="144"/>
      <c r="O3975" s="147"/>
      <c r="P3975" s="148"/>
      <c r="Q3975" s="148"/>
      <c r="R3975" s="33"/>
      <c r="S3975" s="33"/>
      <c r="T3975" s="144"/>
      <c r="U3975" s="33"/>
      <c r="V3975" s="33"/>
      <c r="W3975" s="24"/>
      <c r="X3975" s="148"/>
      <c r="Y3975" s="148"/>
      <c r="Z3975" s="148"/>
      <c r="AA3975" s="148"/>
      <c r="AB3975" s="148"/>
      <c r="AC3975" s="148"/>
      <c r="AD3975" s="148"/>
      <c r="AE3975" s="148"/>
      <c r="AF3975" s="148"/>
      <c r="AG3975" s="148"/>
      <c r="AH3975" s="148"/>
    </row>
    <row r="3976" spans="1:34">
      <c r="A3976" s="144"/>
      <c r="B3976" s="33"/>
      <c r="C3976" s="33"/>
      <c r="D3976" s="33"/>
      <c r="E3976" s="33"/>
      <c r="F3976" s="33"/>
      <c r="G3976" s="33"/>
      <c r="H3976" s="33"/>
      <c r="I3976" s="33"/>
      <c r="J3976" s="145"/>
      <c r="K3976" s="33"/>
      <c r="L3976" s="33"/>
      <c r="M3976" s="146"/>
      <c r="N3976" s="144"/>
      <c r="O3976" s="147"/>
      <c r="P3976" s="148"/>
      <c r="Q3976" s="148"/>
      <c r="R3976" s="33"/>
      <c r="S3976" s="33"/>
      <c r="T3976" s="144"/>
      <c r="U3976" s="33"/>
      <c r="V3976" s="33"/>
      <c r="W3976" s="24"/>
      <c r="X3976" s="148"/>
      <c r="Y3976" s="148"/>
      <c r="Z3976" s="148"/>
      <c r="AA3976" s="148"/>
      <c r="AB3976" s="148"/>
      <c r="AC3976" s="148"/>
      <c r="AD3976" s="148"/>
      <c r="AE3976" s="148"/>
      <c r="AF3976" s="148"/>
      <c r="AG3976" s="148"/>
      <c r="AH3976" s="148"/>
    </row>
    <row r="3977" spans="1:34">
      <c r="A3977" s="144"/>
      <c r="B3977" s="33"/>
      <c r="C3977" s="33"/>
      <c r="D3977" s="33"/>
      <c r="E3977" s="33"/>
      <c r="F3977" s="33"/>
      <c r="G3977" s="33"/>
      <c r="H3977" s="33"/>
      <c r="I3977" s="33"/>
      <c r="J3977" s="145"/>
      <c r="K3977" s="33"/>
      <c r="L3977" s="33"/>
      <c r="M3977" s="146"/>
      <c r="N3977" s="144"/>
      <c r="O3977" s="147"/>
      <c r="P3977" s="148"/>
      <c r="Q3977" s="148"/>
      <c r="R3977" s="33"/>
      <c r="S3977" s="33"/>
      <c r="T3977" s="144"/>
      <c r="U3977" s="33"/>
      <c r="V3977" s="33"/>
      <c r="W3977" s="24"/>
      <c r="X3977" s="148"/>
      <c r="Y3977" s="148"/>
      <c r="Z3977" s="148"/>
      <c r="AA3977" s="148"/>
      <c r="AB3977" s="148"/>
      <c r="AC3977" s="148"/>
      <c r="AD3977" s="148"/>
      <c r="AE3977" s="148"/>
      <c r="AF3977" s="148"/>
      <c r="AG3977" s="148"/>
      <c r="AH3977" s="148"/>
    </row>
    <row r="3978" spans="1:34">
      <c r="A3978" s="144"/>
      <c r="B3978" s="33"/>
      <c r="C3978" s="33"/>
      <c r="D3978" s="33"/>
      <c r="E3978" s="33"/>
      <c r="F3978" s="33"/>
      <c r="G3978" s="33"/>
      <c r="H3978" s="33"/>
      <c r="I3978" s="33"/>
      <c r="J3978" s="145"/>
      <c r="K3978" s="33"/>
      <c r="L3978" s="33"/>
      <c r="M3978" s="146"/>
      <c r="N3978" s="144"/>
      <c r="O3978" s="147"/>
      <c r="P3978" s="148"/>
      <c r="Q3978" s="148"/>
      <c r="R3978" s="33"/>
      <c r="S3978" s="33"/>
      <c r="T3978" s="144"/>
      <c r="U3978" s="33"/>
      <c r="V3978" s="33"/>
      <c r="W3978" s="24"/>
      <c r="X3978" s="148"/>
      <c r="Y3978" s="148"/>
      <c r="Z3978" s="148"/>
      <c r="AA3978" s="148"/>
      <c r="AB3978" s="148"/>
      <c r="AC3978" s="148"/>
      <c r="AD3978" s="148"/>
      <c r="AE3978" s="148"/>
      <c r="AF3978" s="148"/>
      <c r="AG3978" s="148"/>
      <c r="AH3978" s="148"/>
    </row>
    <row r="3979" spans="1:34">
      <c r="A3979" s="144"/>
      <c r="B3979" s="33"/>
      <c r="C3979" s="33"/>
      <c r="D3979" s="33"/>
      <c r="E3979" s="33"/>
      <c r="F3979" s="33"/>
      <c r="G3979" s="33"/>
      <c r="H3979" s="33"/>
      <c r="I3979" s="33"/>
      <c r="J3979" s="145"/>
      <c r="K3979" s="33"/>
      <c r="L3979" s="33"/>
      <c r="M3979" s="146"/>
      <c r="N3979" s="144"/>
      <c r="O3979" s="147"/>
      <c r="P3979" s="148"/>
      <c r="Q3979" s="148"/>
      <c r="R3979" s="33"/>
      <c r="S3979" s="33"/>
      <c r="T3979" s="144"/>
      <c r="U3979" s="33"/>
      <c r="V3979" s="33"/>
      <c r="W3979" s="24"/>
      <c r="X3979" s="148"/>
      <c r="Y3979" s="148"/>
      <c r="Z3979" s="148"/>
      <c r="AA3979" s="148"/>
      <c r="AB3979" s="148"/>
      <c r="AC3979" s="148"/>
      <c r="AD3979" s="148"/>
      <c r="AE3979" s="148"/>
      <c r="AF3979" s="148"/>
      <c r="AG3979" s="148"/>
      <c r="AH3979" s="148"/>
    </row>
    <row r="3980" spans="1:34">
      <c r="A3980" s="144"/>
      <c r="B3980" s="33"/>
      <c r="C3980" s="33"/>
      <c r="D3980" s="33"/>
      <c r="E3980" s="33"/>
      <c r="F3980" s="33"/>
      <c r="G3980" s="33"/>
      <c r="H3980" s="33"/>
      <c r="I3980" s="33"/>
      <c r="J3980" s="145"/>
      <c r="K3980" s="33"/>
      <c r="L3980" s="33"/>
      <c r="M3980" s="146"/>
      <c r="N3980" s="144"/>
      <c r="O3980" s="147"/>
      <c r="P3980" s="148"/>
      <c r="Q3980" s="148"/>
      <c r="R3980" s="33"/>
      <c r="S3980" s="33"/>
      <c r="T3980" s="144"/>
      <c r="U3980" s="33"/>
      <c r="V3980" s="33"/>
      <c r="W3980" s="24"/>
      <c r="X3980" s="148"/>
      <c r="Y3980" s="148"/>
      <c r="Z3980" s="148"/>
      <c r="AA3980" s="148"/>
      <c r="AB3980" s="148"/>
      <c r="AC3980" s="148"/>
      <c r="AD3980" s="148"/>
      <c r="AE3980" s="148"/>
      <c r="AF3980" s="148"/>
      <c r="AG3980" s="148"/>
      <c r="AH3980" s="148"/>
    </row>
    <row r="3981" spans="1:34">
      <c r="A3981" s="144"/>
      <c r="B3981" s="33"/>
      <c r="C3981" s="33"/>
      <c r="D3981" s="33"/>
      <c r="E3981" s="33"/>
      <c r="F3981" s="33"/>
      <c r="G3981" s="33"/>
      <c r="H3981" s="33"/>
      <c r="I3981" s="33"/>
      <c r="J3981" s="145"/>
      <c r="K3981" s="33"/>
      <c r="L3981" s="33"/>
      <c r="M3981" s="146"/>
      <c r="N3981" s="144"/>
      <c r="O3981" s="147"/>
      <c r="P3981" s="148"/>
      <c r="Q3981" s="148"/>
      <c r="R3981" s="33"/>
      <c r="S3981" s="33"/>
      <c r="T3981" s="144"/>
      <c r="U3981" s="33"/>
      <c r="V3981" s="33"/>
      <c r="W3981" s="24"/>
      <c r="X3981" s="148"/>
      <c r="Y3981" s="148"/>
      <c r="Z3981" s="148"/>
      <c r="AA3981" s="148"/>
      <c r="AB3981" s="148"/>
      <c r="AC3981" s="148"/>
      <c r="AD3981" s="148"/>
      <c r="AE3981" s="148"/>
      <c r="AF3981" s="148"/>
      <c r="AG3981" s="148"/>
      <c r="AH3981" s="148"/>
    </row>
    <row r="3982" spans="1:34">
      <c r="A3982" s="144"/>
      <c r="B3982" s="33"/>
      <c r="C3982" s="33"/>
      <c r="D3982" s="33"/>
      <c r="E3982" s="33"/>
      <c r="F3982" s="33"/>
      <c r="G3982" s="33"/>
      <c r="H3982" s="33"/>
      <c r="I3982" s="33"/>
      <c r="J3982" s="145"/>
      <c r="K3982" s="33"/>
      <c r="L3982" s="33"/>
      <c r="M3982" s="146"/>
      <c r="N3982" s="144"/>
      <c r="O3982" s="147"/>
      <c r="P3982" s="148"/>
      <c r="Q3982" s="148"/>
      <c r="R3982" s="33"/>
      <c r="S3982" s="33"/>
      <c r="T3982" s="144"/>
      <c r="U3982" s="33"/>
      <c r="V3982" s="33"/>
      <c r="W3982" s="24"/>
      <c r="X3982" s="148"/>
      <c r="Y3982" s="148"/>
      <c r="Z3982" s="148"/>
      <c r="AA3982" s="148"/>
      <c r="AB3982" s="148"/>
      <c r="AC3982" s="148"/>
      <c r="AD3982" s="148"/>
      <c r="AE3982" s="148"/>
      <c r="AF3982" s="148"/>
      <c r="AG3982" s="148"/>
      <c r="AH3982" s="148"/>
    </row>
    <row r="3983" spans="1:34">
      <c r="A3983" s="144"/>
      <c r="B3983" s="33"/>
      <c r="C3983" s="33"/>
      <c r="D3983" s="33"/>
      <c r="E3983" s="33"/>
      <c r="F3983" s="33"/>
      <c r="G3983" s="33"/>
      <c r="H3983" s="33"/>
      <c r="I3983" s="33"/>
      <c r="J3983" s="145"/>
      <c r="K3983" s="33"/>
      <c r="L3983" s="33"/>
      <c r="M3983" s="146"/>
      <c r="N3983" s="144"/>
      <c r="O3983" s="147"/>
      <c r="P3983" s="148"/>
      <c r="Q3983" s="148"/>
      <c r="R3983" s="33"/>
      <c r="S3983" s="33"/>
      <c r="T3983" s="144"/>
      <c r="U3983" s="33"/>
      <c r="V3983" s="33"/>
      <c r="W3983" s="24"/>
      <c r="X3983" s="148"/>
      <c r="Y3983" s="148"/>
      <c r="Z3983" s="148"/>
      <c r="AA3983" s="148"/>
      <c r="AB3983" s="148"/>
      <c r="AC3983" s="148"/>
      <c r="AD3983" s="148"/>
      <c r="AE3983" s="148"/>
      <c r="AF3983" s="148"/>
      <c r="AG3983" s="148"/>
      <c r="AH3983" s="148"/>
    </row>
    <row r="3984" spans="1:34">
      <c r="A3984" s="144"/>
      <c r="B3984" s="33"/>
      <c r="C3984" s="33"/>
      <c r="D3984" s="33"/>
      <c r="E3984" s="33"/>
      <c r="F3984" s="33"/>
      <c r="G3984" s="33"/>
      <c r="H3984" s="33"/>
      <c r="I3984" s="33"/>
      <c r="J3984" s="145"/>
      <c r="K3984" s="33"/>
      <c r="L3984" s="33"/>
      <c r="M3984" s="146"/>
      <c r="N3984" s="144"/>
      <c r="O3984" s="147"/>
      <c r="P3984" s="148"/>
      <c r="Q3984" s="148"/>
      <c r="R3984" s="33"/>
      <c r="S3984" s="33"/>
      <c r="T3984" s="144"/>
      <c r="U3984" s="33"/>
      <c r="V3984" s="33"/>
      <c r="W3984" s="24"/>
      <c r="X3984" s="148"/>
      <c r="Y3984" s="148"/>
      <c r="Z3984" s="148"/>
      <c r="AA3984" s="148"/>
      <c r="AB3984" s="148"/>
      <c r="AC3984" s="148"/>
      <c r="AD3984" s="148"/>
      <c r="AE3984" s="148"/>
      <c r="AF3984" s="148"/>
      <c r="AG3984" s="148"/>
      <c r="AH3984" s="148"/>
    </row>
    <row r="3985" spans="1:34">
      <c r="A3985" s="144"/>
      <c r="B3985" s="33"/>
      <c r="C3985" s="33"/>
      <c r="D3985" s="33"/>
      <c r="E3985" s="33"/>
      <c r="F3985" s="33"/>
      <c r="G3985" s="33"/>
      <c r="H3985" s="33"/>
      <c r="I3985" s="33"/>
      <c r="J3985" s="145"/>
      <c r="K3985" s="33"/>
      <c r="L3985" s="33"/>
      <c r="M3985" s="146"/>
      <c r="N3985" s="144"/>
      <c r="O3985" s="147"/>
      <c r="P3985" s="148"/>
      <c r="Q3985" s="148"/>
      <c r="R3985" s="33"/>
      <c r="S3985" s="33"/>
      <c r="T3985" s="144"/>
      <c r="U3985" s="33"/>
      <c r="V3985" s="33"/>
      <c r="W3985" s="24"/>
      <c r="X3985" s="148"/>
      <c r="Y3985" s="148"/>
      <c r="Z3985" s="148"/>
      <c r="AA3985" s="148"/>
      <c r="AB3985" s="148"/>
      <c r="AC3985" s="148"/>
      <c r="AD3985" s="148"/>
      <c r="AE3985" s="148"/>
      <c r="AF3985" s="148"/>
      <c r="AG3985" s="148"/>
      <c r="AH3985" s="148"/>
    </row>
    <row r="3986" spans="1:34">
      <c r="A3986" s="144"/>
      <c r="B3986" s="33"/>
      <c r="C3986" s="33"/>
      <c r="D3986" s="33"/>
      <c r="E3986" s="33"/>
      <c r="F3986" s="33"/>
      <c r="G3986" s="33"/>
      <c r="H3986" s="33"/>
      <c r="I3986" s="33"/>
      <c r="J3986" s="145"/>
      <c r="K3986" s="33"/>
      <c r="L3986" s="33"/>
      <c r="M3986" s="146"/>
      <c r="N3986" s="144"/>
      <c r="O3986" s="147"/>
      <c r="P3986" s="148"/>
      <c r="Q3986" s="148"/>
      <c r="R3986" s="33"/>
      <c r="S3986" s="33"/>
      <c r="T3986" s="144"/>
      <c r="U3986" s="33"/>
      <c r="V3986" s="33"/>
      <c r="W3986" s="24"/>
      <c r="X3986" s="148"/>
      <c r="Y3986" s="148"/>
      <c r="Z3986" s="148"/>
      <c r="AA3986" s="148"/>
      <c r="AB3986" s="148"/>
      <c r="AC3986" s="148"/>
      <c r="AD3986" s="148"/>
      <c r="AE3986" s="148"/>
      <c r="AF3986" s="148"/>
      <c r="AG3986" s="148"/>
      <c r="AH3986" s="148"/>
    </row>
    <row r="3987" spans="1:34">
      <c r="A3987" s="144"/>
      <c r="B3987" s="33"/>
      <c r="C3987" s="33"/>
      <c r="D3987" s="33"/>
      <c r="E3987" s="33"/>
      <c r="F3987" s="33"/>
      <c r="G3987" s="33"/>
      <c r="H3987" s="33"/>
      <c r="I3987" s="33"/>
      <c r="J3987" s="145"/>
      <c r="K3987" s="33"/>
      <c r="L3987" s="33"/>
      <c r="M3987" s="146"/>
      <c r="N3987" s="144"/>
      <c r="O3987" s="147"/>
      <c r="P3987" s="148"/>
      <c r="Q3987" s="148"/>
      <c r="R3987" s="33"/>
      <c r="S3987" s="33"/>
      <c r="T3987" s="144"/>
      <c r="U3987" s="33"/>
      <c r="V3987" s="33"/>
      <c r="W3987" s="24"/>
      <c r="X3987" s="148"/>
      <c r="Y3987" s="148"/>
      <c r="Z3987" s="148"/>
      <c r="AA3987" s="148"/>
      <c r="AB3987" s="148"/>
      <c r="AC3987" s="148"/>
      <c r="AD3987" s="148"/>
      <c r="AE3987" s="148"/>
      <c r="AF3987" s="148"/>
      <c r="AG3987" s="148"/>
      <c r="AH3987" s="148"/>
    </row>
    <row r="3988" spans="1:34">
      <c r="A3988" s="144"/>
      <c r="B3988" s="33"/>
      <c r="C3988" s="33"/>
      <c r="D3988" s="33"/>
      <c r="E3988" s="33"/>
      <c r="F3988" s="33"/>
      <c r="G3988" s="33"/>
      <c r="H3988" s="33"/>
      <c r="I3988" s="33"/>
      <c r="J3988" s="145"/>
      <c r="K3988" s="33"/>
      <c r="L3988" s="33"/>
      <c r="M3988" s="146"/>
      <c r="N3988" s="144"/>
      <c r="O3988" s="147"/>
      <c r="P3988" s="148"/>
      <c r="Q3988" s="148"/>
      <c r="R3988" s="33"/>
      <c r="S3988" s="33"/>
      <c r="T3988" s="144"/>
      <c r="U3988" s="33"/>
      <c r="V3988" s="33"/>
      <c r="W3988" s="24"/>
      <c r="X3988" s="148"/>
      <c r="Y3988" s="148"/>
      <c r="Z3988" s="148"/>
      <c r="AA3988" s="148"/>
      <c r="AB3988" s="148"/>
      <c r="AC3988" s="148"/>
      <c r="AD3988" s="148"/>
      <c r="AE3988" s="148"/>
      <c r="AF3988" s="148"/>
      <c r="AG3988" s="148"/>
      <c r="AH3988" s="148"/>
    </row>
    <row r="3989" spans="1:34">
      <c r="A3989" s="144"/>
      <c r="B3989" s="33"/>
      <c r="C3989" s="33"/>
      <c r="D3989" s="33"/>
      <c r="E3989" s="33"/>
      <c r="F3989" s="33"/>
      <c r="G3989" s="33"/>
      <c r="H3989" s="33"/>
      <c r="I3989" s="33"/>
      <c r="J3989" s="145"/>
      <c r="K3989" s="33"/>
      <c r="L3989" s="33"/>
      <c r="M3989" s="146"/>
      <c r="N3989" s="144"/>
      <c r="O3989" s="147"/>
      <c r="P3989" s="148"/>
      <c r="Q3989" s="148"/>
      <c r="R3989" s="33"/>
      <c r="S3989" s="33"/>
      <c r="T3989" s="144"/>
      <c r="U3989" s="33"/>
      <c r="V3989" s="33"/>
      <c r="W3989" s="24"/>
      <c r="X3989" s="148"/>
      <c r="Y3989" s="148"/>
      <c r="Z3989" s="148"/>
      <c r="AA3989" s="148"/>
      <c r="AB3989" s="148"/>
      <c r="AC3989" s="148"/>
      <c r="AD3989" s="148"/>
      <c r="AE3989" s="148"/>
      <c r="AF3989" s="148"/>
      <c r="AG3989" s="148"/>
      <c r="AH3989" s="148"/>
    </row>
    <row r="3990" spans="1:34">
      <c r="A3990" s="144"/>
      <c r="B3990" s="33"/>
      <c r="C3990" s="33"/>
      <c r="D3990" s="33"/>
      <c r="E3990" s="33"/>
      <c r="F3990" s="33"/>
      <c r="G3990" s="33"/>
      <c r="H3990" s="33"/>
      <c r="I3990" s="33"/>
      <c r="J3990" s="145"/>
      <c r="K3990" s="33"/>
      <c r="L3990" s="33"/>
      <c r="M3990" s="146"/>
      <c r="N3990" s="144"/>
      <c r="O3990" s="147"/>
      <c r="P3990" s="148"/>
      <c r="Q3990" s="148"/>
      <c r="R3990" s="33"/>
      <c r="S3990" s="33"/>
      <c r="T3990" s="144"/>
      <c r="U3990" s="33"/>
      <c r="V3990" s="33"/>
      <c r="W3990" s="24"/>
      <c r="X3990" s="148"/>
      <c r="Y3990" s="148"/>
      <c r="Z3990" s="148"/>
      <c r="AA3990" s="148"/>
      <c r="AB3990" s="148"/>
      <c r="AC3990" s="148"/>
      <c r="AD3990" s="148"/>
      <c r="AE3990" s="148"/>
      <c r="AF3990" s="148"/>
      <c r="AG3990" s="148"/>
      <c r="AH3990" s="148"/>
    </row>
    <row r="3991" spans="1:34">
      <c r="A3991" s="144"/>
      <c r="B3991" s="33"/>
      <c r="C3991" s="33"/>
      <c r="D3991" s="33"/>
      <c r="E3991" s="33"/>
      <c r="F3991" s="33"/>
      <c r="G3991" s="33"/>
      <c r="H3991" s="33"/>
      <c r="I3991" s="33"/>
      <c r="J3991" s="145"/>
      <c r="K3991" s="33"/>
      <c r="L3991" s="33"/>
      <c r="M3991" s="146"/>
      <c r="N3991" s="144"/>
      <c r="O3991" s="147"/>
      <c r="P3991" s="148"/>
      <c r="Q3991" s="148"/>
      <c r="R3991" s="33"/>
      <c r="S3991" s="33"/>
      <c r="T3991" s="144"/>
      <c r="U3991" s="33"/>
      <c r="V3991" s="33"/>
      <c r="W3991" s="24"/>
      <c r="X3991" s="148"/>
      <c r="Y3991" s="148"/>
      <c r="Z3991" s="148"/>
      <c r="AA3991" s="148"/>
      <c r="AB3991" s="148"/>
      <c r="AC3991" s="148"/>
      <c r="AD3991" s="148"/>
      <c r="AE3991" s="148"/>
      <c r="AF3991" s="148"/>
      <c r="AG3991" s="148"/>
      <c r="AH3991" s="148"/>
    </row>
    <row r="3992" spans="1:34">
      <c r="A3992" s="144"/>
      <c r="B3992" s="33"/>
      <c r="C3992" s="33"/>
      <c r="D3992" s="33"/>
      <c r="E3992" s="33"/>
      <c r="F3992" s="33"/>
      <c r="G3992" s="33"/>
      <c r="H3992" s="33"/>
      <c r="I3992" s="33"/>
      <c r="J3992" s="145"/>
      <c r="K3992" s="33"/>
      <c r="L3992" s="33"/>
      <c r="M3992" s="146"/>
      <c r="N3992" s="144"/>
      <c r="O3992" s="147"/>
      <c r="P3992" s="148"/>
      <c r="Q3992" s="148"/>
      <c r="R3992" s="33"/>
      <c r="S3992" s="33"/>
      <c r="T3992" s="144"/>
      <c r="U3992" s="33"/>
      <c r="V3992" s="33"/>
      <c r="W3992" s="24"/>
      <c r="X3992" s="148"/>
      <c r="Y3992" s="148"/>
      <c r="Z3992" s="148"/>
      <c r="AA3992" s="148"/>
      <c r="AB3992" s="148"/>
      <c r="AC3992" s="148"/>
      <c r="AD3992" s="148"/>
      <c r="AE3992" s="148"/>
      <c r="AF3992" s="148"/>
      <c r="AG3992" s="148"/>
      <c r="AH3992" s="148"/>
    </row>
    <row r="3993" spans="1:34">
      <c r="A3993" s="144"/>
      <c r="B3993" s="33"/>
      <c r="C3993" s="33"/>
      <c r="D3993" s="33"/>
      <c r="E3993" s="33"/>
      <c r="F3993" s="33"/>
      <c r="G3993" s="33"/>
      <c r="H3993" s="33"/>
      <c r="I3993" s="33"/>
      <c r="J3993" s="145"/>
      <c r="K3993" s="33"/>
      <c r="L3993" s="33"/>
      <c r="M3993" s="146"/>
      <c r="N3993" s="144"/>
      <c r="O3993" s="147"/>
      <c r="P3993" s="148"/>
      <c r="Q3993" s="148"/>
      <c r="R3993" s="33"/>
      <c r="S3993" s="33"/>
      <c r="T3993" s="144"/>
      <c r="U3993" s="33"/>
      <c r="V3993" s="33"/>
      <c r="W3993" s="24"/>
      <c r="X3993" s="148"/>
      <c r="Y3993" s="148"/>
      <c r="Z3993" s="148"/>
      <c r="AA3993" s="148"/>
      <c r="AB3993" s="148"/>
      <c r="AC3993" s="148"/>
      <c r="AD3993" s="148"/>
      <c r="AE3993" s="148"/>
      <c r="AF3993" s="148"/>
      <c r="AG3993" s="148"/>
      <c r="AH3993" s="148"/>
    </row>
    <row r="3994" spans="1:34">
      <c r="A3994" s="144"/>
      <c r="B3994" s="33"/>
      <c r="C3994" s="33"/>
      <c r="D3994" s="33"/>
      <c r="E3994" s="33"/>
      <c r="F3994" s="33"/>
      <c r="G3994" s="33"/>
      <c r="H3994" s="33"/>
      <c r="I3994" s="33"/>
      <c r="J3994" s="145"/>
      <c r="K3994" s="33"/>
      <c r="L3994" s="33"/>
      <c r="M3994" s="146"/>
      <c r="N3994" s="144"/>
      <c r="O3994" s="147"/>
      <c r="P3994" s="148"/>
      <c r="Q3994" s="148"/>
      <c r="R3994" s="33"/>
      <c r="S3994" s="33"/>
      <c r="T3994" s="144"/>
      <c r="U3994" s="33"/>
      <c r="V3994" s="33"/>
      <c r="W3994" s="24"/>
      <c r="X3994" s="148"/>
      <c r="Y3994" s="148"/>
      <c r="Z3994" s="148"/>
      <c r="AA3994" s="148"/>
      <c r="AB3994" s="148"/>
      <c r="AC3994" s="148"/>
      <c r="AD3994" s="148"/>
      <c r="AE3994" s="148"/>
      <c r="AF3994" s="148"/>
      <c r="AG3994" s="148"/>
      <c r="AH3994" s="148"/>
    </row>
    <row r="3995" spans="1:34">
      <c r="A3995" s="144"/>
      <c r="B3995" s="33"/>
      <c r="C3995" s="33"/>
      <c r="D3995" s="33"/>
      <c r="E3995" s="33"/>
      <c r="F3995" s="33"/>
      <c r="G3995" s="33"/>
      <c r="H3995" s="33"/>
      <c r="I3995" s="33"/>
      <c r="J3995" s="145"/>
      <c r="K3995" s="33"/>
      <c r="L3995" s="33"/>
      <c r="M3995" s="146"/>
      <c r="N3995" s="144"/>
      <c r="O3995" s="147"/>
      <c r="P3995" s="148"/>
      <c r="Q3995" s="148"/>
      <c r="R3995" s="33"/>
      <c r="S3995" s="33"/>
      <c r="T3995" s="144"/>
      <c r="U3995" s="33"/>
      <c r="V3995" s="33"/>
      <c r="W3995" s="24"/>
      <c r="X3995" s="148"/>
      <c r="Y3995" s="148"/>
      <c r="Z3995" s="148"/>
      <c r="AA3995" s="148"/>
      <c r="AB3995" s="148"/>
      <c r="AC3995" s="148"/>
      <c r="AD3995" s="148"/>
      <c r="AE3995" s="148"/>
      <c r="AF3995" s="148"/>
      <c r="AG3995" s="148"/>
      <c r="AH3995" s="148"/>
    </row>
    <row r="3996" spans="1:34">
      <c r="A3996" s="144"/>
      <c r="B3996" s="33"/>
      <c r="C3996" s="33"/>
      <c r="D3996" s="33"/>
      <c r="E3996" s="33"/>
      <c r="F3996" s="33"/>
      <c r="G3996" s="33"/>
      <c r="H3996" s="33"/>
      <c r="I3996" s="33"/>
      <c r="J3996" s="145"/>
      <c r="K3996" s="33"/>
      <c r="L3996" s="33"/>
      <c r="M3996" s="146"/>
      <c r="N3996" s="144"/>
      <c r="O3996" s="147"/>
      <c r="P3996" s="148"/>
      <c r="Q3996" s="148"/>
      <c r="R3996" s="33"/>
      <c r="S3996" s="33"/>
      <c r="T3996" s="144"/>
      <c r="U3996" s="33"/>
      <c r="V3996" s="33"/>
      <c r="W3996" s="24"/>
      <c r="X3996" s="148"/>
      <c r="Y3996" s="148"/>
      <c r="Z3996" s="148"/>
      <c r="AA3996" s="148"/>
      <c r="AB3996" s="148"/>
      <c r="AC3996" s="148"/>
      <c r="AD3996" s="148"/>
      <c r="AE3996" s="148"/>
      <c r="AF3996" s="148"/>
      <c r="AG3996" s="148"/>
      <c r="AH3996" s="148"/>
    </row>
    <row r="3997" spans="1:34">
      <c r="A3997" s="144"/>
      <c r="B3997" s="33"/>
      <c r="C3997" s="33"/>
      <c r="D3997" s="33"/>
      <c r="E3997" s="33"/>
      <c r="F3997" s="33"/>
      <c r="G3997" s="33"/>
      <c r="H3997" s="33"/>
      <c r="I3997" s="33"/>
      <c r="J3997" s="145"/>
      <c r="K3997" s="33"/>
      <c r="L3997" s="33"/>
      <c r="M3997" s="146"/>
      <c r="N3997" s="144"/>
      <c r="O3997" s="147"/>
      <c r="P3997" s="148"/>
      <c r="Q3997" s="148"/>
      <c r="R3997" s="33"/>
      <c r="S3997" s="33"/>
      <c r="T3997" s="144"/>
      <c r="U3997" s="33"/>
      <c r="V3997" s="33"/>
      <c r="W3997" s="24"/>
      <c r="X3997" s="148"/>
      <c r="Y3997" s="148"/>
      <c r="Z3997" s="148"/>
      <c r="AA3997" s="148"/>
      <c r="AB3997" s="148"/>
      <c r="AC3997" s="148"/>
      <c r="AD3997" s="148"/>
      <c r="AE3997" s="148"/>
      <c r="AF3997" s="148"/>
      <c r="AG3997" s="148"/>
      <c r="AH3997" s="148"/>
    </row>
    <row r="3998" spans="1:34">
      <c r="A3998" s="144"/>
      <c r="B3998" s="33"/>
      <c r="C3998" s="33"/>
      <c r="D3998" s="33"/>
      <c r="E3998" s="33"/>
      <c r="F3998" s="33"/>
      <c r="G3998" s="33"/>
      <c r="H3998" s="33"/>
      <c r="I3998" s="33"/>
      <c r="J3998" s="145"/>
      <c r="K3998" s="33"/>
      <c r="L3998" s="33"/>
      <c r="M3998" s="146"/>
      <c r="N3998" s="144"/>
      <c r="O3998" s="147"/>
      <c r="P3998" s="148"/>
      <c r="Q3998" s="148"/>
      <c r="R3998" s="33"/>
      <c r="S3998" s="33"/>
      <c r="T3998" s="144"/>
      <c r="U3998" s="33"/>
      <c r="V3998" s="33"/>
      <c r="W3998" s="24"/>
      <c r="X3998" s="148"/>
      <c r="Y3998" s="148"/>
      <c r="Z3998" s="148"/>
      <c r="AA3998" s="148"/>
      <c r="AB3998" s="148"/>
      <c r="AC3998" s="148"/>
      <c r="AD3998" s="148"/>
      <c r="AE3998" s="148"/>
      <c r="AF3998" s="148"/>
      <c r="AG3998" s="148"/>
      <c r="AH3998" s="148"/>
    </row>
    <row r="3999" spans="1:34">
      <c r="A3999" s="144"/>
      <c r="B3999" s="33"/>
      <c r="C3999" s="33"/>
      <c r="D3999" s="33"/>
      <c r="E3999" s="33"/>
      <c r="F3999" s="33"/>
      <c r="G3999" s="33"/>
      <c r="H3999" s="33"/>
      <c r="I3999" s="33"/>
      <c r="J3999" s="145"/>
      <c r="K3999" s="33"/>
      <c r="L3999" s="33"/>
      <c r="M3999" s="146"/>
      <c r="N3999" s="144"/>
      <c r="O3999" s="147"/>
      <c r="P3999" s="148"/>
      <c r="Q3999" s="148"/>
      <c r="R3999" s="33"/>
      <c r="S3999" s="33"/>
      <c r="T3999" s="144"/>
      <c r="U3999" s="33"/>
      <c r="V3999" s="33"/>
      <c r="W3999" s="24"/>
      <c r="X3999" s="148"/>
      <c r="Y3999" s="148"/>
      <c r="Z3999" s="148"/>
      <c r="AA3999" s="148"/>
      <c r="AB3999" s="148"/>
      <c r="AC3999" s="148"/>
      <c r="AD3999" s="148"/>
      <c r="AE3999" s="148"/>
      <c r="AF3999" s="148"/>
      <c r="AG3999" s="148"/>
      <c r="AH3999" s="148"/>
    </row>
    <row r="4000" spans="1:34">
      <c r="A4000" s="144"/>
      <c r="B4000" s="33"/>
      <c r="C4000" s="33"/>
      <c r="D4000" s="33"/>
      <c r="E4000" s="33"/>
      <c r="F4000" s="33"/>
      <c r="G4000" s="33"/>
      <c r="H4000" s="33"/>
      <c r="I4000" s="33"/>
      <c r="J4000" s="145"/>
      <c r="K4000" s="33"/>
      <c r="L4000" s="33"/>
      <c r="M4000" s="146"/>
      <c r="N4000" s="144"/>
      <c r="O4000" s="147"/>
      <c r="P4000" s="148"/>
      <c r="Q4000" s="148"/>
      <c r="R4000" s="33"/>
      <c r="S4000" s="33"/>
      <c r="T4000" s="144"/>
      <c r="U4000" s="33"/>
      <c r="V4000" s="33"/>
      <c r="W4000" s="24"/>
      <c r="X4000" s="148"/>
      <c r="Y4000" s="148"/>
      <c r="Z4000" s="148"/>
      <c r="AA4000" s="148"/>
      <c r="AB4000" s="148"/>
      <c r="AC4000" s="148"/>
      <c r="AD4000" s="148"/>
      <c r="AE4000" s="148"/>
      <c r="AF4000" s="148"/>
      <c r="AG4000" s="148"/>
      <c r="AH4000" s="148"/>
    </row>
    <row r="4001" spans="1:34">
      <c r="A4001" s="144"/>
      <c r="B4001" s="33"/>
      <c r="C4001" s="33"/>
      <c r="D4001" s="33"/>
      <c r="E4001" s="33"/>
      <c r="F4001" s="33"/>
      <c r="G4001" s="33"/>
      <c r="H4001" s="33"/>
      <c r="I4001" s="33"/>
      <c r="J4001" s="145"/>
      <c r="K4001" s="33"/>
      <c r="L4001" s="33"/>
      <c r="M4001" s="146"/>
      <c r="N4001" s="144"/>
      <c r="O4001" s="147"/>
      <c r="P4001" s="148"/>
      <c r="Q4001" s="148"/>
      <c r="R4001" s="33"/>
      <c r="S4001" s="33"/>
      <c r="T4001" s="144"/>
      <c r="U4001" s="33"/>
      <c r="V4001" s="33"/>
      <c r="W4001" s="24"/>
      <c r="X4001" s="148"/>
      <c r="Y4001" s="148"/>
      <c r="Z4001" s="148"/>
      <c r="AA4001" s="148"/>
      <c r="AB4001" s="148"/>
      <c r="AC4001" s="148"/>
      <c r="AD4001" s="148"/>
      <c r="AE4001" s="148"/>
      <c r="AF4001" s="148"/>
      <c r="AG4001" s="148"/>
      <c r="AH4001" s="148"/>
    </row>
    <row r="4002" spans="1:34">
      <c r="A4002" s="144"/>
      <c r="B4002" s="33"/>
      <c r="C4002" s="33"/>
      <c r="D4002" s="33"/>
      <c r="E4002" s="33"/>
      <c r="F4002" s="33"/>
      <c r="G4002" s="33"/>
      <c r="H4002" s="33"/>
      <c r="I4002" s="33"/>
      <c r="J4002" s="145"/>
      <c r="K4002" s="33"/>
      <c r="L4002" s="33"/>
      <c r="M4002" s="146"/>
      <c r="N4002" s="144"/>
      <c r="O4002" s="147"/>
      <c r="P4002" s="148"/>
      <c r="Q4002" s="148"/>
      <c r="R4002" s="33"/>
      <c r="S4002" s="33"/>
      <c r="T4002" s="144"/>
      <c r="U4002" s="33"/>
      <c r="V4002" s="33"/>
      <c r="W4002" s="24"/>
      <c r="X4002" s="148"/>
      <c r="Y4002" s="148"/>
      <c r="Z4002" s="148"/>
      <c r="AA4002" s="148"/>
      <c r="AB4002" s="148"/>
      <c r="AC4002" s="148"/>
      <c r="AD4002" s="148"/>
      <c r="AE4002" s="148"/>
      <c r="AF4002" s="148"/>
      <c r="AG4002" s="148"/>
      <c r="AH4002" s="148"/>
    </row>
    <row r="4003" spans="1:34">
      <c r="A4003" s="144"/>
      <c r="B4003" s="33"/>
      <c r="C4003" s="33"/>
      <c r="D4003" s="33"/>
      <c r="E4003" s="33"/>
      <c r="F4003" s="33"/>
      <c r="G4003" s="33"/>
      <c r="H4003" s="33"/>
      <c r="I4003" s="33"/>
      <c r="J4003" s="145"/>
      <c r="K4003" s="33"/>
      <c r="L4003" s="33"/>
      <c r="M4003" s="146"/>
      <c r="N4003" s="144"/>
      <c r="O4003" s="147"/>
      <c r="P4003" s="148"/>
      <c r="Q4003" s="148"/>
      <c r="R4003" s="33"/>
      <c r="S4003" s="33"/>
      <c r="T4003" s="144"/>
      <c r="U4003" s="33"/>
      <c r="V4003" s="33"/>
      <c r="W4003" s="24"/>
      <c r="X4003" s="148"/>
      <c r="Y4003" s="148"/>
      <c r="Z4003" s="148"/>
      <c r="AA4003" s="148"/>
      <c r="AB4003" s="148"/>
      <c r="AC4003" s="148"/>
      <c r="AD4003" s="148"/>
      <c r="AE4003" s="148"/>
      <c r="AF4003" s="148"/>
      <c r="AG4003" s="148"/>
      <c r="AH4003" s="148"/>
    </row>
    <row r="4004" spans="1:34">
      <c r="A4004" s="144"/>
      <c r="B4004" s="33"/>
      <c r="C4004" s="33"/>
      <c r="D4004" s="33"/>
      <c r="E4004" s="33"/>
      <c r="F4004" s="33"/>
      <c r="G4004" s="33"/>
      <c r="H4004" s="33"/>
      <c r="I4004" s="33"/>
      <c r="J4004" s="145"/>
      <c r="K4004" s="33"/>
      <c r="L4004" s="33"/>
      <c r="M4004" s="146"/>
      <c r="N4004" s="144"/>
      <c r="O4004" s="147"/>
      <c r="P4004" s="148"/>
      <c r="Q4004" s="148"/>
      <c r="R4004" s="33"/>
      <c r="S4004" s="33"/>
      <c r="T4004" s="144"/>
      <c r="U4004" s="33"/>
      <c r="V4004" s="33"/>
      <c r="W4004" s="24"/>
      <c r="X4004" s="148"/>
      <c r="Y4004" s="148"/>
      <c r="Z4004" s="148"/>
      <c r="AA4004" s="148"/>
      <c r="AB4004" s="148"/>
      <c r="AC4004" s="148"/>
      <c r="AD4004" s="148"/>
      <c r="AE4004" s="148"/>
      <c r="AF4004" s="148"/>
      <c r="AG4004" s="148"/>
      <c r="AH4004" s="148"/>
    </row>
    <row r="4005" spans="1:34">
      <c r="A4005" s="144"/>
      <c r="B4005" s="33"/>
      <c r="C4005" s="33"/>
      <c r="D4005" s="33"/>
      <c r="E4005" s="33"/>
      <c r="F4005" s="33"/>
      <c r="G4005" s="33"/>
      <c r="H4005" s="33"/>
      <c r="I4005" s="33"/>
      <c r="J4005" s="145"/>
      <c r="K4005" s="33"/>
      <c r="L4005" s="33"/>
      <c r="M4005" s="146"/>
      <c r="N4005" s="144"/>
      <c r="O4005" s="147"/>
      <c r="P4005" s="148"/>
      <c r="Q4005" s="148"/>
      <c r="R4005" s="33"/>
      <c r="S4005" s="33"/>
      <c r="T4005" s="144"/>
      <c r="U4005" s="33"/>
      <c r="V4005" s="33"/>
      <c r="W4005" s="24"/>
      <c r="X4005" s="148"/>
      <c r="Y4005" s="148"/>
      <c r="Z4005" s="148"/>
      <c r="AA4005" s="148"/>
      <c r="AB4005" s="148"/>
      <c r="AC4005" s="148"/>
      <c r="AD4005" s="148"/>
      <c r="AE4005" s="148"/>
      <c r="AF4005" s="148"/>
      <c r="AG4005" s="148"/>
      <c r="AH4005" s="148"/>
    </row>
    <row r="4006" spans="1:34">
      <c r="A4006" s="144"/>
      <c r="B4006" s="33"/>
      <c r="C4006" s="33"/>
      <c r="D4006" s="33"/>
      <c r="E4006" s="33"/>
      <c r="F4006" s="33"/>
      <c r="G4006" s="33"/>
      <c r="H4006" s="33"/>
      <c r="I4006" s="33"/>
      <c r="J4006" s="145"/>
      <c r="K4006" s="33"/>
      <c r="L4006" s="33"/>
      <c r="M4006" s="146"/>
      <c r="N4006" s="144"/>
      <c r="O4006" s="147"/>
      <c r="P4006" s="148"/>
      <c r="Q4006" s="148"/>
      <c r="R4006" s="33"/>
      <c r="S4006" s="33"/>
      <c r="T4006" s="144"/>
      <c r="U4006" s="33"/>
      <c r="V4006" s="33"/>
      <c r="W4006" s="24"/>
      <c r="X4006" s="148"/>
      <c r="Y4006" s="148"/>
      <c r="Z4006" s="148"/>
      <c r="AA4006" s="148"/>
      <c r="AB4006" s="148"/>
      <c r="AC4006" s="148"/>
      <c r="AD4006" s="148"/>
      <c r="AE4006" s="148"/>
      <c r="AF4006" s="148"/>
      <c r="AG4006" s="148"/>
      <c r="AH4006" s="148"/>
    </row>
    <row r="4007" spans="1:34">
      <c r="A4007" s="144"/>
      <c r="B4007" s="33"/>
      <c r="C4007" s="33"/>
      <c r="D4007" s="33"/>
      <c r="E4007" s="33"/>
      <c r="F4007" s="33"/>
      <c r="G4007" s="33"/>
      <c r="H4007" s="33"/>
      <c r="I4007" s="33"/>
      <c r="J4007" s="145"/>
      <c r="K4007" s="33"/>
      <c r="L4007" s="33"/>
      <c r="M4007" s="146"/>
      <c r="N4007" s="144"/>
      <c r="O4007" s="147"/>
      <c r="P4007" s="148"/>
      <c r="Q4007" s="148"/>
      <c r="R4007" s="33"/>
      <c r="S4007" s="33"/>
      <c r="T4007" s="144"/>
      <c r="U4007" s="33"/>
      <c r="V4007" s="33"/>
      <c r="W4007" s="24"/>
      <c r="X4007" s="148"/>
      <c r="Y4007" s="148"/>
      <c r="Z4007" s="148"/>
      <c r="AA4007" s="148"/>
      <c r="AB4007" s="148"/>
      <c r="AC4007" s="148"/>
      <c r="AD4007" s="148"/>
      <c r="AE4007" s="148"/>
      <c r="AF4007" s="148"/>
      <c r="AG4007" s="148"/>
      <c r="AH4007" s="148"/>
    </row>
    <row r="4008" spans="1:34">
      <c r="A4008" s="144"/>
      <c r="B4008" s="33"/>
      <c r="C4008" s="33"/>
      <c r="D4008" s="33"/>
      <c r="E4008" s="33"/>
      <c r="F4008" s="33"/>
      <c r="G4008" s="33"/>
      <c r="H4008" s="33"/>
      <c r="I4008" s="33"/>
      <c r="J4008" s="145"/>
      <c r="K4008" s="33"/>
      <c r="L4008" s="33"/>
      <c r="M4008" s="146"/>
      <c r="N4008" s="144"/>
      <c r="O4008" s="147"/>
      <c r="P4008" s="148"/>
      <c r="Q4008" s="148"/>
      <c r="R4008" s="33"/>
      <c r="S4008" s="33"/>
      <c r="T4008" s="144"/>
      <c r="U4008" s="33"/>
      <c r="V4008" s="33"/>
      <c r="W4008" s="24"/>
      <c r="X4008" s="148"/>
      <c r="Y4008" s="148"/>
      <c r="Z4008" s="148"/>
      <c r="AA4008" s="148"/>
      <c r="AB4008" s="148"/>
      <c r="AC4008" s="148"/>
      <c r="AD4008" s="148"/>
      <c r="AE4008" s="148"/>
      <c r="AF4008" s="148"/>
      <c r="AG4008" s="148"/>
      <c r="AH4008" s="148"/>
    </row>
    <row r="4009" spans="1:34">
      <c r="A4009" s="144"/>
      <c r="B4009" s="33"/>
      <c r="C4009" s="33"/>
      <c r="D4009" s="33"/>
      <c r="E4009" s="33"/>
      <c r="F4009" s="33"/>
      <c r="G4009" s="33"/>
      <c r="H4009" s="33"/>
      <c r="I4009" s="33"/>
      <c r="J4009" s="145"/>
      <c r="K4009" s="33"/>
      <c r="L4009" s="33"/>
      <c r="M4009" s="146"/>
      <c r="N4009" s="144"/>
      <c r="O4009" s="147"/>
      <c r="P4009" s="148"/>
      <c r="Q4009" s="148"/>
      <c r="R4009" s="33"/>
      <c r="S4009" s="33"/>
      <c r="T4009" s="144"/>
      <c r="U4009" s="33"/>
      <c r="V4009" s="33"/>
      <c r="W4009" s="24"/>
      <c r="X4009" s="148"/>
      <c r="Y4009" s="148"/>
      <c r="Z4009" s="148"/>
      <c r="AA4009" s="148"/>
      <c r="AB4009" s="148"/>
      <c r="AC4009" s="148"/>
      <c r="AD4009" s="148"/>
      <c r="AE4009" s="148"/>
      <c r="AF4009" s="148"/>
      <c r="AG4009" s="148"/>
      <c r="AH4009" s="148"/>
    </row>
    <row r="4010" spans="1:34">
      <c r="A4010" s="144"/>
      <c r="B4010" s="33"/>
      <c r="C4010" s="33"/>
      <c r="D4010" s="33"/>
      <c r="E4010" s="33"/>
      <c r="F4010" s="33"/>
      <c r="G4010" s="33"/>
      <c r="H4010" s="33"/>
      <c r="I4010" s="33"/>
      <c r="J4010" s="145"/>
      <c r="K4010" s="33"/>
      <c r="L4010" s="33"/>
      <c r="M4010" s="146"/>
      <c r="N4010" s="144"/>
      <c r="O4010" s="147"/>
      <c r="P4010" s="148"/>
      <c r="Q4010" s="148"/>
      <c r="R4010" s="33"/>
      <c r="S4010" s="33"/>
      <c r="T4010" s="144"/>
      <c r="U4010" s="33"/>
      <c r="V4010" s="33"/>
      <c r="W4010" s="24"/>
      <c r="X4010" s="148"/>
      <c r="Y4010" s="148"/>
      <c r="Z4010" s="148"/>
      <c r="AA4010" s="148"/>
      <c r="AB4010" s="148"/>
      <c r="AC4010" s="148"/>
      <c r="AD4010" s="148"/>
      <c r="AE4010" s="148"/>
      <c r="AF4010" s="148"/>
      <c r="AG4010" s="148"/>
      <c r="AH4010" s="148"/>
    </row>
    <row r="4011" spans="1:34">
      <c r="A4011" s="144"/>
      <c r="B4011" s="33"/>
      <c r="C4011" s="33"/>
      <c r="D4011" s="33"/>
      <c r="E4011" s="33"/>
      <c r="F4011" s="33"/>
      <c r="G4011" s="33"/>
      <c r="H4011" s="33"/>
      <c r="I4011" s="33"/>
      <c r="J4011" s="145"/>
      <c r="K4011" s="33"/>
      <c r="L4011" s="33"/>
      <c r="M4011" s="146"/>
      <c r="N4011" s="144"/>
      <c r="O4011" s="147"/>
      <c r="P4011" s="148"/>
      <c r="Q4011" s="148"/>
      <c r="R4011" s="33"/>
      <c r="S4011" s="33"/>
      <c r="T4011" s="144"/>
      <c r="U4011" s="33"/>
      <c r="V4011" s="33"/>
      <c r="W4011" s="24"/>
      <c r="X4011" s="148"/>
      <c r="Y4011" s="148"/>
      <c r="Z4011" s="148"/>
      <c r="AA4011" s="148"/>
      <c r="AB4011" s="148"/>
      <c r="AC4011" s="148"/>
      <c r="AD4011" s="148"/>
      <c r="AE4011" s="148"/>
      <c r="AF4011" s="148"/>
      <c r="AG4011" s="148"/>
      <c r="AH4011" s="148"/>
    </row>
    <row r="4012" spans="1:34">
      <c r="A4012" s="144"/>
      <c r="B4012" s="33"/>
      <c r="C4012" s="33"/>
      <c r="D4012" s="33"/>
      <c r="E4012" s="33"/>
      <c r="F4012" s="33"/>
      <c r="G4012" s="33"/>
      <c r="H4012" s="33"/>
      <c r="I4012" s="33"/>
      <c r="J4012" s="145"/>
      <c r="K4012" s="33"/>
      <c r="L4012" s="33"/>
      <c r="M4012" s="146"/>
      <c r="N4012" s="144"/>
      <c r="O4012" s="147"/>
      <c r="P4012" s="148"/>
      <c r="Q4012" s="148"/>
      <c r="R4012" s="33"/>
      <c r="S4012" s="33"/>
      <c r="T4012" s="144"/>
      <c r="U4012" s="33"/>
      <c r="V4012" s="33"/>
      <c r="W4012" s="24"/>
      <c r="X4012" s="148"/>
      <c r="Y4012" s="148"/>
      <c r="Z4012" s="148"/>
      <c r="AA4012" s="148"/>
      <c r="AB4012" s="148"/>
      <c r="AC4012" s="148"/>
      <c r="AD4012" s="148"/>
      <c r="AE4012" s="148"/>
      <c r="AF4012" s="148"/>
      <c r="AG4012" s="148"/>
      <c r="AH4012" s="148"/>
    </row>
    <row r="4013" spans="1:34">
      <c r="A4013" s="144"/>
      <c r="B4013" s="33"/>
      <c r="C4013" s="33"/>
      <c r="D4013" s="33"/>
      <c r="E4013" s="33"/>
      <c r="F4013" s="33"/>
      <c r="G4013" s="33"/>
      <c r="H4013" s="33"/>
      <c r="I4013" s="33"/>
      <c r="J4013" s="145"/>
      <c r="K4013" s="33"/>
      <c r="L4013" s="33"/>
      <c r="M4013" s="146"/>
      <c r="N4013" s="144"/>
      <c r="O4013" s="147"/>
      <c r="P4013" s="148"/>
      <c r="Q4013" s="148"/>
      <c r="R4013" s="33"/>
      <c r="S4013" s="33"/>
      <c r="T4013" s="144"/>
      <c r="U4013" s="33"/>
      <c r="V4013" s="33"/>
      <c r="W4013" s="24"/>
      <c r="X4013" s="148"/>
      <c r="Y4013" s="148"/>
      <c r="Z4013" s="148"/>
      <c r="AA4013" s="148"/>
      <c r="AB4013" s="148"/>
      <c r="AC4013" s="148"/>
      <c r="AD4013" s="148"/>
      <c r="AE4013" s="148"/>
      <c r="AF4013" s="148"/>
      <c r="AG4013" s="148"/>
      <c r="AH4013" s="148"/>
    </row>
    <row r="4014" spans="1:34">
      <c r="A4014" s="144"/>
      <c r="B4014" s="33"/>
      <c r="C4014" s="33"/>
      <c r="D4014" s="33"/>
      <c r="E4014" s="33"/>
      <c r="F4014" s="33"/>
      <c r="G4014" s="33"/>
      <c r="H4014" s="33"/>
      <c r="I4014" s="33"/>
      <c r="J4014" s="145"/>
      <c r="K4014" s="33"/>
      <c r="L4014" s="33"/>
      <c r="M4014" s="146"/>
      <c r="N4014" s="144"/>
      <c r="O4014" s="147"/>
      <c r="P4014" s="148"/>
      <c r="Q4014" s="148"/>
      <c r="R4014" s="33"/>
      <c r="S4014" s="33"/>
      <c r="T4014" s="144"/>
      <c r="U4014" s="33"/>
      <c r="V4014" s="33"/>
      <c r="W4014" s="24"/>
      <c r="X4014" s="148"/>
      <c r="Y4014" s="148"/>
      <c r="Z4014" s="148"/>
      <c r="AA4014" s="148"/>
      <c r="AB4014" s="148"/>
      <c r="AC4014" s="148"/>
      <c r="AD4014" s="148"/>
      <c r="AE4014" s="148"/>
      <c r="AF4014" s="148"/>
      <c r="AG4014" s="148"/>
      <c r="AH4014" s="148"/>
    </row>
    <row r="4015" spans="1:34">
      <c r="A4015" s="144"/>
      <c r="B4015" s="33"/>
      <c r="C4015" s="33"/>
      <c r="D4015" s="33"/>
      <c r="E4015" s="33"/>
      <c r="F4015" s="33"/>
      <c r="G4015" s="33"/>
      <c r="H4015" s="33"/>
      <c r="I4015" s="33"/>
      <c r="J4015" s="145"/>
      <c r="K4015" s="33"/>
      <c r="L4015" s="33"/>
      <c r="M4015" s="146"/>
      <c r="N4015" s="144"/>
      <c r="O4015" s="147"/>
      <c r="P4015" s="148"/>
      <c r="Q4015" s="148"/>
      <c r="R4015" s="33"/>
      <c r="S4015" s="33"/>
      <c r="T4015" s="144"/>
      <c r="U4015" s="33"/>
      <c r="V4015" s="33"/>
      <c r="W4015" s="24"/>
      <c r="X4015" s="148"/>
      <c r="Y4015" s="148"/>
      <c r="Z4015" s="148"/>
      <c r="AA4015" s="148"/>
      <c r="AB4015" s="148"/>
      <c r="AC4015" s="148"/>
      <c r="AD4015" s="148"/>
      <c r="AE4015" s="148"/>
      <c r="AF4015" s="148"/>
      <c r="AG4015" s="148"/>
      <c r="AH4015" s="148"/>
    </row>
    <row r="4016" spans="1:34">
      <c r="A4016" s="144"/>
      <c r="B4016" s="33"/>
      <c r="C4016" s="33"/>
      <c r="D4016" s="33"/>
      <c r="E4016" s="33"/>
      <c r="F4016" s="33"/>
      <c r="G4016" s="33"/>
      <c r="H4016" s="33"/>
      <c r="I4016" s="33"/>
      <c r="J4016" s="145"/>
      <c r="K4016" s="33"/>
      <c r="L4016" s="33"/>
      <c r="M4016" s="146"/>
      <c r="N4016" s="144"/>
      <c r="O4016" s="147"/>
      <c r="P4016" s="148"/>
      <c r="Q4016" s="148"/>
      <c r="R4016" s="33"/>
      <c r="S4016" s="33"/>
      <c r="T4016" s="144"/>
      <c r="U4016" s="33"/>
      <c r="V4016" s="33"/>
      <c r="W4016" s="24"/>
      <c r="X4016" s="148"/>
      <c r="Y4016" s="148"/>
      <c r="Z4016" s="148"/>
      <c r="AA4016" s="148"/>
      <c r="AB4016" s="148"/>
      <c r="AC4016" s="148"/>
      <c r="AD4016" s="148"/>
      <c r="AE4016" s="148"/>
      <c r="AF4016" s="148"/>
      <c r="AG4016" s="148"/>
      <c r="AH4016" s="148"/>
    </row>
    <row r="4017" spans="1:34">
      <c r="A4017" s="144"/>
      <c r="B4017" s="33"/>
      <c r="C4017" s="33"/>
      <c r="D4017" s="33"/>
      <c r="E4017" s="33"/>
      <c r="F4017" s="33"/>
      <c r="G4017" s="33"/>
      <c r="H4017" s="33"/>
      <c r="I4017" s="33"/>
      <c r="J4017" s="145"/>
      <c r="K4017" s="33"/>
      <c r="L4017" s="33"/>
      <c r="M4017" s="146"/>
      <c r="N4017" s="144"/>
      <c r="O4017" s="147"/>
      <c r="P4017" s="148"/>
      <c r="Q4017" s="148"/>
      <c r="R4017" s="33"/>
      <c r="S4017" s="33"/>
      <c r="T4017" s="144"/>
      <c r="U4017" s="33"/>
      <c r="V4017" s="33"/>
      <c r="W4017" s="24"/>
      <c r="X4017" s="148"/>
      <c r="Y4017" s="148"/>
      <c r="Z4017" s="148"/>
      <c r="AA4017" s="148"/>
      <c r="AB4017" s="148"/>
      <c r="AC4017" s="148"/>
      <c r="AD4017" s="148"/>
      <c r="AE4017" s="148"/>
      <c r="AF4017" s="148"/>
      <c r="AG4017" s="148"/>
      <c r="AH4017" s="148"/>
    </row>
    <row r="4018" spans="1:34">
      <c r="A4018" s="144"/>
      <c r="B4018" s="33"/>
      <c r="C4018" s="33"/>
      <c r="D4018" s="33"/>
      <c r="E4018" s="33"/>
      <c r="F4018" s="33"/>
      <c r="G4018" s="33"/>
      <c r="H4018" s="33"/>
      <c r="I4018" s="33"/>
      <c r="J4018" s="145"/>
      <c r="K4018" s="33"/>
      <c r="L4018" s="33"/>
      <c r="M4018" s="146"/>
      <c r="N4018" s="144"/>
      <c r="O4018" s="147"/>
      <c r="P4018" s="148"/>
      <c r="Q4018" s="148"/>
      <c r="R4018" s="33"/>
      <c r="S4018" s="33"/>
      <c r="T4018" s="144"/>
      <c r="U4018" s="33"/>
      <c r="V4018" s="33"/>
      <c r="W4018" s="24"/>
      <c r="X4018" s="148"/>
      <c r="Y4018" s="148"/>
      <c r="Z4018" s="148"/>
      <c r="AA4018" s="148"/>
      <c r="AB4018" s="148"/>
      <c r="AC4018" s="148"/>
      <c r="AD4018" s="148"/>
      <c r="AE4018" s="148"/>
      <c r="AF4018" s="148"/>
      <c r="AG4018" s="148"/>
      <c r="AH4018" s="148"/>
    </row>
    <row r="4019" spans="1:34">
      <c r="A4019" s="144"/>
      <c r="B4019" s="33"/>
      <c r="C4019" s="33"/>
      <c r="D4019" s="33"/>
      <c r="E4019" s="33"/>
      <c r="F4019" s="33"/>
      <c r="G4019" s="33"/>
      <c r="H4019" s="33"/>
      <c r="I4019" s="33"/>
      <c r="J4019" s="145"/>
      <c r="K4019" s="33"/>
      <c r="L4019" s="33"/>
      <c r="M4019" s="146"/>
      <c r="N4019" s="144"/>
      <c r="O4019" s="147"/>
      <c r="P4019" s="148"/>
      <c r="Q4019" s="148"/>
      <c r="R4019" s="33"/>
      <c r="S4019" s="33"/>
      <c r="T4019" s="144"/>
      <c r="U4019" s="33"/>
      <c r="V4019" s="33"/>
      <c r="W4019" s="24"/>
      <c r="X4019" s="148"/>
      <c r="Y4019" s="148"/>
      <c r="Z4019" s="148"/>
      <c r="AA4019" s="148"/>
      <c r="AB4019" s="148"/>
      <c r="AC4019" s="148"/>
      <c r="AD4019" s="148"/>
      <c r="AE4019" s="148"/>
      <c r="AF4019" s="148"/>
      <c r="AG4019" s="148"/>
      <c r="AH4019" s="148"/>
    </row>
    <row r="4020" spans="1:34">
      <c r="A4020" s="144"/>
      <c r="B4020" s="33"/>
      <c r="C4020" s="33"/>
      <c r="D4020" s="33"/>
      <c r="E4020" s="33"/>
      <c r="F4020" s="33"/>
      <c r="G4020" s="33"/>
      <c r="H4020" s="33"/>
      <c r="I4020" s="33"/>
      <c r="J4020" s="145"/>
      <c r="K4020" s="33"/>
      <c r="L4020" s="33"/>
      <c r="M4020" s="146"/>
      <c r="N4020" s="144"/>
      <c r="O4020" s="147"/>
      <c r="P4020" s="148"/>
      <c r="Q4020" s="148"/>
      <c r="R4020" s="33"/>
      <c r="S4020" s="33"/>
      <c r="T4020" s="144"/>
      <c r="U4020" s="33"/>
      <c r="V4020" s="33"/>
      <c r="W4020" s="24"/>
      <c r="X4020" s="148"/>
      <c r="Y4020" s="148"/>
      <c r="Z4020" s="148"/>
      <c r="AA4020" s="148"/>
      <c r="AB4020" s="148"/>
      <c r="AC4020" s="148"/>
      <c r="AD4020" s="148"/>
      <c r="AE4020" s="148"/>
      <c r="AF4020" s="148"/>
      <c r="AG4020" s="148"/>
      <c r="AH4020" s="148"/>
    </row>
    <row r="4021" spans="1:34">
      <c r="A4021" s="144"/>
      <c r="B4021" s="33"/>
      <c r="C4021" s="33"/>
      <c r="D4021" s="33"/>
      <c r="E4021" s="33"/>
      <c r="F4021" s="33"/>
      <c r="G4021" s="33"/>
      <c r="H4021" s="33"/>
      <c r="I4021" s="33"/>
      <c r="J4021" s="145"/>
      <c r="K4021" s="33"/>
      <c r="L4021" s="33"/>
      <c r="M4021" s="146"/>
      <c r="N4021" s="144"/>
      <c r="O4021" s="147"/>
      <c r="P4021" s="148"/>
      <c r="Q4021" s="148"/>
      <c r="R4021" s="33"/>
      <c r="S4021" s="33"/>
      <c r="T4021" s="144"/>
      <c r="U4021" s="33"/>
      <c r="V4021" s="33"/>
      <c r="W4021" s="24"/>
      <c r="X4021" s="148"/>
      <c r="Y4021" s="148"/>
      <c r="Z4021" s="148"/>
      <c r="AA4021" s="148"/>
      <c r="AB4021" s="148"/>
      <c r="AC4021" s="148"/>
      <c r="AD4021" s="148"/>
      <c r="AE4021" s="148"/>
      <c r="AF4021" s="148"/>
      <c r="AG4021" s="148"/>
      <c r="AH4021" s="148"/>
    </row>
    <row r="4022" spans="1:34">
      <c r="A4022" s="144"/>
      <c r="B4022" s="33"/>
      <c r="C4022" s="33"/>
      <c r="D4022" s="33"/>
      <c r="E4022" s="33"/>
      <c r="F4022" s="33"/>
      <c r="G4022" s="33"/>
      <c r="H4022" s="33"/>
      <c r="I4022" s="33"/>
      <c r="J4022" s="145"/>
      <c r="K4022" s="33"/>
      <c r="L4022" s="33"/>
      <c r="M4022" s="146"/>
      <c r="N4022" s="144"/>
      <c r="O4022" s="147"/>
      <c r="P4022" s="148"/>
      <c r="Q4022" s="148"/>
      <c r="R4022" s="33"/>
      <c r="S4022" s="33"/>
      <c r="T4022" s="144"/>
      <c r="U4022" s="33"/>
      <c r="V4022" s="33"/>
      <c r="W4022" s="24"/>
      <c r="X4022" s="148"/>
      <c r="Y4022" s="148"/>
      <c r="Z4022" s="148"/>
      <c r="AA4022" s="148"/>
      <c r="AB4022" s="148"/>
      <c r="AC4022" s="148"/>
      <c r="AD4022" s="148"/>
      <c r="AE4022" s="148"/>
      <c r="AF4022" s="148"/>
      <c r="AG4022" s="148"/>
      <c r="AH4022" s="148"/>
    </row>
    <row r="4023" spans="1:34">
      <c r="A4023" s="144"/>
      <c r="B4023" s="33"/>
      <c r="C4023" s="33"/>
      <c r="D4023" s="33"/>
      <c r="E4023" s="33"/>
      <c r="F4023" s="33"/>
      <c r="G4023" s="33"/>
      <c r="H4023" s="33"/>
      <c r="I4023" s="33"/>
      <c r="J4023" s="145"/>
      <c r="K4023" s="33"/>
      <c r="L4023" s="33"/>
      <c r="M4023" s="146"/>
      <c r="N4023" s="144"/>
      <c r="O4023" s="147"/>
      <c r="P4023" s="148"/>
      <c r="Q4023" s="148"/>
      <c r="R4023" s="33"/>
      <c r="S4023" s="33"/>
      <c r="T4023" s="144"/>
      <c r="U4023" s="33"/>
      <c r="V4023" s="33"/>
      <c r="W4023" s="24"/>
      <c r="X4023" s="148"/>
      <c r="Y4023" s="148"/>
      <c r="Z4023" s="148"/>
      <c r="AA4023" s="148"/>
      <c r="AB4023" s="148"/>
      <c r="AC4023" s="148"/>
      <c r="AD4023" s="148"/>
      <c r="AE4023" s="148"/>
      <c r="AF4023" s="148"/>
      <c r="AG4023" s="148"/>
      <c r="AH4023" s="148"/>
    </row>
    <row r="4024" spans="1:34">
      <c r="A4024" s="144"/>
      <c r="B4024" s="33"/>
      <c r="C4024" s="33"/>
      <c r="D4024" s="33"/>
      <c r="E4024" s="33"/>
      <c r="F4024" s="33"/>
      <c r="G4024" s="33"/>
      <c r="H4024" s="33"/>
      <c r="I4024" s="33"/>
      <c r="J4024" s="145"/>
      <c r="K4024" s="33"/>
      <c r="L4024" s="33"/>
      <c r="M4024" s="146"/>
      <c r="N4024" s="144"/>
      <c r="O4024" s="147"/>
      <c r="P4024" s="148"/>
      <c r="Q4024" s="148"/>
      <c r="R4024" s="33"/>
      <c r="S4024" s="33"/>
      <c r="T4024" s="144"/>
      <c r="U4024" s="33"/>
      <c r="V4024" s="33"/>
      <c r="W4024" s="24"/>
      <c r="X4024" s="148"/>
      <c r="Y4024" s="148"/>
      <c r="Z4024" s="148"/>
      <c r="AA4024" s="148"/>
      <c r="AB4024" s="148"/>
      <c r="AC4024" s="148"/>
      <c r="AD4024" s="148"/>
      <c r="AE4024" s="148"/>
      <c r="AF4024" s="148"/>
      <c r="AG4024" s="148"/>
      <c r="AH4024" s="148"/>
    </row>
    <row r="4025" spans="1:34">
      <c r="A4025" s="144"/>
      <c r="B4025" s="33"/>
      <c r="C4025" s="33"/>
      <c r="D4025" s="33"/>
      <c r="E4025" s="33"/>
      <c r="F4025" s="33"/>
      <c r="G4025" s="33"/>
      <c r="H4025" s="33"/>
      <c r="I4025" s="33"/>
      <c r="J4025" s="145"/>
      <c r="K4025" s="33"/>
      <c r="L4025" s="33"/>
      <c r="M4025" s="146"/>
      <c r="N4025" s="144"/>
      <c r="O4025" s="147"/>
      <c r="P4025" s="148"/>
      <c r="Q4025" s="148"/>
      <c r="R4025" s="33"/>
      <c r="S4025" s="33"/>
      <c r="T4025" s="144"/>
      <c r="U4025" s="33"/>
      <c r="V4025" s="33"/>
      <c r="W4025" s="24"/>
      <c r="X4025" s="148"/>
      <c r="Y4025" s="148"/>
      <c r="Z4025" s="148"/>
      <c r="AA4025" s="148"/>
      <c r="AB4025" s="148"/>
      <c r="AC4025" s="148"/>
      <c r="AD4025" s="148"/>
      <c r="AE4025" s="148"/>
      <c r="AF4025" s="148"/>
      <c r="AG4025" s="148"/>
      <c r="AH4025" s="148"/>
    </row>
    <row r="4026" spans="1:34">
      <c r="A4026" s="144"/>
      <c r="B4026" s="33"/>
      <c r="C4026" s="33"/>
      <c r="D4026" s="33"/>
      <c r="E4026" s="33"/>
      <c r="F4026" s="33"/>
      <c r="G4026" s="33"/>
      <c r="H4026" s="33"/>
      <c r="I4026" s="33"/>
      <c r="J4026" s="145"/>
      <c r="K4026" s="33"/>
      <c r="L4026" s="33"/>
      <c r="M4026" s="146"/>
      <c r="N4026" s="144"/>
      <c r="O4026" s="147"/>
      <c r="P4026" s="148"/>
      <c r="Q4026" s="148"/>
      <c r="R4026" s="33"/>
      <c r="S4026" s="33"/>
      <c r="T4026" s="144"/>
      <c r="U4026" s="33"/>
      <c r="V4026" s="33"/>
      <c r="W4026" s="24"/>
      <c r="X4026" s="148"/>
      <c r="Y4026" s="148"/>
      <c r="Z4026" s="148"/>
      <c r="AA4026" s="148"/>
      <c r="AB4026" s="148"/>
      <c r="AC4026" s="148"/>
      <c r="AD4026" s="148"/>
      <c r="AE4026" s="148"/>
      <c r="AF4026" s="148"/>
      <c r="AG4026" s="148"/>
      <c r="AH4026" s="148"/>
    </row>
    <row r="4027" spans="1:34">
      <c r="A4027" s="144"/>
      <c r="B4027" s="33"/>
      <c r="C4027" s="33"/>
      <c r="D4027" s="33"/>
      <c r="E4027" s="33"/>
      <c r="F4027" s="33"/>
      <c r="G4027" s="33"/>
      <c r="H4027" s="33"/>
      <c r="I4027" s="33"/>
      <c r="J4027" s="145"/>
      <c r="K4027" s="33"/>
      <c r="L4027" s="33"/>
      <c r="M4027" s="146"/>
      <c r="N4027" s="144"/>
      <c r="O4027" s="147"/>
      <c r="P4027" s="148"/>
      <c r="Q4027" s="148"/>
      <c r="R4027" s="33"/>
      <c r="S4027" s="33"/>
      <c r="T4027" s="144"/>
      <c r="U4027" s="33"/>
      <c r="V4027" s="33"/>
      <c r="W4027" s="24"/>
      <c r="X4027" s="148"/>
      <c r="Y4027" s="148"/>
      <c r="Z4027" s="148"/>
      <c r="AA4027" s="148"/>
      <c r="AB4027" s="148"/>
      <c r="AC4027" s="148"/>
      <c r="AD4027" s="148"/>
      <c r="AE4027" s="148"/>
      <c r="AF4027" s="148"/>
      <c r="AG4027" s="148"/>
      <c r="AH4027" s="148"/>
    </row>
    <row r="4028" spans="1:34">
      <c r="A4028" s="144"/>
      <c r="B4028" s="33"/>
      <c r="C4028" s="33"/>
      <c r="D4028" s="33"/>
      <c r="E4028" s="33"/>
      <c r="F4028" s="33"/>
      <c r="G4028" s="33"/>
      <c r="H4028" s="33"/>
      <c r="I4028" s="33"/>
      <c r="J4028" s="145"/>
      <c r="K4028" s="33"/>
      <c r="L4028" s="33"/>
      <c r="M4028" s="146"/>
      <c r="N4028" s="144"/>
      <c r="O4028" s="147"/>
      <c r="P4028" s="148"/>
      <c r="Q4028" s="148"/>
      <c r="R4028" s="33"/>
      <c r="S4028" s="33"/>
      <c r="T4028" s="144"/>
      <c r="U4028" s="33"/>
      <c r="V4028" s="33"/>
      <c r="W4028" s="24"/>
      <c r="X4028" s="148"/>
      <c r="Y4028" s="148"/>
      <c r="Z4028" s="148"/>
      <c r="AA4028" s="148"/>
      <c r="AB4028" s="148"/>
      <c r="AC4028" s="148"/>
      <c r="AD4028" s="148"/>
      <c r="AE4028" s="148"/>
      <c r="AF4028" s="148"/>
      <c r="AG4028" s="148"/>
      <c r="AH4028" s="148"/>
    </row>
    <row r="4029" spans="1:34">
      <c r="A4029" s="144"/>
      <c r="B4029" s="33"/>
      <c r="C4029" s="33"/>
      <c r="D4029" s="33"/>
      <c r="E4029" s="33"/>
      <c r="F4029" s="33"/>
      <c r="G4029" s="33"/>
      <c r="H4029" s="33"/>
      <c r="I4029" s="33"/>
      <c r="J4029" s="145"/>
      <c r="K4029" s="33"/>
      <c r="L4029" s="33"/>
      <c r="M4029" s="146"/>
      <c r="N4029" s="144"/>
      <c r="O4029" s="147"/>
      <c r="P4029" s="148"/>
      <c r="Q4029" s="148"/>
      <c r="R4029" s="33"/>
      <c r="S4029" s="33"/>
      <c r="T4029" s="144"/>
      <c r="U4029" s="33"/>
      <c r="V4029" s="33"/>
      <c r="W4029" s="24"/>
      <c r="X4029" s="148"/>
      <c r="Y4029" s="148"/>
      <c r="Z4029" s="148"/>
      <c r="AA4029" s="148"/>
      <c r="AB4029" s="148"/>
      <c r="AC4029" s="148"/>
      <c r="AD4029" s="148"/>
      <c r="AE4029" s="148"/>
      <c r="AF4029" s="148"/>
      <c r="AG4029" s="148"/>
      <c r="AH4029" s="148"/>
    </row>
    <row r="4030" spans="1:34">
      <c r="A4030" s="144"/>
      <c r="B4030" s="33"/>
      <c r="C4030" s="33"/>
      <c r="D4030" s="33"/>
      <c r="E4030" s="33"/>
      <c r="F4030" s="33"/>
      <c r="G4030" s="33"/>
      <c r="H4030" s="33"/>
      <c r="I4030" s="33"/>
      <c r="J4030" s="145"/>
      <c r="K4030" s="33"/>
      <c r="L4030" s="33"/>
      <c r="M4030" s="146"/>
      <c r="N4030" s="144"/>
      <c r="O4030" s="147"/>
      <c r="P4030" s="148"/>
      <c r="Q4030" s="148"/>
      <c r="R4030" s="33"/>
      <c r="S4030" s="33"/>
      <c r="T4030" s="144"/>
      <c r="U4030" s="33"/>
      <c r="V4030" s="33"/>
      <c r="W4030" s="24"/>
      <c r="X4030" s="148"/>
      <c r="Y4030" s="148"/>
      <c r="Z4030" s="148"/>
      <c r="AA4030" s="148"/>
      <c r="AB4030" s="148"/>
      <c r="AC4030" s="148"/>
      <c r="AD4030" s="148"/>
      <c r="AE4030" s="148"/>
      <c r="AF4030" s="148"/>
      <c r="AG4030" s="148"/>
      <c r="AH4030" s="148"/>
    </row>
    <row r="4031" spans="1:34">
      <c r="A4031" s="144"/>
      <c r="B4031" s="33"/>
      <c r="C4031" s="33"/>
      <c r="D4031" s="33"/>
      <c r="E4031" s="33"/>
      <c r="F4031" s="33"/>
      <c r="G4031" s="33"/>
      <c r="H4031" s="33"/>
      <c r="I4031" s="33"/>
      <c r="J4031" s="145"/>
      <c r="K4031" s="33"/>
      <c r="L4031" s="33"/>
      <c r="M4031" s="146"/>
      <c r="N4031" s="144"/>
      <c r="O4031" s="147"/>
      <c r="P4031" s="148"/>
      <c r="Q4031" s="148"/>
      <c r="R4031" s="33"/>
      <c r="S4031" s="33"/>
      <c r="T4031" s="144"/>
      <c r="U4031" s="33"/>
      <c r="V4031" s="33"/>
      <c r="W4031" s="24"/>
      <c r="X4031" s="148"/>
      <c r="Y4031" s="148"/>
      <c r="Z4031" s="148"/>
      <c r="AA4031" s="148"/>
      <c r="AB4031" s="148"/>
      <c r="AC4031" s="148"/>
      <c r="AD4031" s="148"/>
      <c r="AE4031" s="148"/>
      <c r="AF4031" s="148"/>
      <c r="AG4031" s="148"/>
      <c r="AH4031" s="148"/>
    </row>
    <row r="4032" spans="1:34">
      <c r="A4032" s="144"/>
      <c r="B4032" s="33"/>
      <c r="C4032" s="33"/>
      <c r="D4032" s="33"/>
      <c r="E4032" s="33"/>
      <c r="F4032" s="33"/>
      <c r="G4032" s="33"/>
      <c r="H4032" s="33"/>
      <c r="I4032" s="33"/>
      <c r="J4032" s="145"/>
      <c r="K4032" s="33"/>
      <c r="L4032" s="33"/>
      <c r="M4032" s="146"/>
      <c r="N4032" s="144"/>
      <c r="O4032" s="147"/>
      <c r="P4032" s="148"/>
      <c r="Q4032" s="148"/>
      <c r="R4032" s="33"/>
      <c r="S4032" s="33"/>
      <c r="T4032" s="144"/>
      <c r="U4032" s="33"/>
      <c r="V4032" s="33"/>
      <c r="W4032" s="24"/>
      <c r="X4032" s="148"/>
      <c r="Y4032" s="148"/>
      <c r="Z4032" s="148"/>
      <c r="AA4032" s="148"/>
      <c r="AB4032" s="148"/>
      <c r="AC4032" s="148"/>
      <c r="AD4032" s="148"/>
      <c r="AE4032" s="148"/>
      <c r="AF4032" s="148"/>
      <c r="AG4032" s="148"/>
      <c r="AH4032" s="148"/>
    </row>
    <row r="4033" spans="1:34">
      <c r="A4033" s="144"/>
      <c r="B4033" s="33"/>
      <c r="C4033" s="33"/>
      <c r="D4033" s="33"/>
      <c r="E4033" s="33"/>
      <c r="F4033" s="33"/>
      <c r="G4033" s="33"/>
      <c r="H4033" s="33"/>
      <c r="I4033" s="33"/>
      <c r="J4033" s="145"/>
      <c r="K4033" s="33"/>
      <c r="L4033" s="33"/>
      <c r="M4033" s="146"/>
      <c r="N4033" s="144"/>
      <c r="O4033" s="147"/>
      <c r="P4033" s="148"/>
      <c r="Q4033" s="148"/>
      <c r="R4033" s="33"/>
      <c r="S4033" s="33"/>
      <c r="T4033" s="144"/>
      <c r="U4033" s="33"/>
      <c r="V4033" s="33"/>
      <c r="W4033" s="24"/>
      <c r="X4033" s="148"/>
      <c r="Y4033" s="148"/>
      <c r="Z4033" s="148"/>
      <c r="AA4033" s="148"/>
      <c r="AB4033" s="148"/>
      <c r="AC4033" s="148"/>
      <c r="AD4033" s="148"/>
      <c r="AE4033" s="148"/>
      <c r="AF4033" s="148"/>
      <c r="AG4033" s="148"/>
      <c r="AH4033" s="148"/>
    </row>
    <row r="4034" spans="1:34">
      <c r="A4034" s="144"/>
      <c r="B4034" s="33"/>
      <c r="C4034" s="33"/>
      <c r="D4034" s="33"/>
      <c r="E4034" s="33"/>
      <c r="F4034" s="33"/>
      <c r="G4034" s="33"/>
      <c r="H4034" s="33"/>
      <c r="I4034" s="33"/>
      <c r="J4034" s="145"/>
      <c r="K4034" s="33"/>
      <c r="L4034" s="33"/>
      <c r="M4034" s="146"/>
      <c r="N4034" s="144"/>
      <c r="O4034" s="147"/>
      <c r="P4034" s="148"/>
      <c r="Q4034" s="148"/>
      <c r="R4034" s="33"/>
      <c r="S4034" s="33"/>
      <c r="T4034" s="144"/>
      <c r="U4034" s="33"/>
      <c r="V4034" s="33"/>
      <c r="W4034" s="24"/>
      <c r="X4034" s="148"/>
      <c r="Y4034" s="148"/>
      <c r="Z4034" s="148"/>
      <c r="AA4034" s="148"/>
      <c r="AB4034" s="148"/>
      <c r="AC4034" s="148"/>
      <c r="AD4034" s="148"/>
      <c r="AE4034" s="148"/>
      <c r="AF4034" s="148"/>
      <c r="AG4034" s="148"/>
      <c r="AH4034" s="148"/>
    </row>
    <row r="4035" spans="1:34">
      <c r="A4035" s="144"/>
      <c r="B4035" s="33"/>
      <c r="C4035" s="33"/>
      <c r="D4035" s="33"/>
      <c r="E4035" s="33"/>
      <c r="F4035" s="33"/>
      <c r="G4035" s="33"/>
      <c r="H4035" s="33"/>
      <c r="I4035" s="33"/>
      <c r="J4035" s="145"/>
      <c r="K4035" s="33"/>
      <c r="L4035" s="33"/>
      <c r="M4035" s="146"/>
      <c r="N4035" s="144"/>
      <c r="O4035" s="147"/>
      <c r="P4035" s="148"/>
      <c r="Q4035" s="148"/>
      <c r="R4035" s="33"/>
      <c r="S4035" s="33"/>
      <c r="T4035" s="144"/>
      <c r="U4035" s="33"/>
      <c r="V4035" s="33"/>
      <c r="W4035" s="24"/>
      <c r="X4035" s="148"/>
      <c r="Y4035" s="148"/>
      <c r="Z4035" s="148"/>
      <c r="AA4035" s="148"/>
      <c r="AB4035" s="148"/>
      <c r="AC4035" s="148"/>
      <c r="AD4035" s="148"/>
      <c r="AE4035" s="148"/>
      <c r="AF4035" s="148"/>
      <c r="AG4035" s="148"/>
      <c r="AH4035" s="148"/>
    </row>
    <row r="4036" spans="1:34">
      <c r="A4036" s="144"/>
      <c r="B4036" s="33"/>
      <c r="C4036" s="33"/>
      <c r="D4036" s="33"/>
      <c r="E4036" s="33"/>
      <c r="F4036" s="33"/>
      <c r="G4036" s="33"/>
      <c r="H4036" s="33"/>
      <c r="I4036" s="33"/>
      <c r="J4036" s="145"/>
      <c r="K4036" s="33"/>
      <c r="L4036" s="33"/>
      <c r="M4036" s="146"/>
      <c r="N4036" s="144"/>
      <c r="O4036" s="147"/>
      <c r="P4036" s="148"/>
      <c r="Q4036" s="148"/>
      <c r="R4036" s="33"/>
      <c r="S4036" s="33"/>
      <c r="T4036" s="144"/>
      <c r="U4036" s="33"/>
      <c r="V4036" s="33"/>
      <c r="W4036" s="24"/>
      <c r="X4036" s="148"/>
      <c r="Y4036" s="148"/>
      <c r="Z4036" s="148"/>
      <c r="AA4036" s="148"/>
      <c r="AB4036" s="148"/>
      <c r="AC4036" s="148"/>
      <c r="AD4036" s="148"/>
      <c r="AE4036" s="148"/>
      <c r="AF4036" s="148"/>
      <c r="AG4036" s="148"/>
      <c r="AH4036" s="148"/>
    </row>
    <row r="4037" spans="1:34">
      <c r="A4037" s="144"/>
      <c r="B4037" s="33"/>
      <c r="C4037" s="33"/>
      <c r="D4037" s="33"/>
      <c r="E4037" s="33"/>
      <c r="F4037" s="33"/>
      <c r="G4037" s="33"/>
      <c r="H4037" s="33"/>
      <c r="I4037" s="33"/>
      <c r="J4037" s="145"/>
      <c r="K4037" s="33"/>
      <c r="L4037" s="33"/>
      <c r="M4037" s="146"/>
      <c r="N4037" s="144"/>
      <c r="O4037" s="147"/>
      <c r="P4037" s="148"/>
      <c r="Q4037" s="148"/>
      <c r="R4037" s="33"/>
      <c r="S4037" s="33"/>
      <c r="T4037" s="144"/>
      <c r="U4037" s="33"/>
      <c r="V4037" s="33"/>
      <c r="W4037" s="24"/>
      <c r="X4037" s="148"/>
      <c r="Y4037" s="148"/>
      <c r="Z4037" s="148"/>
      <c r="AA4037" s="148"/>
      <c r="AB4037" s="148"/>
      <c r="AC4037" s="148"/>
      <c r="AD4037" s="148"/>
      <c r="AE4037" s="148"/>
      <c r="AF4037" s="148"/>
      <c r="AG4037" s="148"/>
      <c r="AH4037" s="148"/>
    </row>
    <row r="4038" spans="1:34">
      <c r="A4038" s="144"/>
      <c r="B4038" s="33"/>
      <c r="C4038" s="33"/>
      <c r="D4038" s="33"/>
      <c r="E4038" s="33"/>
      <c r="F4038" s="33"/>
      <c r="G4038" s="33"/>
      <c r="H4038" s="33"/>
      <c r="I4038" s="33"/>
      <c r="J4038" s="145"/>
      <c r="K4038" s="33"/>
      <c r="L4038" s="33"/>
      <c r="M4038" s="146"/>
      <c r="N4038" s="144"/>
      <c r="O4038" s="147"/>
      <c r="P4038" s="148"/>
      <c r="Q4038" s="148"/>
      <c r="R4038" s="33"/>
      <c r="S4038" s="33"/>
      <c r="T4038" s="144"/>
      <c r="U4038" s="33"/>
      <c r="V4038" s="33"/>
      <c r="W4038" s="24"/>
      <c r="X4038" s="148"/>
      <c r="Y4038" s="148"/>
      <c r="Z4038" s="148"/>
      <c r="AA4038" s="148"/>
      <c r="AB4038" s="148"/>
      <c r="AC4038" s="148"/>
      <c r="AD4038" s="148"/>
      <c r="AE4038" s="148"/>
      <c r="AF4038" s="148"/>
      <c r="AG4038" s="148"/>
      <c r="AH4038" s="148"/>
    </row>
    <row r="4039" spans="1:34">
      <c r="A4039" s="144"/>
      <c r="B4039" s="33"/>
      <c r="C4039" s="33"/>
      <c r="D4039" s="33"/>
      <c r="E4039" s="33"/>
      <c r="F4039" s="33"/>
      <c r="G4039" s="33"/>
      <c r="H4039" s="33"/>
      <c r="I4039" s="33"/>
      <c r="J4039" s="145"/>
      <c r="K4039" s="33"/>
      <c r="L4039" s="33"/>
      <c r="M4039" s="146"/>
      <c r="N4039" s="144"/>
      <c r="O4039" s="147"/>
      <c r="P4039" s="148"/>
      <c r="Q4039" s="148"/>
      <c r="R4039" s="33"/>
      <c r="S4039" s="33"/>
      <c r="T4039" s="144"/>
      <c r="U4039" s="33"/>
      <c r="V4039" s="33"/>
      <c r="W4039" s="24"/>
      <c r="X4039" s="148"/>
      <c r="Y4039" s="148"/>
      <c r="Z4039" s="148"/>
      <c r="AA4039" s="148"/>
      <c r="AB4039" s="148"/>
      <c r="AC4039" s="148"/>
      <c r="AD4039" s="148"/>
      <c r="AE4039" s="148"/>
      <c r="AF4039" s="148"/>
      <c r="AG4039" s="148"/>
      <c r="AH4039" s="148"/>
    </row>
    <row r="4040" spans="1:34">
      <c r="A4040" s="144"/>
      <c r="B4040" s="33"/>
      <c r="C4040" s="33"/>
      <c r="D4040" s="33"/>
      <c r="E4040" s="33"/>
      <c r="F4040" s="33"/>
      <c r="G4040" s="33"/>
      <c r="H4040" s="33"/>
      <c r="I4040" s="33"/>
      <c r="J4040" s="145"/>
      <c r="K4040" s="33"/>
      <c r="L4040" s="33"/>
      <c r="M4040" s="146"/>
      <c r="N4040" s="144"/>
      <c r="O4040" s="147"/>
      <c r="P4040" s="148"/>
      <c r="Q4040" s="148"/>
      <c r="R4040" s="33"/>
      <c r="S4040" s="33"/>
      <c r="T4040" s="144"/>
      <c r="U4040" s="33"/>
      <c r="V4040" s="33"/>
      <c r="W4040" s="24"/>
      <c r="X4040" s="148"/>
      <c r="Y4040" s="148"/>
      <c r="Z4040" s="148"/>
      <c r="AA4040" s="148"/>
      <c r="AB4040" s="148"/>
      <c r="AC4040" s="148"/>
      <c r="AD4040" s="148"/>
      <c r="AE4040" s="148"/>
      <c r="AF4040" s="148"/>
      <c r="AG4040" s="148"/>
      <c r="AH4040" s="148"/>
    </row>
    <row r="4041" spans="1:34">
      <c r="A4041" s="144"/>
      <c r="B4041" s="33"/>
      <c r="C4041" s="33"/>
      <c r="D4041" s="33"/>
      <c r="E4041" s="33"/>
      <c r="F4041" s="33"/>
      <c r="G4041" s="33"/>
      <c r="H4041" s="33"/>
      <c r="I4041" s="33"/>
      <c r="J4041" s="145"/>
      <c r="K4041" s="33"/>
      <c r="L4041" s="33"/>
      <c r="M4041" s="146"/>
      <c r="N4041" s="144"/>
      <c r="O4041" s="147"/>
      <c r="P4041" s="148"/>
      <c r="Q4041" s="148"/>
      <c r="R4041" s="33"/>
      <c r="S4041" s="33"/>
      <c r="T4041" s="144"/>
      <c r="U4041" s="33"/>
      <c r="V4041" s="33"/>
      <c r="W4041" s="24"/>
      <c r="X4041" s="148"/>
      <c r="Y4041" s="148"/>
      <c r="Z4041" s="148"/>
      <c r="AA4041" s="148"/>
      <c r="AB4041" s="148"/>
      <c r="AC4041" s="148"/>
      <c r="AD4041" s="148"/>
      <c r="AE4041" s="148"/>
      <c r="AF4041" s="148"/>
      <c r="AG4041" s="148"/>
      <c r="AH4041" s="148"/>
    </row>
    <row r="4042" spans="1:34">
      <c r="A4042" s="144"/>
      <c r="B4042" s="33"/>
      <c r="C4042" s="33"/>
      <c r="D4042" s="33"/>
      <c r="E4042" s="33"/>
      <c r="F4042" s="33"/>
      <c r="G4042" s="33"/>
      <c r="H4042" s="33"/>
      <c r="I4042" s="33"/>
      <c r="J4042" s="145"/>
      <c r="K4042" s="33"/>
      <c r="L4042" s="33"/>
      <c r="M4042" s="146"/>
      <c r="N4042" s="144"/>
      <c r="O4042" s="147"/>
      <c r="P4042" s="148"/>
      <c r="Q4042" s="148"/>
      <c r="R4042" s="33"/>
      <c r="S4042" s="33"/>
      <c r="T4042" s="144"/>
      <c r="U4042" s="33"/>
      <c r="V4042" s="33"/>
      <c r="W4042" s="24"/>
      <c r="X4042" s="148"/>
      <c r="Y4042" s="148"/>
      <c r="Z4042" s="148"/>
      <c r="AA4042" s="148"/>
      <c r="AB4042" s="148"/>
      <c r="AC4042" s="148"/>
      <c r="AD4042" s="148"/>
      <c r="AE4042" s="148"/>
      <c r="AF4042" s="148"/>
      <c r="AG4042" s="148"/>
      <c r="AH4042" s="148"/>
    </row>
    <row r="4043" spans="1:34">
      <c r="A4043" s="144"/>
      <c r="B4043" s="33"/>
      <c r="C4043" s="33"/>
      <c r="D4043" s="33"/>
      <c r="E4043" s="33"/>
      <c r="F4043" s="33"/>
      <c r="G4043" s="33"/>
      <c r="H4043" s="33"/>
      <c r="I4043" s="33"/>
      <c r="J4043" s="145"/>
      <c r="K4043" s="33"/>
      <c r="L4043" s="33"/>
      <c r="M4043" s="146"/>
      <c r="N4043" s="144"/>
      <c r="O4043" s="147"/>
      <c r="P4043" s="148"/>
      <c r="Q4043" s="148"/>
      <c r="R4043" s="33"/>
      <c r="S4043" s="33"/>
      <c r="T4043" s="144"/>
      <c r="U4043" s="33"/>
      <c r="V4043" s="33"/>
      <c r="W4043" s="24"/>
      <c r="X4043" s="148"/>
      <c r="Y4043" s="148"/>
      <c r="Z4043" s="148"/>
      <c r="AA4043" s="148"/>
      <c r="AB4043" s="148"/>
      <c r="AC4043" s="148"/>
      <c r="AD4043" s="148"/>
      <c r="AE4043" s="148"/>
      <c r="AF4043" s="148"/>
      <c r="AG4043" s="148"/>
      <c r="AH4043" s="148"/>
    </row>
    <row r="4044" spans="1:34">
      <c r="A4044" s="144"/>
      <c r="B4044" s="33"/>
      <c r="C4044" s="33"/>
      <c r="D4044" s="33"/>
      <c r="E4044" s="33"/>
      <c r="F4044" s="33"/>
      <c r="G4044" s="33"/>
      <c r="H4044" s="33"/>
      <c r="I4044" s="33"/>
      <c r="J4044" s="145"/>
      <c r="K4044" s="33"/>
      <c r="L4044" s="33"/>
      <c r="M4044" s="146"/>
      <c r="N4044" s="144"/>
      <c r="O4044" s="147"/>
      <c r="P4044" s="148"/>
      <c r="Q4044" s="148"/>
      <c r="R4044" s="33"/>
      <c r="S4044" s="33"/>
      <c r="T4044" s="144"/>
      <c r="U4044" s="33"/>
      <c r="V4044" s="33"/>
      <c r="W4044" s="24"/>
      <c r="X4044" s="148"/>
      <c r="Y4044" s="148"/>
      <c r="Z4044" s="148"/>
      <c r="AA4044" s="148"/>
      <c r="AB4044" s="148"/>
      <c r="AC4044" s="148"/>
      <c r="AD4044" s="148"/>
      <c r="AE4044" s="148"/>
      <c r="AF4044" s="148"/>
      <c r="AG4044" s="148"/>
      <c r="AH4044" s="148"/>
    </row>
    <row r="4045" spans="1:34">
      <c r="A4045" s="144"/>
      <c r="B4045" s="33"/>
      <c r="C4045" s="33"/>
      <c r="D4045" s="33"/>
      <c r="E4045" s="33"/>
      <c r="F4045" s="33"/>
      <c r="G4045" s="33"/>
      <c r="H4045" s="33"/>
      <c r="I4045" s="33"/>
      <c r="J4045" s="145"/>
      <c r="K4045" s="33"/>
      <c r="L4045" s="33"/>
      <c r="M4045" s="146"/>
      <c r="N4045" s="144"/>
      <c r="O4045" s="147"/>
      <c r="P4045" s="148"/>
      <c r="Q4045" s="148"/>
      <c r="R4045" s="33"/>
      <c r="S4045" s="33"/>
      <c r="T4045" s="144"/>
      <c r="U4045" s="33"/>
      <c r="V4045" s="33"/>
      <c r="W4045" s="24"/>
      <c r="X4045" s="148"/>
      <c r="Y4045" s="148"/>
      <c r="Z4045" s="148"/>
      <c r="AA4045" s="148"/>
      <c r="AB4045" s="148"/>
      <c r="AC4045" s="148"/>
      <c r="AD4045" s="148"/>
      <c r="AE4045" s="148"/>
      <c r="AF4045" s="148"/>
      <c r="AG4045" s="148"/>
      <c r="AH4045" s="148"/>
    </row>
    <row r="4046" spans="1:34">
      <c r="A4046" s="144"/>
      <c r="B4046" s="33"/>
      <c r="C4046" s="33"/>
      <c r="D4046" s="33"/>
      <c r="E4046" s="33"/>
      <c r="F4046" s="33"/>
      <c r="G4046" s="33"/>
      <c r="H4046" s="33"/>
      <c r="I4046" s="33"/>
      <c r="J4046" s="145"/>
      <c r="K4046" s="33"/>
      <c r="L4046" s="33"/>
      <c r="M4046" s="146"/>
      <c r="N4046" s="144"/>
      <c r="O4046" s="147"/>
      <c r="P4046" s="148"/>
      <c r="Q4046" s="148"/>
      <c r="R4046" s="33"/>
      <c r="S4046" s="33"/>
      <c r="T4046" s="144"/>
      <c r="U4046" s="33"/>
      <c r="V4046" s="33"/>
      <c r="W4046" s="24"/>
      <c r="X4046" s="148"/>
      <c r="Y4046" s="148"/>
      <c r="Z4046" s="148"/>
      <c r="AA4046" s="148"/>
      <c r="AB4046" s="148"/>
      <c r="AC4046" s="148"/>
      <c r="AD4046" s="148"/>
      <c r="AE4046" s="148"/>
      <c r="AF4046" s="148"/>
      <c r="AG4046" s="148"/>
      <c r="AH4046" s="148"/>
    </row>
    <row r="4047" spans="1:34">
      <c r="A4047" s="144"/>
      <c r="B4047" s="33"/>
      <c r="C4047" s="33"/>
      <c r="D4047" s="33"/>
      <c r="E4047" s="33"/>
      <c r="F4047" s="33"/>
      <c r="G4047" s="33"/>
      <c r="H4047" s="33"/>
      <c r="I4047" s="33"/>
      <c r="J4047" s="145"/>
      <c r="K4047" s="33"/>
      <c r="L4047" s="33"/>
      <c r="M4047" s="146"/>
      <c r="N4047" s="144"/>
      <c r="O4047" s="147"/>
      <c r="P4047" s="148"/>
      <c r="Q4047" s="148"/>
      <c r="R4047" s="33"/>
      <c r="S4047" s="33"/>
      <c r="T4047" s="144"/>
      <c r="U4047" s="33"/>
      <c r="V4047" s="33"/>
      <c r="W4047" s="24"/>
      <c r="X4047" s="148"/>
      <c r="Y4047" s="148"/>
      <c r="Z4047" s="148"/>
      <c r="AA4047" s="148"/>
      <c r="AB4047" s="148"/>
      <c r="AC4047" s="148"/>
      <c r="AD4047" s="148"/>
      <c r="AE4047" s="148"/>
      <c r="AF4047" s="148"/>
      <c r="AG4047" s="148"/>
      <c r="AH4047" s="148"/>
    </row>
    <row r="4048" spans="1:34">
      <c r="A4048" s="144"/>
      <c r="B4048" s="33"/>
      <c r="C4048" s="33"/>
      <c r="D4048" s="33"/>
      <c r="E4048" s="33"/>
      <c r="F4048" s="33"/>
      <c r="G4048" s="33"/>
      <c r="H4048" s="33"/>
      <c r="I4048" s="33"/>
      <c r="J4048" s="145"/>
      <c r="K4048" s="33"/>
      <c r="L4048" s="33"/>
      <c r="M4048" s="146"/>
      <c r="N4048" s="144"/>
      <c r="O4048" s="147"/>
      <c r="P4048" s="148"/>
      <c r="Q4048" s="148"/>
      <c r="R4048" s="33"/>
      <c r="S4048" s="33"/>
      <c r="T4048" s="144"/>
      <c r="U4048" s="33"/>
      <c r="V4048" s="33"/>
      <c r="W4048" s="24"/>
      <c r="X4048" s="148"/>
      <c r="Y4048" s="148"/>
      <c r="Z4048" s="148"/>
      <c r="AA4048" s="148"/>
      <c r="AB4048" s="148"/>
      <c r="AC4048" s="148"/>
      <c r="AD4048" s="148"/>
      <c r="AE4048" s="148"/>
      <c r="AF4048" s="148"/>
      <c r="AG4048" s="148"/>
      <c r="AH4048" s="148"/>
    </row>
    <row r="4049" spans="1:34">
      <c r="A4049" s="144"/>
      <c r="B4049" s="33"/>
      <c r="C4049" s="33"/>
      <c r="D4049" s="33"/>
      <c r="E4049" s="33"/>
      <c r="F4049" s="33"/>
      <c r="G4049" s="33"/>
      <c r="H4049" s="33"/>
      <c r="I4049" s="33"/>
      <c r="J4049" s="145"/>
      <c r="K4049" s="33"/>
      <c r="L4049" s="33"/>
      <c r="M4049" s="146"/>
      <c r="N4049" s="144"/>
      <c r="O4049" s="147"/>
      <c r="P4049" s="148"/>
      <c r="Q4049" s="148"/>
      <c r="R4049" s="33"/>
      <c r="S4049" s="33"/>
      <c r="T4049" s="144"/>
      <c r="U4049" s="33"/>
      <c r="V4049" s="33"/>
      <c r="W4049" s="24"/>
      <c r="X4049" s="148"/>
      <c r="Y4049" s="148"/>
      <c r="Z4049" s="148"/>
      <c r="AA4049" s="148"/>
      <c r="AB4049" s="148"/>
      <c r="AC4049" s="148"/>
      <c r="AD4049" s="148"/>
      <c r="AE4049" s="148"/>
      <c r="AF4049" s="148"/>
      <c r="AG4049" s="148"/>
      <c r="AH4049" s="148"/>
    </row>
    <row r="4050" spans="1:34">
      <c r="A4050" s="144"/>
      <c r="B4050" s="33"/>
      <c r="C4050" s="33"/>
      <c r="D4050" s="33"/>
      <c r="E4050" s="33"/>
      <c r="F4050" s="33"/>
      <c r="G4050" s="33"/>
      <c r="H4050" s="33"/>
      <c r="I4050" s="33"/>
      <c r="J4050" s="145"/>
      <c r="K4050" s="33"/>
      <c r="L4050" s="33"/>
      <c r="M4050" s="146"/>
      <c r="N4050" s="144"/>
      <c r="O4050" s="147"/>
      <c r="P4050" s="148"/>
      <c r="Q4050" s="148"/>
      <c r="R4050" s="33"/>
      <c r="S4050" s="33"/>
      <c r="T4050" s="144"/>
      <c r="U4050" s="33"/>
      <c r="V4050" s="33"/>
      <c r="W4050" s="24"/>
      <c r="X4050" s="148"/>
      <c r="Y4050" s="148"/>
      <c r="Z4050" s="148"/>
      <c r="AA4050" s="148"/>
      <c r="AB4050" s="148"/>
      <c r="AC4050" s="148"/>
      <c r="AD4050" s="148"/>
      <c r="AE4050" s="148"/>
      <c r="AF4050" s="148"/>
      <c r="AG4050" s="148"/>
      <c r="AH4050" s="148"/>
    </row>
    <row r="4051" spans="1:34">
      <c r="A4051" s="144"/>
      <c r="B4051" s="33"/>
      <c r="C4051" s="33"/>
      <c r="D4051" s="33"/>
      <c r="E4051" s="33"/>
      <c r="F4051" s="33"/>
      <c r="G4051" s="33"/>
      <c r="H4051" s="33"/>
      <c r="I4051" s="33"/>
      <c r="J4051" s="145"/>
      <c r="K4051" s="33"/>
      <c r="L4051" s="33"/>
      <c r="M4051" s="146"/>
      <c r="N4051" s="144"/>
      <c r="O4051" s="147"/>
      <c r="P4051" s="148"/>
      <c r="Q4051" s="148"/>
      <c r="R4051" s="33"/>
      <c r="S4051" s="33"/>
      <c r="T4051" s="144"/>
      <c r="U4051" s="33"/>
      <c r="V4051" s="33"/>
      <c r="W4051" s="24"/>
      <c r="X4051" s="148"/>
      <c r="Y4051" s="148"/>
      <c r="Z4051" s="148"/>
      <c r="AA4051" s="148"/>
      <c r="AB4051" s="148"/>
      <c r="AC4051" s="148"/>
      <c r="AD4051" s="148"/>
      <c r="AE4051" s="148"/>
      <c r="AF4051" s="148"/>
      <c r="AG4051" s="148"/>
      <c r="AH4051" s="148"/>
    </row>
    <row r="4052" spans="1:34">
      <c r="A4052" s="144"/>
      <c r="B4052" s="33"/>
      <c r="C4052" s="33"/>
      <c r="D4052" s="33"/>
      <c r="E4052" s="33"/>
      <c r="F4052" s="33"/>
      <c r="G4052" s="33"/>
      <c r="H4052" s="33"/>
      <c r="I4052" s="33"/>
      <c r="J4052" s="145"/>
      <c r="K4052" s="33"/>
      <c r="L4052" s="33"/>
      <c r="M4052" s="146"/>
      <c r="N4052" s="144"/>
      <c r="O4052" s="147"/>
      <c r="P4052" s="148"/>
      <c r="Q4052" s="148"/>
      <c r="R4052" s="33"/>
      <c r="S4052" s="33"/>
      <c r="T4052" s="144"/>
      <c r="U4052" s="33"/>
      <c r="V4052" s="33"/>
      <c r="W4052" s="24"/>
      <c r="X4052" s="148"/>
      <c r="Y4052" s="148"/>
      <c r="Z4052" s="148"/>
      <c r="AA4052" s="148"/>
      <c r="AB4052" s="148"/>
      <c r="AC4052" s="148"/>
      <c r="AD4052" s="148"/>
      <c r="AE4052" s="148"/>
      <c r="AF4052" s="148"/>
      <c r="AG4052" s="148"/>
      <c r="AH4052" s="148"/>
    </row>
    <row r="4053" spans="1:34">
      <c r="A4053" s="144"/>
      <c r="B4053" s="33"/>
      <c r="C4053" s="33"/>
      <c r="D4053" s="33"/>
      <c r="E4053" s="33"/>
      <c r="F4053" s="33"/>
      <c r="G4053" s="33"/>
      <c r="H4053" s="33"/>
      <c r="I4053" s="33"/>
      <c r="J4053" s="145"/>
      <c r="K4053" s="33"/>
      <c r="L4053" s="33"/>
      <c r="M4053" s="146"/>
      <c r="N4053" s="144"/>
      <c r="O4053" s="147"/>
      <c r="P4053" s="148"/>
      <c r="Q4053" s="148"/>
      <c r="R4053" s="33"/>
      <c r="S4053" s="33"/>
      <c r="T4053" s="144"/>
      <c r="U4053" s="33"/>
      <c r="V4053" s="33"/>
      <c r="W4053" s="24"/>
      <c r="X4053" s="148"/>
      <c r="Y4053" s="148"/>
      <c r="Z4053" s="148"/>
      <c r="AA4053" s="148"/>
      <c r="AB4053" s="148"/>
      <c r="AC4053" s="148"/>
      <c r="AD4053" s="148"/>
      <c r="AE4053" s="148"/>
      <c r="AF4053" s="148"/>
      <c r="AG4053" s="148"/>
      <c r="AH4053" s="148"/>
    </row>
    <row r="4054" spans="1:34">
      <c r="A4054" s="144"/>
      <c r="B4054" s="33"/>
      <c r="C4054" s="33"/>
      <c r="D4054" s="33"/>
      <c r="E4054" s="33"/>
      <c r="F4054" s="33"/>
      <c r="G4054" s="33"/>
      <c r="H4054" s="33"/>
      <c r="I4054" s="33"/>
      <c r="J4054" s="145"/>
      <c r="K4054" s="33"/>
      <c r="L4054" s="33"/>
      <c r="M4054" s="146"/>
      <c r="N4054" s="144"/>
      <c r="O4054" s="147"/>
      <c r="P4054" s="148"/>
      <c r="Q4054" s="148"/>
      <c r="R4054" s="33"/>
      <c r="S4054" s="33"/>
      <c r="T4054" s="144"/>
      <c r="U4054" s="33"/>
      <c r="V4054" s="33"/>
      <c r="W4054" s="24"/>
      <c r="X4054" s="148"/>
      <c r="Y4054" s="148"/>
      <c r="Z4054" s="148"/>
      <c r="AA4054" s="148"/>
      <c r="AB4054" s="148"/>
      <c r="AC4054" s="148"/>
      <c r="AD4054" s="148"/>
      <c r="AE4054" s="148"/>
      <c r="AF4054" s="148"/>
      <c r="AG4054" s="148"/>
      <c r="AH4054" s="148"/>
    </row>
    <row r="4055" spans="1:34">
      <c r="A4055" s="144"/>
      <c r="B4055" s="33"/>
      <c r="C4055" s="33"/>
      <c r="D4055" s="33"/>
      <c r="E4055" s="33"/>
      <c r="F4055" s="33"/>
      <c r="G4055" s="33"/>
      <c r="H4055" s="33"/>
      <c r="I4055" s="33"/>
      <c r="J4055" s="145"/>
      <c r="K4055" s="33"/>
      <c r="L4055" s="33"/>
      <c r="M4055" s="146"/>
      <c r="N4055" s="144"/>
      <c r="O4055" s="147"/>
      <c r="P4055" s="148"/>
      <c r="Q4055" s="148"/>
      <c r="R4055" s="33"/>
      <c r="S4055" s="33"/>
      <c r="T4055" s="144"/>
      <c r="U4055" s="33"/>
      <c r="V4055" s="33"/>
      <c r="W4055" s="24"/>
      <c r="X4055" s="148"/>
      <c r="Y4055" s="148"/>
      <c r="Z4055" s="148"/>
      <c r="AA4055" s="148"/>
      <c r="AB4055" s="148"/>
      <c r="AC4055" s="148"/>
      <c r="AD4055" s="148"/>
      <c r="AE4055" s="148"/>
      <c r="AF4055" s="148"/>
      <c r="AG4055" s="148"/>
      <c r="AH4055" s="148"/>
    </row>
    <row r="4056" spans="1:34">
      <c r="A4056" s="144"/>
      <c r="B4056" s="33"/>
      <c r="C4056" s="33"/>
      <c r="D4056" s="33"/>
      <c r="E4056" s="33"/>
      <c r="F4056" s="33"/>
      <c r="G4056" s="33"/>
      <c r="H4056" s="33"/>
      <c r="I4056" s="33"/>
      <c r="J4056" s="145"/>
      <c r="K4056" s="33"/>
      <c r="L4056" s="33"/>
      <c r="M4056" s="146"/>
      <c r="N4056" s="144"/>
      <c r="O4056" s="147"/>
      <c r="P4056" s="148"/>
      <c r="Q4056" s="148"/>
      <c r="R4056" s="33"/>
      <c r="S4056" s="33"/>
      <c r="T4056" s="144"/>
      <c r="U4056" s="33"/>
      <c r="V4056" s="33"/>
      <c r="W4056" s="24"/>
      <c r="X4056" s="148"/>
      <c r="Y4056" s="148"/>
      <c r="Z4056" s="148"/>
      <c r="AA4056" s="148"/>
      <c r="AB4056" s="148"/>
      <c r="AC4056" s="148"/>
      <c r="AD4056" s="148"/>
      <c r="AE4056" s="148"/>
      <c r="AF4056" s="148"/>
      <c r="AG4056" s="148"/>
      <c r="AH4056" s="148"/>
    </row>
    <row r="4057" spans="1:34">
      <c r="A4057" s="144"/>
      <c r="B4057" s="33"/>
      <c r="C4057" s="33"/>
      <c r="D4057" s="33"/>
      <c r="E4057" s="33"/>
      <c r="F4057" s="33"/>
      <c r="G4057" s="33"/>
      <c r="H4057" s="33"/>
      <c r="I4057" s="33"/>
      <c r="J4057" s="145"/>
      <c r="K4057" s="33"/>
      <c r="L4057" s="33"/>
      <c r="M4057" s="146"/>
      <c r="N4057" s="144"/>
      <c r="O4057" s="147"/>
      <c r="P4057" s="148"/>
      <c r="Q4057" s="148"/>
      <c r="R4057" s="33"/>
      <c r="S4057" s="33"/>
      <c r="T4057" s="144"/>
      <c r="U4057" s="33"/>
      <c r="V4057" s="33"/>
      <c r="W4057" s="24"/>
      <c r="X4057" s="148"/>
      <c r="Y4057" s="148"/>
      <c r="Z4057" s="148"/>
      <c r="AA4057" s="148"/>
      <c r="AB4057" s="148"/>
      <c r="AC4057" s="148"/>
      <c r="AD4057" s="148"/>
      <c r="AE4057" s="148"/>
      <c r="AF4057" s="148"/>
      <c r="AG4057" s="148"/>
      <c r="AH4057" s="148"/>
    </row>
    <row r="4058" spans="1:34">
      <c r="A4058" s="144"/>
      <c r="B4058" s="33"/>
      <c r="C4058" s="33"/>
      <c r="D4058" s="33"/>
      <c r="E4058" s="33"/>
      <c r="F4058" s="33"/>
      <c r="G4058" s="33"/>
      <c r="H4058" s="33"/>
      <c r="I4058" s="33"/>
      <c r="J4058" s="145"/>
      <c r="K4058" s="33"/>
      <c r="L4058" s="33"/>
      <c r="M4058" s="146"/>
      <c r="N4058" s="144"/>
      <c r="O4058" s="147"/>
      <c r="P4058" s="148"/>
      <c r="Q4058" s="148"/>
      <c r="R4058" s="33"/>
      <c r="S4058" s="33"/>
      <c r="T4058" s="144"/>
      <c r="U4058" s="33"/>
      <c r="V4058" s="33"/>
      <c r="W4058" s="24"/>
      <c r="X4058" s="148"/>
      <c r="Y4058" s="148"/>
      <c r="Z4058" s="148"/>
      <c r="AA4058" s="148"/>
      <c r="AB4058" s="148"/>
      <c r="AC4058" s="148"/>
      <c r="AD4058" s="148"/>
      <c r="AE4058" s="148"/>
      <c r="AF4058" s="148"/>
      <c r="AG4058" s="148"/>
      <c r="AH4058" s="148"/>
    </row>
    <row r="4059" spans="1:34">
      <c r="A4059" s="144"/>
      <c r="B4059" s="33"/>
      <c r="C4059" s="33"/>
      <c r="D4059" s="33"/>
      <c r="E4059" s="33"/>
      <c r="F4059" s="33"/>
      <c r="G4059" s="33"/>
      <c r="H4059" s="33"/>
      <c r="I4059" s="33"/>
      <c r="J4059" s="145"/>
      <c r="K4059" s="33"/>
      <c r="L4059" s="33"/>
      <c r="M4059" s="146"/>
      <c r="N4059" s="144"/>
      <c r="O4059" s="147"/>
      <c r="P4059" s="148"/>
      <c r="Q4059" s="148"/>
      <c r="R4059" s="33"/>
      <c r="S4059" s="33"/>
      <c r="T4059" s="144"/>
      <c r="U4059" s="33"/>
      <c r="V4059" s="33"/>
      <c r="W4059" s="24"/>
      <c r="X4059" s="148"/>
      <c r="Y4059" s="148"/>
      <c r="Z4059" s="148"/>
      <c r="AA4059" s="148"/>
      <c r="AB4059" s="148"/>
      <c r="AC4059" s="148"/>
      <c r="AD4059" s="148"/>
      <c r="AE4059" s="148"/>
      <c r="AF4059" s="148"/>
      <c r="AG4059" s="148"/>
      <c r="AH4059" s="148"/>
    </row>
    <row r="4060" spans="1:34">
      <c r="A4060" s="144"/>
      <c r="B4060" s="33"/>
      <c r="C4060" s="33"/>
      <c r="D4060" s="33"/>
      <c r="E4060" s="33"/>
      <c r="F4060" s="33"/>
      <c r="G4060" s="33"/>
      <c r="H4060" s="33"/>
      <c r="I4060" s="33"/>
      <c r="J4060" s="145"/>
      <c r="K4060" s="33"/>
      <c r="L4060" s="33"/>
      <c r="M4060" s="146"/>
      <c r="N4060" s="144"/>
      <c r="O4060" s="147"/>
      <c r="P4060" s="148"/>
      <c r="Q4060" s="148"/>
      <c r="R4060" s="33"/>
      <c r="S4060" s="33"/>
      <c r="T4060" s="144"/>
      <c r="U4060" s="33"/>
      <c r="V4060" s="33"/>
      <c r="W4060" s="24"/>
      <c r="X4060" s="148"/>
      <c r="Y4060" s="148"/>
      <c r="Z4060" s="148"/>
      <c r="AA4060" s="148"/>
      <c r="AB4060" s="148"/>
      <c r="AC4060" s="148"/>
      <c r="AD4060" s="148"/>
      <c r="AE4060" s="148"/>
      <c r="AF4060" s="148"/>
      <c r="AG4060" s="148"/>
      <c r="AH4060" s="148"/>
    </row>
    <row r="4061" spans="1:34">
      <c r="A4061" s="144"/>
      <c r="B4061" s="33"/>
      <c r="C4061" s="33"/>
      <c r="D4061" s="33"/>
      <c r="E4061" s="33"/>
      <c r="F4061" s="33"/>
      <c r="G4061" s="33"/>
      <c r="H4061" s="33"/>
      <c r="I4061" s="33"/>
      <c r="J4061" s="145"/>
      <c r="K4061" s="33"/>
      <c r="L4061" s="33"/>
      <c r="M4061" s="146"/>
      <c r="N4061" s="144"/>
      <c r="O4061" s="147"/>
      <c r="P4061" s="148"/>
      <c r="Q4061" s="148"/>
      <c r="R4061" s="33"/>
      <c r="S4061" s="33"/>
      <c r="T4061" s="144"/>
      <c r="U4061" s="33"/>
      <c r="V4061" s="33"/>
      <c r="W4061" s="24"/>
      <c r="X4061" s="148"/>
      <c r="Y4061" s="148"/>
      <c r="Z4061" s="148"/>
      <c r="AA4061" s="148"/>
      <c r="AB4061" s="148"/>
      <c r="AC4061" s="148"/>
      <c r="AD4061" s="148"/>
      <c r="AE4061" s="148"/>
      <c r="AF4061" s="148"/>
      <c r="AG4061" s="148"/>
      <c r="AH4061" s="148"/>
    </row>
    <row r="4062" spans="1:34">
      <c r="A4062" s="144"/>
      <c r="B4062" s="33"/>
      <c r="C4062" s="33"/>
      <c r="D4062" s="33"/>
      <c r="E4062" s="33"/>
      <c r="F4062" s="33"/>
      <c r="G4062" s="33"/>
      <c r="H4062" s="33"/>
      <c r="I4062" s="33"/>
      <c r="J4062" s="145"/>
      <c r="K4062" s="33"/>
      <c r="L4062" s="33"/>
      <c r="M4062" s="146"/>
      <c r="N4062" s="144"/>
      <c r="O4062" s="147"/>
      <c r="P4062" s="148"/>
      <c r="Q4062" s="148"/>
      <c r="R4062" s="33"/>
      <c r="S4062" s="33"/>
      <c r="T4062" s="144"/>
      <c r="U4062" s="33"/>
      <c r="V4062" s="33"/>
      <c r="W4062" s="24"/>
      <c r="X4062" s="148"/>
      <c r="Y4062" s="148"/>
      <c r="Z4062" s="148"/>
      <c r="AA4062" s="148"/>
      <c r="AB4062" s="148"/>
      <c r="AC4062" s="148"/>
      <c r="AD4062" s="148"/>
      <c r="AE4062" s="148"/>
      <c r="AF4062" s="148"/>
      <c r="AG4062" s="148"/>
      <c r="AH4062" s="148"/>
    </row>
    <row r="4063" spans="1:34">
      <c r="A4063" s="144"/>
      <c r="B4063" s="33"/>
      <c r="C4063" s="33"/>
      <c r="D4063" s="33"/>
      <c r="E4063" s="33"/>
      <c r="F4063" s="33"/>
      <c r="G4063" s="33"/>
      <c r="H4063" s="33"/>
      <c r="I4063" s="33"/>
      <c r="J4063" s="145"/>
      <c r="K4063" s="33"/>
      <c r="L4063" s="33"/>
      <c r="M4063" s="146"/>
      <c r="N4063" s="144"/>
      <c r="O4063" s="147"/>
      <c r="P4063" s="148"/>
      <c r="Q4063" s="148"/>
      <c r="R4063" s="33"/>
      <c r="S4063" s="33"/>
      <c r="T4063" s="144"/>
      <c r="U4063" s="33"/>
      <c r="V4063" s="33"/>
      <c r="W4063" s="24"/>
      <c r="X4063" s="148"/>
      <c r="Y4063" s="148"/>
      <c r="Z4063" s="148"/>
      <c r="AA4063" s="148"/>
      <c r="AB4063" s="148"/>
      <c r="AC4063" s="148"/>
      <c r="AD4063" s="148"/>
      <c r="AE4063" s="148"/>
      <c r="AF4063" s="148"/>
      <c r="AG4063" s="148"/>
      <c r="AH4063" s="148"/>
    </row>
    <row r="4064" spans="1:34">
      <c r="A4064" s="144"/>
      <c r="B4064" s="33"/>
      <c r="C4064" s="33"/>
      <c r="D4064" s="33"/>
      <c r="E4064" s="33"/>
      <c r="F4064" s="33"/>
      <c r="G4064" s="33"/>
      <c r="H4064" s="33"/>
      <c r="I4064" s="33"/>
      <c r="J4064" s="145"/>
      <c r="K4064" s="33"/>
      <c r="L4064" s="33"/>
      <c r="M4064" s="146"/>
      <c r="N4064" s="144"/>
      <c r="O4064" s="147"/>
      <c r="P4064" s="148"/>
      <c r="Q4064" s="148"/>
      <c r="R4064" s="33"/>
      <c r="S4064" s="33"/>
      <c r="T4064" s="144"/>
      <c r="U4064" s="33"/>
      <c r="V4064" s="33"/>
      <c r="W4064" s="24"/>
      <c r="X4064" s="148"/>
      <c r="Y4064" s="148"/>
      <c r="Z4064" s="148"/>
      <c r="AA4064" s="148"/>
      <c r="AB4064" s="148"/>
      <c r="AC4064" s="148"/>
      <c r="AD4064" s="148"/>
      <c r="AE4064" s="148"/>
      <c r="AF4064" s="148"/>
      <c r="AG4064" s="148"/>
      <c r="AH4064" s="148"/>
    </row>
    <row r="4065" spans="1:34">
      <c r="A4065" s="144"/>
      <c r="B4065" s="33"/>
      <c r="C4065" s="33"/>
      <c r="D4065" s="33"/>
      <c r="E4065" s="33"/>
      <c r="F4065" s="33"/>
      <c r="G4065" s="33"/>
      <c r="H4065" s="33"/>
      <c r="I4065" s="33"/>
      <c r="J4065" s="145"/>
      <c r="K4065" s="33"/>
      <c r="L4065" s="33"/>
      <c r="M4065" s="146"/>
      <c r="N4065" s="144"/>
      <c r="O4065" s="147"/>
      <c r="P4065" s="148"/>
      <c r="Q4065" s="148"/>
      <c r="R4065" s="33"/>
      <c r="S4065" s="33"/>
      <c r="T4065" s="144"/>
      <c r="U4065" s="33"/>
      <c r="V4065" s="33"/>
      <c r="W4065" s="24"/>
      <c r="X4065" s="148"/>
      <c r="Y4065" s="148"/>
      <c r="Z4065" s="148"/>
      <c r="AA4065" s="148"/>
      <c r="AB4065" s="148"/>
      <c r="AC4065" s="148"/>
      <c r="AD4065" s="148"/>
      <c r="AE4065" s="148"/>
      <c r="AF4065" s="148"/>
      <c r="AG4065" s="148"/>
      <c r="AH4065" s="148"/>
    </row>
    <row r="4066" spans="1:34">
      <c r="A4066" s="144"/>
      <c r="B4066" s="33"/>
      <c r="C4066" s="33"/>
      <c r="D4066" s="33"/>
      <c r="E4066" s="33"/>
      <c r="F4066" s="33"/>
      <c r="G4066" s="33"/>
      <c r="H4066" s="33"/>
      <c r="I4066" s="33"/>
      <c r="J4066" s="145"/>
      <c r="K4066" s="33"/>
      <c r="L4066" s="33"/>
      <c r="M4066" s="146"/>
      <c r="N4066" s="144"/>
      <c r="O4066" s="147"/>
      <c r="P4066" s="148"/>
      <c r="Q4066" s="148"/>
      <c r="R4066" s="33"/>
      <c r="S4066" s="33"/>
      <c r="T4066" s="144"/>
      <c r="U4066" s="33"/>
      <c r="V4066" s="33"/>
      <c r="W4066" s="24"/>
      <c r="X4066" s="148"/>
      <c r="Y4066" s="148"/>
      <c r="Z4066" s="148"/>
      <c r="AA4066" s="148"/>
      <c r="AB4066" s="148"/>
      <c r="AC4066" s="148"/>
      <c r="AD4066" s="148"/>
      <c r="AE4066" s="148"/>
      <c r="AF4066" s="148"/>
      <c r="AG4066" s="148"/>
      <c r="AH4066" s="148"/>
    </row>
    <row r="4067" spans="1:34">
      <c r="A4067" s="144"/>
      <c r="B4067" s="33"/>
      <c r="C4067" s="33"/>
      <c r="D4067" s="33"/>
      <c r="E4067" s="33"/>
      <c r="F4067" s="33"/>
      <c r="G4067" s="33"/>
      <c r="H4067" s="33"/>
      <c r="I4067" s="33"/>
      <c r="J4067" s="145"/>
      <c r="K4067" s="33"/>
      <c r="L4067" s="33"/>
      <c r="M4067" s="146"/>
      <c r="N4067" s="144"/>
      <c r="O4067" s="147"/>
      <c r="P4067" s="148"/>
      <c r="Q4067" s="148"/>
      <c r="R4067" s="33"/>
      <c r="S4067" s="33"/>
      <c r="T4067" s="144"/>
      <c r="U4067" s="33"/>
      <c r="V4067" s="33"/>
      <c r="W4067" s="24"/>
      <c r="X4067" s="148"/>
      <c r="Y4067" s="148"/>
      <c r="Z4067" s="148"/>
      <c r="AA4067" s="148"/>
      <c r="AB4067" s="148"/>
      <c r="AC4067" s="148"/>
      <c r="AD4067" s="148"/>
      <c r="AE4067" s="148"/>
      <c r="AF4067" s="148"/>
      <c r="AG4067" s="148"/>
      <c r="AH4067" s="148"/>
    </row>
    <row r="4068" spans="1:34">
      <c r="A4068" s="144"/>
      <c r="B4068" s="33"/>
      <c r="C4068" s="33"/>
      <c r="D4068" s="33"/>
      <c r="E4068" s="33"/>
      <c r="F4068" s="33"/>
      <c r="G4068" s="33"/>
      <c r="H4068" s="33"/>
      <c r="I4068" s="33"/>
      <c r="J4068" s="145"/>
      <c r="K4068" s="33"/>
      <c r="L4068" s="33"/>
      <c r="M4068" s="146"/>
      <c r="N4068" s="144"/>
      <c r="O4068" s="147"/>
      <c r="P4068" s="148"/>
      <c r="Q4068" s="148"/>
      <c r="R4068" s="33"/>
      <c r="S4068" s="33"/>
      <c r="T4068" s="144"/>
      <c r="U4068" s="33"/>
      <c r="V4068" s="33"/>
      <c r="W4068" s="24"/>
      <c r="X4068" s="148"/>
      <c r="Y4068" s="148"/>
      <c r="Z4068" s="148"/>
      <c r="AA4068" s="148"/>
      <c r="AB4068" s="148"/>
      <c r="AC4068" s="148"/>
      <c r="AD4068" s="148"/>
      <c r="AE4068" s="148"/>
      <c r="AF4068" s="148"/>
      <c r="AG4068" s="148"/>
      <c r="AH4068" s="148"/>
    </row>
    <row r="4069" spans="1:34">
      <c r="A4069" s="144"/>
      <c r="B4069" s="33"/>
      <c r="C4069" s="33"/>
      <c r="D4069" s="33"/>
      <c r="E4069" s="33"/>
      <c r="F4069" s="33"/>
      <c r="G4069" s="33"/>
      <c r="H4069" s="33"/>
      <c r="I4069" s="33"/>
      <c r="J4069" s="145"/>
      <c r="K4069" s="33"/>
      <c r="L4069" s="33"/>
      <c r="M4069" s="146"/>
      <c r="N4069" s="144"/>
      <c r="O4069" s="147"/>
      <c r="P4069" s="148"/>
      <c r="Q4069" s="148"/>
      <c r="R4069" s="33"/>
      <c r="S4069" s="33"/>
      <c r="T4069" s="144"/>
      <c r="U4069" s="33"/>
      <c r="V4069" s="33"/>
      <c r="W4069" s="24"/>
      <c r="X4069" s="148"/>
      <c r="Y4069" s="148"/>
      <c r="Z4069" s="148"/>
      <c r="AA4069" s="148"/>
      <c r="AB4069" s="148"/>
      <c r="AC4069" s="148"/>
      <c r="AD4069" s="148"/>
      <c r="AE4069" s="148"/>
      <c r="AF4069" s="148"/>
      <c r="AG4069" s="148"/>
      <c r="AH4069" s="148"/>
    </row>
    <row r="4070" spans="1:34">
      <c r="A4070" s="144"/>
      <c r="B4070" s="33"/>
      <c r="C4070" s="33"/>
      <c r="D4070" s="33"/>
      <c r="E4070" s="33"/>
      <c r="F4070" s="33"/>
      <c r="G4070" s="33"/>
      <c r="H4070" s="33"/>
      <c r="I4070" s="33"/>
      <c r="J4070" s="145"/>
      <c r="K4070" s="33"/>
      <c r="L4070" s="33"/>
      <c r="M4070" s="146"/>
      <c r="N4070" s="144"/>
      <c r="O4070" s="147"/>
      <c r="P4070" s="148"/>
      <c r="Q4070" s="148"/>
      <c r="R4070" s="33"/>
      <c r="S4070" s="33"/>
      <c r="T4070" s="144"/>
      <c r="U4070" s="33"/>
      <c r="V4070" s="33"/>
      <c r="W4070" s="24"/>
      <c r="X4070" s="148"/>
      <c r="Y4070" s="148"/>
      <c r="Z4070" s="148"/>
      <c r="AA4070" s="148"/>
      <c r="AB4070" s="148"/>
      <c r="AC4070" s="148"/>
      <c r="AD4070" s="148"/>
      <c r="AE4070" s="148"/>
      <c r="AF4070" s="148"/>
      <c r="AG4070" s="148"/>
      <c r="AH4070" s="148"/>
    </row>
    <row r="4071" spans="1:34">
      <c r="A4071" s="144"/>
      <c r="B4071" s="33"/>
      <c r="C4071" s="33"/>
      <c r="D4071" s="33"/>
      <c r="E4071" s="33"/>
      <c r="F4071" s="33"/>
      <c r="G4071" s="33"/>
      <c r="H4071" s="33"/>
      <c r="I4071" s="33"/>
      <c r="J4071" s="145"/>
      <c r="K4071" s="33"/>
      <c r="L4071" s="33"/>
      <c r="M4071" s="146"/>
      <c r="N4071" s="144"/>
      <c r="O4071" s="147"/>
      <c r="P4071" s="148"/>
      <c r="Q4071" s="148"/>
      <c r="R4071" s="33"/>
      <c r="S4071" s="33"/>
      <c r="T4071" s="144"/>
      <c r="U4071" s="33"/>
      <c r="V4071" s="33"/>
      <c r="W4071" s="24"/>
      <c r="X4071" s="148"/>
      <c r="Y4071" s="148"/>
      <c r="Z4071" s="148"/>
      <c r="AA4071" s="148"/>
      <c r="AB4071" s="148"/>
      <c r="AC4071" s="148"/>
      <c r="AD4071" s="148"/>
      <c r="AE4071" s="148"/>
      <c r="AF4071" s="148"/>
      <c r="AG4071" s="148"/>
      <c r="AH4071" s="148"/>
    </row>
    <row r="4072" spans="1:34">
      <c r="A4072" s="144"/>
      <c r="B4072" s="33"/>
      <c r="C4072" s="33"/>
      <c r="D4072" s="33"/>
      <c r="E4072" s="33"/>
      <c r="F4072" s="33"/>
      <c r="G4072" s="33"/>
      <c r="H4072" s="33"/>
      <c r="I4072" s="33"/>
      <c r="J4072" s="145"/>
      <c r="K4072" s="33"/>
      <c r="L4072" s="33"/>
      <c r="M4072" s="146"/>
      <c r="N4072" s="144"/>
      <c r="O4072" s="147"/>
      <c r="P4072" s="148"/>
      <c r="Q4072" s="148"/>
      <c r="R4072" s="33"/>
      <c r="S4072" s="33"/>
      <c r="T4072" s="144"/>
      <c r="U4072" s="33"/>
      <c r="V4072" s="33"/>
      <c r="W4072" s="24"/>
      <c r="X4072" s="148"/>
      <c r="Y4072" s="148"/>
      <c r="Z4072" s="148"/>
      <c r="AA4072" s="148"/>
      <c r="AB4072" s="148"/>
      <c r="AC4072" s="148"/>
      <c r="AD4072" s="148"/>
      <c r="AE4072" s="148"/>
      <c r="AF4072" s="148"/>
      <c r="AG4072" s="148"/>
      <c r="AH4072" s="148"/>
    </row>
    <row r="4073" spans="1:34">
      <c r="A4073" s="144"/>
      <c r="B4073" s="33"/>
      <c r="C4073" s="33"/>
      <c r="D4073" s="33"/>
      <c r="E4073" s="33"/>
      <c r="F4073" s="33"/>
      <c r="G4073" s="33"/>
      <c r="H4073" s="33"/>
      <c r="I4073" s="33"/>
      <c r="J4073" s="145"/>
      <c r="K4073" s="33"/>
      <c r="L4073" s="33"/>
      <c r="M4073" s="146"/>
      <c r="N4073" s="144"/>
      <c r="O4073" s="147"/>
      <c r="P4073" s="148"/>
      <c r="Q4073" s="148"/>
      <c r="R4073" s="33"/>
      <c r="S4073" s="33"/>
      <c r="T4073" s="144"/>
      <c r="U4073" s="33"/>
      <c r="V4073" s="33"/>
      <c r="W4073" s="24"/>
      <c r="X4073" s="148"/>
      <c r="Y4073" s="148"/>
      <c r="Z4073" s="148"/>
      <c r="AA4073" s="148"/>
      <c r="AB4073" s="148"/>
      <c r="AC4073" s="148"/>
      <c r="AD4073" s="148"/>
      <c r="AE4073" s="148"/>
      <c r="AF4073" s="148"/>
      <c r="AG4073" s="148"/>
      <c r="AH4073" s="148"/>
    </row>
    <row r="4074" spans="1:34">
      <c r="A4074" s="144"/>
      <c r="B4074" s="33"/>
      <c r="C4074" s="33"/>
      <c r="D4074" s="33"/>
      <c r="E4074" s="33"/>
      <c r="F4074" s="33"/>
      <c r="G4074" s="33"/>
      <c r="H4074" s="33"/>
      <c r="I4074" s="33"/>
      <c r="J4074" s="145"/>
      <c r="K4074" s="33"/>
      <c r="L4074" s="33"/>
      <c r="M4074" s="146"/>
      <c r="N4074" s="144"/>
      <c r="O4074" s="147"/>
      <c r="P4074" s="148"/>
      <c r="Q4074" s="148"/>
      <c r="R4074" s="33"/>
      <c r="S4074" s="33"/>
      <c r="T4074" s="144"/>
      <c r="U4074" s="33"/>
      <c r="V4074" s="33"/>
      <c r="W4074" s="24"/>
      <c r="X4074" s="148"/>
      <c r="Y4074" s="148"/>
      <c r="Z4074" s="148"/>
      <c r="AA4074" s="148"/>
      <c r="AB4074" s="148"/>
      <c r="AC4074" s="148"/>
      <c r="AD4074" s="148"/>
      <c r="AE4074" s="148"/>
      <c r="AF4074" s="148"/>
      <c r="AG4074" s="148"/>
      <c r="AH4074" s="148"/>
    </row>
    <row r="4075" spans="1:34">
      <c r="A4075" s="144"/>
      <c r="B4075" s="33"/>
      <c r="C4075" s="33"/>
      <c r="D4075" s="33"/>
      <c r="E4075" s="33"/>
      <c r="F4075" s="33"/>
      <c r="G4075" s="33"/>
      <c r="H4075" s="33"/>
      <c r="I4075" s="33"/>
      <c r="J4075" s="145"/>
      <c r="K4075" s="33"/>
      <c r="L4075" s="33"/>
      <c r="M4075" s="146"/>
      <c r="N4075" s="144"/>
      <c r="O4075" s="147"/>
      <c r="P4075" s="148"/>
      <c r="Q4075" s="148"/>
      <c r="R4075" s="33"/>
      <c r="S4075" s="33"/>
      <c r="T4075" s="144"/>
      <c r="U4075" s="33"/>
      <c r="V4075" s="33"/>
      <c r="W4075" s="24"/>
      <c r="X4075" s="148"/>
      <c r="Y4075" s="148"/>
      <c r="Z4075" s="148"/>
      <c r="AA4075" s="148"/>
      <c r="AB4075" s="148"/>
      <c r="AC4075" s="148"/>
      <c r="AD4075" s="148"/>
      <c r="AE4075" s="148"/>
      <c r="AF4075" s="148"/>
      <c r="AG4075" s="148"/>
      <c r="AH4075" s="148"/>
    </row>
    <row r="4076" spans="1:34">
      <c r="A4076" s="144"/>
      <c r="B4076" s="33"/>
      <c r="C4076" s="33"/>
      <c r="D4076" s="33"/>
      <c r="E4076" s="33"/>
      <c r="F4076" s="33"/>
      <c r="G4076" s="33"/>
      <c r="H4076" s="33"/>
      <c r="I4076" s="33"/>
      <c r="J4076" s="145"/>
      <c r="K4076" s="33"/>
      <c r="L4076" s="33"/>
      <c r="M4076" s="146"/>
      <c r="N4076" s="144"/>
      <c r="O4076" s="147"/>
      <c r="P4076" s="148"/>
      <c r="Q4076" s="148"/>
      <c r="R4076" s="33"/>
      <c r="S4076" s="33"/>
      <c r="T4076" s="144"/>
      <c r="U4076" s="33"/>
      <c r="V4076" s="33"/>
      <c r="W4076" s="24"/>
      <c r="X4076" s="148"/>
      <c r="Y4076" s="148"/>
      <c r="Z4076" s="148"/>
      <c r="AA4076" s="148"/>
      <c r="AB4076" s="148"/>
      <c r="AC4076" s="148"/>
      <c r="AD4076" s="148"/>
      <c r="AE4076" s="148"/>
      <c r="AF4076" s="148"/>
      <c r="AG4076" s="148"/>
      <c r="AH4076" s="148"/>
    </row>
    <row r="4077" spans="1:34">
      <c r="A4077" s="144"/>
      <c r="B4077" s="33"/>
      <c r="C4077" s="33"/>
      <c r="D4077" s="33"/>
      <c r="E4077" s="33"/>
      <c r="F4077" s="33"/>
      <c r="G4077" s="33"/>
      <c r="H4077" s="33"/>
      <c r="I4077" s="33"/>
      <c r="J4077" s="145"/>
      <c r="K4077" s="33"/>
      <c r="L4077" s="33"/>
      <c r="M4077" s="146"/>
      <c r="N4077" s="144"/>
      <c r="O4077" s="147"/>
      <c r="P4077" s="148"/>
      <c r="Q4077" s="148"/>
      <c r="R4077" s="33"/>
      <c r="S4077" s="33"/>
      <c r="T4077" s="144"/>
      <c r="U4077" s="33"/>
      <c r="V4077" s="33"/>
      <c r="W4077" s="24"/>
      <c r="X4077" s="148"/>
      <c r="Y4077" s="148"/>
      <c r="Z4077" s="148"/>
      <c r="AA4077" s="148"/>
      <c r="AB4077" s="148"/>
      <c r="AC4077" s="148"/>
      <c r="AD4077" s="148"/>
      <c r="AE4077" s="148"/>
      <c r="AF4077" s="148"/>
      <c r="AG4077" s="148"/>
      <c r="AH4077" s="148"/>
    </row>
    <row r="4078" spans="1:34">
      <c r="A4078" s="144"/>
      <c r="B4078" s="33"/>
      <c r="C4078" s="33"/>
      <c r="D4078" s="33"/>
      <c r="E4078" s="33"/>
      <c r="F4078" s="33"/>
      <c r="G4078" s="33"/>
      <c r="H4078" s="33"/>
      <c r="I4078" s="33"/>
      <c r="J4078" s="145"/>
      <c r="K4078" s="33"/>
      <c r="L4078" s="33"/>
      <c r="M4078" s="146"/>
      <c r="N4078" s="144"/>
      <c r="O4078" s="147"/>
      <c r="P4078" s="148"/>
      <c r="Q4078" s="148"/>
      <c r="R4078" s="33"/>
      <c r="S4078" s="33"/>
      <c r="T4078" s="144"/>
      <c r="U4078" s="33"/>
      <c r="V4078" s="33"/>
      <c r="W4078" s="24"/>
      <c r="X4078" s="148"/>
      <c r="Y4078" s="148"/>
      <c r="Z4078" s="148"/>
      <c r="AA4078" s="148"/>
      <c r="AB4078" s="148"/>
      <c r="AC4078" s="148"/>
      <c r="AD4078" s="148"/>
      <c r="AE4078" s="148"/>
      <c r="AF4078" s="148"/>
      <c r="AG4078" s="148"/>
      <c r="AH4078" s="148"/>
    </row>
    <row r="4079" spans="1:34">
      <c r="A4079" s="144"/>
      <c r="B4079" s="33"/>
      <c r="C4079" s="33"/>
      <c r="D4079" s="33"/>
      <c r="E4079" s="33"/>
      <c r="F4079" s="33"/>
      <c r="G4079" s="33"/>
      <c r="H4079" s="33"/>
      <c r="I4079" s="33"/>
      <c r="J4079" s="145"/>
      <c r="K4079" s="33"/>
      <c r="L4079" s="33"/>
      <c r="M4079" s="146"/>
      <c r="N4079" s="144"/>
      <c r="O4079" s="147"/>
      <c r="P4079" s="148"/>
      <c r="Q4079" s="148"/>
      <c r="R4079" s="33"/>
      <c r="S4079" s="33"/>
      <c r="T4079" s="144"/>
      <c r="U4079" s="33"/>
      <c r="V4079" s="33"/>
      <c r="W4079" s="24"/>
      <c r="X4079" s="148"/>
      <c r="Y4079" s="148"/>
      <c r="Z4079" s="148"/>
      <c r="AA4079" s="148"/>
      <c r="AB4079" s="148"/>
      <c r="AC4079" s="148"/>
      <c r="AD4079" s="148"/>
      <c r="AE4079" s="148"/>
      <c r="AF4079" s="148"/>
      <c r="AG4079" s="148"/>
      <c r="AH4079" s="148"/>
    </row>
    <row r="4080" spans="1:34">
      <c r="A4080" s="144"/>
      <c r="B4080" s="33"/>
      <c r="C4080" s="33"/>
      <c r="D4080" s="33"/>
      <c r="E4080" s="33"/>
      <c r="F4080" s="33"/>
      <c r="G4080" s="33"/>
      <c r="H4080" s="33"/>
      <c r="I4080" s="33"/>
      <c r="J4080" s="145"/>
      <c r="K4080" s="33"/>
      <c r="L4080" s="33"/>
      <c r="M4080" s="146"/>
      <c r="N4080" s="144"/>
      <c r="O4080" s="147"/>
      <c r="P4080" s="148"/>
      <c r="Q4080" s="148"/>
      <c r="R4080" s="33"/>
      <c r="S4080" s="33"/>
      <c r="T4080" s="144"/>
      <c r="U4080" s="33"/>
      <c r="V4080" s="33"/>
      <c r="W4080" s="24"/>
      <c r="X4080" s="148"/>
      <c r="Y4080" s="148"/>
      <c r="Z4080" s="148"/>
      <c r="AA4080" s="148"/>
      <c r="AB4080" s="148"/>
      <c r="AC4080" s="148"/>
      <c r="AD4080" s="148"/>
      <c r="AE4080" s="148"/>
      <c r="AF4080" s="148"/>
      <c r="AG4080" s="148"/>
      <c r="AH4080" s="148"/>
    </row>
    <row r="4081" spans="1:34">
      <c r="A4081" s="144"/>
      <c r="B4081" s="33"/>
      <c r="C4081" s="33"/>
      <c r="D4081" s="33"/>
      <c r="E4081" s="33"/>
      <c r="F4081" s="33"/>
      <c r="G4081" s="33"/>
      <c r="H4081" s="33"/>
      <c r="I4081" s="33"/>
      <c r="J4081" s="145"/>
      <c r="K4081" s="33"/>
      <c r="L4081" s="33"/>
      <c r="M4081" s="146"/>
      <c r="N4081" s="144"/>
      <c r="O4081" s="147"/>
      <c r="P4081" s="148"/>
      <c r="Q4081" s="148"/>
      <c r="R4081" s="33"/>
      <c r="S4081" s="33"/>
      <c r="T4081" s="144"/>
      <c r="U4081" s="33"/>
      <c r="V4081" s="33"/>
      <c r="W4081" s="24"/>
      <c r="X4081" s="148"/>
      <c r="Y4081" s="148"/>
      <c r="Z4081" s="148"/>
      <c r="AA4081" s="148"/>
      <c r="AB4081" s="148"/>
      <c r="AC4081" s="148"/>
      <c r="AD4081" s="148"/>
      <c r="AE4081" s="148"/>
      <c r="AF4081" s="148"/>
      <c r="AG4081" s="148"/>
      <c r="AH4081" s="148"/>
    </row>
    <row r="4082" spans="1:34">
      <c r="A4082" s="144"/>
      <c r="B4082" s="33"/>
      <c r="C4082" s="33"/>
      <c r="D4082" s="33"/>
      <c r="E4082" s="33"/>
      <c r="F4082" s="33"/>
      <c r="G4082" s="33"/>
      <c r="H4082" s="33"/>
      <c r="I4082" s="33"/>
      <c r="J4082" s="145"/>
      <c r="K4082" s="33"/>
      <c r="L4082" s="33"/>
      <c r="M4082" s="146"/>
      <c r="N4082" s="144"/>
      <c r="O4082" s="147"/>
      <c r="P4082" s="148"/>
      <c r="Q4082" s="148"/>
      <c r="R4082" s="33"/>
      <c r="S4082" s="33"/>
      <c r="T4082" s="144"/>
      <c r="U4082" s="33"/>
      <c r="V4082" s="33"/>
      <c r="W4082" s="24"/>
      <c r="X4082" s="148"/>
      <c r="Y4082" s="148"/>
      <c r="Z4082" s="148"/>
      <c r="AA4082" s="148"/>
      <c r="AB4082" s="148"/>
      <c r="AC4082" s="148"/>
      <c r="AD4082" s="148"/>
      <c r="AE4082" s="148"/>
      <c r="AF4082" s="148"/>
      <c r="AG4082" s="148"/>
      <c r="AH4082" s="148"/>
    </row>
    <row r="4083" spans="1:34">
      <c r="A4083" s="144"/>
      <c r="B4083" s="33"/>
      <c r="C4083" s="33"/>
      <c r="D4083" s="33"/>
      <c r="E4083" s="33"/>
      <c r="F4083" s="33"/>
      <c r="G4083" s="33"/>
      <c r="H4083" s="33"/>
      <c r="I4083" s="33"/>
      <c r="J4083" s="145"/>
      <c r="K4083" s="33"/>
      <c r="L4083" s="33"/>
      <c r="M4083" s="146"/>
      <c r="N4083" s="144"/>
      <c r="O4083" s="147"/>
      <c r="P4083" s="148"/>
      <c r="Q4083" s="148"/>
      <c r="R4083" s="33"/>
      <c r="S4083" s="33"/>
      <c r="T4083" s="144"/>
      <c r="U4083" s="33"/>
      <c r="V4083" s="33"/>
      <c r="W4083" s="24"/>
      <c r="X4083" s="148"/>
      <c r="Y4083" s="148"/>
      <c r="Z4083" s="148"/>
      <c r="AA4083" s="148"/>
      <c r="AB4083" s="148"/>
      <c r="AC4083" s="148"/>
      <c r="AD4083" s="148"/>
      <c r="AE4083" s="148"/>
      <c r="AF4083" s="148"/>
      <c r="AG4083" s="148"/>
      <c r="AH4083" s="148"/>
    </row>
    <row r="4084" spans="1:34">
      <c r="A4084" s="144"/>
      <c r="B4084" s="33"/>
      <c r="C4084" s="33"/>
      <c r="D4084" s="33"/>
      <c r="E4084" s="33"/>
      <c r="F4084" s="33"/>
      <c r="G4084" s="33"/>
      <c r="H4084" s="33"/>
      <c r="I4084" s="33"/>
      <c r="J4084" s="145"/>
      <c r="K4084" s="33"/>
      <c r="L4084" s="33"/>
      <c r="M4084" s="146"/>
      <c r="N4084" s="144"/>
      <c r="O4084" s="147"/>
      <c r="P4084" s="148"/>
      <c r="Q4084" s="148"/>
      <c r="R4084" s="33"/>
      <c r="S4084" s="33"/>
      <c r="T4084" s="144"/>
      <c r="U4084" s="33"/>
      <c r="V4084" s="33"/>
      <c r="W4084" s="24"/>
      <c r="X4084" s="148"/>
      <c r="Y4084" s="148"/>
      <c r="Z4084" s="148"/>
      <c r="AA4084" s="148"/>
      <c r="AB4084" s="148"/>
      <c r="AC4084" s="148"/>
      <c r="AD4084" s="148"/>
      <c r="AE4084" s="148"/>
      <c r="AF4084" s="148"/>
      <c r="AG4084" s="148"/>
      <c r="AH4084" s="148"/>
    </row>
    <row r="4085" spans="1:34">
      <c r="A4085" s="144"/>
      <c r="B4085" s="33"/>
      <c r="C4085" s="33"/>
      <c r="D4085" s="33"/>
      <c r="E4085" s="33"/>
      <c r="F4085" s="33"/>
      <c r="G4085" s="33"/>
      <c r="H4085" s="33"/>
      <c r="I4085" s="33"/>
      <c r="J4085" s="145"/>
      <c r="K4085" s="33"/>
      <c r="L4085" s="33"/>
      <c r="M4085" s="146"/>
      <c r="N4085" s="144"/>
      <c r="O4085" s="147"/>
      <c r="P4085" s="148"/>
      <c r="Q4085" s="148"/>
      <c r="R4085" s="33"/>
      <c r="S4085" s="33"/>
      <c r="T4085" s="144"/>
      <c r="U4085" s="33"/>
      <c r="V4085" s="33"/>
      <c r="W4085" s="24"/>
      <c r="X4085" s="148"/>
      <c r="Y4085" s="148"/>
      <c r="Z4085" s="148"/>
      <c r="AA4085" s="148"/>
      <c r="AB4085" s="148"/>
      <c r="AC4085" s="148"/>
      <c r="AD4085" s="148"/>
      <c r="AE4085" s="148"/>
      <c r="AF4085" s="148"/>
      <c r="AG4085" s="148"/>
      <c r="AH4085" s="148"/>
    </row>
    <row r="4086" spans="1:34">
      <c r="A4086" s="144"/>
      <c r="B4086" s="33"/>
      <c r="C4086" s="33"/>
      <c r="D4086" s="33"/>
      <c r="E4086" s="33"/>
      <c r="F4086" s="33"/>
      <c r="G4086" s="33"/>
      <c r="H4086" s="33"/>
      <c r="I4086" s="33"/>
      <c r="J4086" s="145"/>
      <c r="K4086" s="33"/>
      <c r="L4086" s="33"/>
      <c r="M4086" s="146"/>
      <c r="N4086" s="144"/>
      <c r="O4086" s="147"/>
      <c r="P4086" s="148"/>
      <c r="Q4086" s="148"/>
      <c r="R4086" s="33"/>
      <c r="S4086" s="33"/>
      <c r="T4086" s="144"/>
      <c r="U4086" s="33"/>
      <c r="V4086" s="33"/>
      <c r="W4086" s="24"/>
      <c r="X4086" s="148"/>
      <c r="Y4086" s="148"/>
      <c r="Z4086" s="148"/>
      <c r="AA4086" s="148"/>
      <c r="AB4086" s="148"/>
      <c r="AC4086" s="148"/>
      <c r="AD4086" s="148"/>
      <c r="AE4086" s="148"/>
      <c r="AF4086" s="148"/>
      <c r="AG4086" s="148"/>
      <c r="AH4086" s="148"/>
    </row>
    <row r="4087" spans="1:34">
      <c r="A4087" s="144"/>
      <c r="B4087" s="33"/>
      <c r="C4087" s="33"/>
      <c r="D4087" s="33"/>
      <c r="E4087" s="33"/>
      <c r="F4087" s="33"/>
      <c r="G4087" s="33"/>
      <c r="H4087" s="33"/>
      <c r="I4087" s="33"/>
      <c r="J4087" s="145"/>
      <c r="K4087" s="33"/>
      <c r="L4087" s="33"/>
      <c r="M4087" s="146"/>
      <c r="N4087" s="144"/>
      <c r="O4087" s="147"/>
      <c r="P4087" s="148"/>
      <c r="Q4087" s="148"/>
      <c r="R4087" s="33"/>
      <c r="S4087" s="33"/>
      <c r="T4087" s="144"/>
      <c r="U4087" s="33"/>
      <c r="V4087" s="33"/>
      <c r="W4087" s="24"/>
      <c r="X4087" s="148"/>
      <c r="Y4087" s="148"/>
      <c r="Z4087" s="148"/>
      <c r="AA4087" s="148"/>
      <c r="AB4087" s="148"/>
      <c r="AC4087" s="148"/>
      <c r="AD4087" s="148"/>
      <c r="AE4087" s="148"/>
      <c r="AF4087" s="148"/>
      <c r="AG4087" s="148"/>
      <c r="AH4087" s="148"/>
    </row>
    <row r="4088" spans="1:34">
      <c r="A4088" s="144"/>
      <c r="B4088" s="33"/>
      <c r="C4088" s="33"/>
      <c r="D4088" s="33"/>
      <c r="E4088" s="33"/>
      <c r="F4088" s="33"/>
      <c r="G4088" s="33"/>
      <c r="H4088" s="33"/>
      <c r="I4088" s="33"/>
      <c r="J4088" s="145"/>
      <c r="K4088" s="33"/>
      <c r="L4088" s="33"/>
      <c r="M4088" s="146"/>
      <c r="N4088" s="144"/>
      <c r="O4088" s="147"/>
      <c r="P4088" s="148"/>
      <c r="Q4088" s="148"/>
      <c r="R4088" s="33"/>
      <c r="S4088" s="33"/>
      <c r="T4088" s="144"/>
      <c r="U4088" s="33"/>
      <c r="V4088" s="33"/>
      <c r="W4088" s="24"/>
      <c r="X4088" s="148"/>
      <c r="Y4088" s="148"/>
      <c r="Z4088" s="148"/>
      <c r="AA4088" s="148"/>
      <c r="AB4088" s="148"/>
      <c r="AC4088" s="148"/>
      <c r="AD4088" s="148"/>
      <c r="AE4088" s="148"/>
      <c r="AF4088" s="148"/>
      <c r="AG4088" s="148"/>
      <c r="AH4088" s="148"/>
    </row>
    <row r="4089" spans="1:34">
      <c r="A4089" s="144"/>
      <c r="B4089" s="33"/>
      <c r="C4089" s="33"/>
      <c r="D4089" s="33"/>
      <c r="E4089" s="33"/>
      <c r="F4089" s="33"/>
      <c r="G4089" s="33"/>
      <c r="H4089" s="33"/>
      <c r="I4089" s="33"/>
      <c r="J4089" s="145"/>
      <c r="K4089" s="33"/>
      <c r="L4089" s="33"/>
      <c r="M4089" s="146"/>
      <c r="N4089" s="144"/>
      <c r="O4089" s="147"/>
      <c r="P4089" s="148"/>
      <c r="Q4089" s="148"/>
      <c r="R4089" s="33"/>
      <c r="S4089" s="33"/>
      <c r="T4089" s="144"/>
      <c r="U4089" s="33"/>
      <c r="V4089" s="33"/>
      <c r="W4089" s="24"/>
      <c r="X4089" s="148"/>
      <c r="Y4089" s="148"/>
      <c r="Z4089" s="148"/>
      <c r="AA4089" s="148"/>
      <c r="AB4089" s="148"/>
      <c r="AC4089" s="148"/>
      <c r="AD4089" s="148"/>
      <c r="AE4089" s="148"/>
      <c r="AF4089" s="148"/>
      <c r="AG4089" s="148"/>
      <c r="AH4089" s="148"/>
    </row>
    <row r="4090" spans="1:34">
      <c r="A4090" s="144"/>
      <c r="B4090" s="33"/>
      <c r="C4090" s="33"/>
      <c r="D4090" s="33"/>
      <c r="E4090" s="33"/>
      <c r="F4090" s="33"/>
      <c r="G4090" s="33"/>
      <c r="H4090" s="33"/>
      <c r="I4090" s="33"/>
      <c r="J4090" s="145"/>
      <c r="K4090" s="33"/>
      <c r="L4090" s="33"/>
      <c r="M4090" s="146"/>
      <c r="N4090" s="144"/>
      <c r="O4090" s="147"/>
      <c r="P4090" s="148"/>
      <c r="Q4090" s="148"/>
      <c r="R4090" s="33"/>
      <c r="S4090" s="33"/>
      <c r="T4090" s="144"/>
      <c r="U4090" s="33"/>
      <c r="V4090" s="33"/>
      <c r="W4090" s="24"/>
      <c r="X4090" s="148"/>
      <c r="Y4090" s="148"/>
      <c r="Z4090" s="148"/>
      <c r="AA4090" s="148"/>
      <c r="AB4090" s="148"/>
      <c r="AC4090" s="148"/>
      <c r="AD4090" s="148"/>
      <c r="AE4090" s="148"/>
      <c r="AF4090" s="148"/>
      <c r="AG4090" s="148"/>
      <c r="AH4090" s="148"/>
    </row>
    <row r="4091" spans="1:34">
      <c r="A4091" s="144"/>
      <c r="B4091" s="33"/>
      <c r="C4091" s="33"/>
      <c r="D4091" s="33"/>
      <c r="E4091" s="33"/>
      <c r="F4091" s="33"/>
      <c r="G4091" s="33"/>
      <c r="H4091" s="33"/>
      <c r="I4091" s="33"/>
      <c r="J4091" s="145"/>
      <c r="K4091" s="33"/>
      <c r="L4091" s="33"/>
      <c r="M4091" s="146"/>
      <c r="N4091" s="144"/>
      <c r="O4091" s="147"/>
      <c r="P4091" s="148"/>
      <c r="Q4091" s="148"/>
      <c r="R4091" s="33"/>
      <c r="S4091" s="33"/>
      <c r="T4091" s="144"/>
      <c r="U4091" s="33"/>
      <c r="V4091" s="33"/>
      <c r="W4091" s="24"/>
      <c r="X4091" s="148"/>
      <c r="Y4091" s="148"/>
      <c r="Z4091" s="148"/>
      <c r="AA4091" s="148"/>
      <c r="AB4091" s="148"/>
      <c r="AC4091" s="148"/>
      <c r="AD4091" s="148"/>
      <c r="AE4091" s="148"/>
      <c r="AF4091" s="148"/>
      <c r="AG4091" s="148"/>
      <c r="AH4091" s="148"/>
    </row>
    <row r="4092" spans="1:34">
      <c r="A4092" s="144"/>
      <c r="B4092" s="33"/>
      <c r="C4092" s="33"/>
      <c r="D4092" s="33"/>
      <c r="E4092" s="33"/>
      <c r="F4092" s="33"/>
      <c r="G4092" s="33"/>
      <c r="H4092" s="33"/>
      <c r="I4092" s="33"/>
      <c r="J4092" s="145"/>
      <c r="K4092" s="33"/>
      <c r="L4092" s="33"/>
      <c r="M4092" s="146"/>
      <c r="N4092" s="144"/>
      <c r="O4092" s="147"/>
      <c r="P4092" s="148"/>
      <c r="Q4092" s="148"/>
      <c r="R4092" s="33"/>
      <c r="S4092" s="33"/>
      <c r="T4092" s="144"/>
      <c r="U4092" s="33"/>
      <c r="V4092" s="33"/>
      <c r="W4092" s="24"/>
      <c r="X4092" s="148"/>
      <c r="Y4092" s="148"/>
      <c r="Z4092" s="148"/>
      <c r="AA4092" s="148"/>
      <c r="AB4092" s="148"/>
      <c r="AC4092" s="148"/>
      <c r="AD4092" s="148"/>
      <c r="AE4092" s="148"/>
      <c r="AF4092" s="148"/>
      <c r="AG4092" s="148"/>
      <c r="AH4092" s="148"/>
    </row>
    <row r="4093" spans="1:34">
      <c r="A4093" s="144"/>
      <c r="B4093" s="33"/>
      <c r="C4093" s="33"/>
      <c r="D4093" s="33"/>
      <c r="E4093" s="33"/>
      <c r="F4093" s="33"/>
      <c r="G4093" s="33"/>
      <c r="H4093" s="33"/>
      <c r="I4093" s="33"/>
      <c r="J4093" s="145"/>
      <c r="K4093" s="33"/>
      <c r="L4093" s="33"/>
      <c r="M4093" s="146"/>
      <c r="N4093" s="144"/>
      <c r="O4093" s="147"/>
      <c r="P4093" s="148"/>
      <c r="Q4093" s="148"/>
      <c r="R4093" s="33"/>
      <c r="S4093" s="33"/>
      <c r="T4093" s="144"/>
      <c r="U4093" s="33"/>
      <c r="V4093" s="33"/>
      <c r="W4093" s="24"/>
      <c r="X4093" s="148"/>
      <c r="Y4093" s="148"/>
      <c r="Z4093" s="148"/>
      <c r="AA4093" s="148"/>
      <c r="AB4093" s="148"/>
      <c r="AC4093" s="148"/>
      <c r="AD4093" s="148"/>
      <c r="AE4093" s="148"/>
      <c r="AF4093" s="148"/>
      <c r="AG4093" s="148"/>
      <c r="AH4093" s="148"/>
    </row>
    <row r="4094" spans="1:34">
      <c r="A4094" s="144"/>
      <c r="B4094" s="33"/>
      <c r="C4094" s="33"/>
      <c r="D4094" s="33"/>
      <c r="E4094" s="33"/>
      <c r="F4094" s="33"/>
      <c r="G4094" s="33"/>
      <c r="H4094" s="33"/>
      <c r="I4094" s="33"/>
      <c r="J4094" s="145"/>
      <c r="K4094" s="33"/>
      <c r="L4094" s="33"/>
      <c r="M4094" s="146"/>
      <c r="N4094" s="144"/>
      <c r="O4094" s="147"/>
      <c r="P4094" s="148"/>
      <c r="Q4094" s="148"/>
      <c r="R4094" s="33"/>
      <c r="S4094" s="33"/>
      <c r="T4094" s="144"/>
      <c r="U4094" s="33"/>
      <c r="V4094" s="33"/>
      <c r="W4094" s="24"/>
      <c r="X4094" s="148"/>
      <c r="Y4094" s="148"/>
      <c r="Z4094" s="148"/>
      <c r="AA4094" s="148"/>
      <c r="AB4094" s="148"/>
      <c r="AC4094" s="148"/>
      <c r="AD4094" s="148"/>
      <c r="AE4094" s="148"/>
      <c r="AF4094" s="148"/>
      <c r="AG4094" s="148"/>
      <c r="AH4094" s="148"/>
    </row>
    <row r="4095" spans="1:34">
      <c r="A4095" s="144"/>
      <c r="B4095" s="33"/>
      <c r="C4095" s="33"/>
      <c r="D4095" s="33"/>
      <c r="E4095" s="33"/>
      <c r="F4095" s="33"/>
      <c r="G4095" s="33"/>
      <c r="H4095" s="33"/>
      <c r="I4095" s="33"/>
      <c r="J4095" s="145"/>
      <c r="K4095" s="33"/>
      <c r="L4095" s="33"/>
      <c r="M4095" s="146"/>
      <c r="N4095" s="144"/>
      <c r="O4095" s="147"/>
      <c r="P4095" s="148"/>
      <c r="Q4095" s="148"/>
      <c r="R4095" s="33"/>
      <c r="S4095" s="33"/>
      <c r="T4095" s="144"/>
      <c r="U4095" s="33"/>
      <c r="V4095" s="33"/>
      <c r="W4095" s="24"/>
      <c r="X4095" s="148"/>
      <c r="Y4095" s="148"/>
      <c r="Z4095" s="148"/>
      <c r="AA4095" s="148"/>
      <c r="AB4095" s="148"/>
      <c r="AC4095" s="148"/>
      <c r="AD4095" s="148"/>
      <c r="AE4095" s="148"/>
      <c r="AF4095" s="148"/>
      <c r="AG4095" s="148"/>
      <c r="AH4095" s="148"/>
    </row>
    <row r="4096" spans="1:34">
      <c r="A4096" s="144"/>
      <c r="B4096" s="33"/>
      <c r="C4096" s="33"/>
      <c r="D4096" s="33"/>
      <c r="E4096" s="33"/>
      <c r="F4096" s="33"/>
      <c r="G4096" s="33"/>
      <c r="H4096" s="33"/>
      <c r="I4096" s="33"/>
      <c r="J4096" s="145"/>
      <c r="K4096" s="33"/>
      <c r="L4096" s="33"/>
      <c r="M4096" s="146"/>
      <c r="N4096" s="144"/>
      <c r="O4096" s="147"/>
      <c r="P4096" s="148"/>
      <c r="Q4096" s="148"/>
      <c r="R4096" s="33"/>
      <c r="S4096" s="33"/>
      <c r="T4096" s="144"/>
      <c r="U4096" s="33"/>
      <c r="V4096" s="33"/>
      <c r="W4096" s="24"/>
      <c r="X4096" s="148"/>
      <c r="Y4096" s="148"/>
      <c r="Z4096" s="148"/>
      <c r="AA4096" s="148"/>
      <c r="AB4096" s="148"/>
      <c r="AC4096" s="148"/>
      <c r="AD4096" s="148"/>
      <c r="AE4096" s="148"/>
      <c r="AF4096" s="148"/>
      <c r="AG4096" s="148"/>
      <c r="AH4096" s="148"/>
    </row>
    <row r="4097" spans="1:34">
      <c r="A4097" s="144"/>
      <c r="B4097" s="33"/>
      <c r="C4097" s="33"/>
      <c r="D4097" s="33"/>
      <c r="E4097" s="33"/>
      <c r="F4097" s="33"/>
      <c r="G4097" s="33"/>
      <c r="H4097" s="33"/>
      <c r="I4097" s="33"/>
      <c r="J4097" s="145"/>
      <c r="K4097" s="33"/>
      <c r="L4097" s="33"/>
      <c r="M4097" s="146"/>
      <c r="N4097" s="144"/>
      <c r="O4097" s="147"/>
      <c r="P4097" s="148"/>
      <c r="Q4097" s="148"/>
      <c r="R4097" s="33"/>
      <c r="S4097" s="33"/>
      <c r="T4097" s="144"/>
      <c r="U4097" s="33"/>
      <c r="V4097" s="33"/>
      <c r="W4097" s="24"/>
      <c r="X4097" s="148"/>
      <c r="Y4097" s="148"/>
      <c r="Z4097" s="148"/>
      <c r="AA4097" s="148"/>
      <c r="AB4097" s="148"/>
      <c r="AC4097" s="148"/>
      <c r="AD4097" s="148"/>
      <c r="AE4097" s="148"/>
      <c r="AF4097" s="148"/>
      <c r="AG4097" s="148"/>
      <c r="AH4097" s="148"/>
    </row>
    <row r="4098" spans="1:34">
      <c r="A4098" s="144"/>
      <c r="B4098" s="33"/>
      <c r="C4098" s="33"/>
      <c r="D4098" s="33"/>
      <c r="E4098" s="33"/>
      <c r="F4098" s="33"/>
      <c r="G4098" s="33"/>
      <c r="H4098" s="33"/>
      <c r="I4098" s="33"/>
      <c r="J4098" s="145"/>
      <c r="K4098" s="33"/>
      <c r="L4098" s="33"/>
      <c r="M4098" s="146"/>
      <c r="N4098" s="144"/>
      <c r="O4098" s="147"/>
      <c r="P4098" s="148"/>
      <c r="Q4098" s="148"/>
      <c r="R4098" s="33"/>
      <c r="S4098" s="33"/>
      <c r="T4098" s="144"/>
      <c r="U4098" s="33"/>
      <c r="V4098" s="33"/>
      <c r="W4098" s="24"/>
      <c r="X4098" s="148"/>
      <c r="Y4098" s="148"/>
      <c r="Z4098" s="148"/>
      <c r="AA4098" s="148"/>
      <c r="AB4098" s="148"/>
      <c r="AC4098" s="148"/>
      <c r="AD4098" s="148"/>
      <c r="AE4098" s="148"/>
      <c r="AF4098" s="148"/>
      <c r="AG4098" s="148"/>
      <c r="AH4098" s="148"/>
    </row>
    <row r="4099" spans="1:34">
      <c r="A4099" s="144"/>
      <c r="B4099" s="33"/>
      <c r="C4099" s="33"/>
      <c r="D4099" s="33"/>
      <c r="E4099" s="33"/>
      <c r="F4099" s="33"/>
      <c r="G4099" s="33"/>
      <c r="H4099" s="33"/>
      <c r="I4099" s="33"/>
      <c r="J4099" s="145"/>
      <c r="K4099" s="33"/>
      <c r="L4099" s="33"/>
      <c r="M4099" s="146"/>
      <c r="N4099" s="144"/>
      <c r="O4099" s="147"/>
      <c r="P4099" s="148"/>
      <c r="Q4099" s="148"/>
      <c r="R4099" s="33"/>
      <c r="S4099" s="33"/>
      <c r="T4099" s="144"/>
      <c r="U4099" s="33"/>
      <c r="V4099" s="33"/>
      <c r="W4099" s="24"/>
      <c r="X4099" s="148"/>
      <c r="Y4099" s="148"/>
      <c r="Z4099" s="148"/>
      <c r="AA4099" s="148"/>
      <c r="AB4099" s="148"/>
      <c r="AC4099" s="148"/>
      <c r="AD4099" s="148"/>
      <c r="AE4099" s="148"/>
      <c r="AF4099" s="148"/>
      <c r="AG4099" s="148"/>
      <c r="AH4099" s="148"/>
    </row>
    <row r="4100" spans="1:34">
      <c r="A4100" s="144"/>
      <c r="B4100" s="33"/>
      <c r="C4100" s="33"/>
      <c r="D4100" s="33"/>
      <c r="E4100" s="33"/>
      <c r="F4100" s="33"/>
      <c r="G4100" s="33"/>
      <c r="H4100" s="33"/>
      <c r="I4100" s="33"/>
      <c r="J4100" s="145"/>
      <c r="K4100" s="33"/>
      <c r="L4100" s="33"/>
      <c r="M4100" s="146"/>
      <c r="N4100" s="144"/>
      <c r="O4100" s="147"/>
      <c r="P4100" s="148"/>
      <c r="Q4100" s="148"/>
      <c r="R4100" s="33"/>
      <c r="S4100" s="33"/>
      <c r="T4100" s="144"/>
      <c r="U4100" s="33"/>
      <c r="V4100" s="33"/>
      <c r="W4100" s="24"/>
      <c r="X4100" s="148"/>
      <c r="Y4100" s="148"/>
      <c r="Z4100" s="148"/>
      <c r="AA4100" s="148"/>
      <c r="AB4100" s="148"/>
      <c r="AC4100" s="148"/>
      <c r="AD4100" s="148"/>
      <c r="AE4100" s="148"/>
      <c r="AF4100" s="148"/>
      <c r="AG4100" s="148"/>
      <c r="AH4100" s="148"/>
    </row>
    <row r="4101" spans="1:34">
      <c r="A4101" s="144"/>
      <c r="B4101" s="33"/>
      <c r="C4101" s="33"/>
      <c r="D4101" s="33"/>
      <c r="E4101" s="33"/>
      <c r="F4101" s="33"/>
      <c r="G4101" s="33"/>
      <c r="H4101" s="33"/>
      <c r="I4101" s="33"/>
      <c r="J4101" s="145"/>
      <c r="K4101" s="33"/>
      <c r="L4101" s="33"/>
      <c r="M4101" s="146"/>
      <c r="N4101" s="144"/>
      <c r="O4101" s="147"/>
      <c r="P4101" s="148"/>
      <c r="Q4101" s="148"/>
      <c r="R4101" s="33"/>
      <c r="S4101" s="33"/>
      <c r="T4101" s="144"/>
      <c r="U4101" s="33"/>
      <c r="V4101" s="33"/>
      <c r="W4101" s="24"/>
      <c r="X4101" s="148"/>
      <c r="Y4101" s="148"/>
      <c r="Z4101" s="148"/>
      <c r="AA4101" s="148"/>
      <c r="AB4101" s="148"/>
      <c r="AC4101" s="148"/>
      <c r="AD4101" s="148"/>
      <c r="AE4101" s="148"/>
      <c r="AF4101" s="148"/>
      <c r="AG4101" s="148"/>
      <c r="AH4101" s="148"/>
    </row>
    <row r="4102" spans="1:34">
      <c r="A4102" s="144"/>
      <c r="B4102" s="33"/>
      <c r="C4102" s="33"/>
      <c r="D4102" s="33"/>
      <c r="E4102" s="33"/>
      <c r="F4102" s="33"/>
      <c r="G4102" s="33"/>
      <c r="H4102" s="33"/>
      <c r="I4102" s="33"/>
      <c r="J4102" s="145"/>
      <c r="K4102" s="33"/>
      <c r="L4102" s="33"/>
      <c r="M4102" s="146"/>
      <c r="N4102" s="144"/>
      <c r="O4102" s="147"/>
      <c r="P4102" s="148"/>
      <c r="Q4102" s="148"/>
      <c r="R4102" s="33"/>
      <c r="S4102" s="33"/>
      <c r="T4102" s="144"/>
      <c r="U4102" s="33"/>
      <c r="V4102" s="33"/>
      <c r="W4102" s="24"/>
      <c r="X4102" s="148"/>
      <c r="Y4102" s="148"/>
      <c r="Z4102" s="148"/>
      <c r="AA4102" s="148"/>
      <c r="AB4102" s="148"/>
      <c r="AC4102" s="148"/>
      <c r="AD4102" s="148"/>
      <c r="AE4102" s="148"/>
      <c r="AF4102" s="148"/>
      <c r="AG4102" s="148"/>
      <c r="AH4102" s="148"/>
    </row>
    <row r="4103" spans="1:34">
      <c r="A4103" s="144"/>
      <c r="B4103" s="33"/>
      <c r="C4103" s="33"/>
      <c r="D4103" s="33"/>
      <c r="E4103" s="33"/>
      <c r="F4103" s="33"/>
      <c r="G4103" s="33"/>
      <c r="H4103" s="33"/>
      <c r="I4103" s="33"/>
      <c r="J4103" s="145"/>
      <c r="K4103" s="33"/>
      <c r="L4103" s="33"/>
      <c r="M4103" s="146"/>
      <c r="N4103" s="144"/>
      <c r="O4103" s="147"/>
      <c r="P4103" s="148"/>
      <c r="Q4103" s="148"/>
      <c r="R4103" s="33"/>
      <c r="S4103" s="33"/>
      <c r="T4103" s="144"/>
      <c r="U4103" s="33"/>
      <c r="V4103" s="33"/>
      <c r="W4103" s="24"/>
      <c r="X4103" s="148"/>
      <c r="Y4103" s="148"/>
      <c r="Z4103" s="148"/>
      <c r="AA4103" s="148"/>
      <c r="AB4103" s="148"/>
      <c r="AC4103" s="148"/>
      <c r="AD4103" s="148"/>
      <c r="AE4103" s="148"/>
      <c r="AF4103" s="148"/>
      <c r="AG4103" s="148"/>
      <c r="AH4103" s="148"/>
    </row>
    <row r="4104" spans="1:34">
      <c r="A4104" s="144"/>
      <c r="B4104" s="33"/>
      <c r="C4104" s="33"/>
      <c r="D4104" s="33"/>
      <c r="E4104" s="33"/>
      <c r="F4104" s="33"/>
      <c r="G4104" s="33"/>
      <c r="H4104" s="33"/>
      <c r="I4104" s="33"/>
      <c r="J4104" s="145"/>
      <c r="K4104" s="33"/>
      <c r="L4104" s="33"/>
      <c r="M4104" s="146"/>
      <c r="N4104" s="144"/>
      <c r="O4104" s="147"/>
      <c r="P4104" s="148"/>
      <c r="Q4104" s="148"/>
      <c r="R4104" s="33"/>
      <c r="S4104" s="33"/>
      <c r="T4104" s="144"/>
      <c r="U4104" s="33"/>
      <c r="V4104" s="33"/>
      <c r="W4104" s="24"/>
      <c r="X4104" s="148"/>
      <c r="Y4104" s="148"/>
      <c r="Z4104" s="148"/>
      <c r="AA4104" s="148"/>
      <c r="AB4104" s="148"/>
      <c r="AC4104" s="148"/>
      <c r="AD4104" s="148"/>
      <c r="AE4104" s="148"/>
      <c r="AF4104" s="148"/>
      <c r="AG4104" s="148"/>
      <c r="AH4104" s="148"/>
    </row>
    <row r="4105" spans="1:34">
      <c r="A4105" s="144"/>
      <c r="B4105" s="33"/>
      <c r="C4105" s="33"/>
      <c r="D4105" s="33"/>
      <c r="E4105" s="33"/>
      <c r="F4105" s="33"/>
      <c r="G4105" s="33"/>
      <c r="H4105" s="33"/>
      <c r="I4105" s="33"/>
      <c r="J4105" s="145"/>
      <c r="K4105" s="33"/>
      <c r="L4105" s="33"/>
      <c r="M4105" s="146"/>
      <c r="N4105" s="144"/>
      <c r="O4105" s="147"/>
      <c r="P4105" s="148"/>
      <c r="Q4105" s="148"/>
      <c r="R4105" s="33"/>
      <c r="S4105" s="33"/>
      <c r="T4105" s="144"/>
      <c r="U4105" s="33"/>
      <c r="V4105" s="33"/>
      <c r="W4105" s="24"/>
      <c r="X4105" s="148"/>
      <c r="Y4105" s="148"/>
      <c r="Z4105" s="148"/>
      <c r="AA4105" s="148"/>
      <c r="AB4105" s="148"/>
      <c r="AC4105" s="148"/>
      <c r="AD4105" s="148"/>
      <c r="AE4105" s="148"/>
      <c r="AF4105" s="148"/>
      <c r="AG4105" s="148"/>
      <c r="AH4105" s="148"/>
    </row>
    <row r="4106" spans="1:34">
      <c r="A4106" s="144"/>
      <c r="B4106" s="33"/>
      <c r="C4106" s="33"/>
      <c r="D4106" s="33"/>
      <c r="E4106" s="33"/>
      <c r="F4106" s="33"/>
      <c r="G4106" s="33"/>
      <c r="H4106" s="33"/>
      <c r="I4106" s="33"/>
      <c r="J4106" s="145"/>
      <c r="K4106" s="33"/>
      <c r="L4106" s="33"/>
      <c r="M4106" s="146"/>
      <c r="N4106" s="144"/>
      <c r="O4106" s="147"/>
      <c r="P4106" s="148"/>
      <c r="Q4106" s="148"/>
      <c r="R4106" s="33"/>
      <c r="S4106" s="33"/>
      <c r="T4106" s="144"/>
      <c r="U4106" s="33"/>
      <c r="V4106" s="33"/>
      <c r="W4106" s="24"/>
      <c r="X4106" s="148"/>
      <c r="Y4106" s="148"/>
      <c r="Z4106" s="148"/>
      <c r="AA4106" s="148"/>
      <c r="AB4106" s="148"/>
      <c r="AC4106" s="148"/>
      <c r="AD4106" s="148"/>
      <c r="AE4106" s="148"/>
      <c r="AF4106" s="148"/>
      <c r="AG4106" s="148"/>
      <c r="AH4106" s="148"/>
    </row>
    <row r="4107" spans="1:34">
      <c r="A4107" s="144"/>
      <c r="B4107" s="33"/>
      <c r="C4107" s="33"/>
      <c r="D4107" s="33"/>
      <c r="E4107" s="33"/>
      <c r="F4107" s="33"/>
      <c r="G4107" s="33"/>
      <c r="H4107" s="33"/>
      <c r="I4107" s="33"/>
      <c r="J4107" s="145"/>
      <c r="K4107" s="33"/>
      <c r="L4107" s="33"/>
      <c r="M4107" s="146"/>
      <c r="N4107" s="144"/>
      <c r="O4107" s="147"/>
      <c r="P4107" s="148"/>
      <c r="Q4107" s="148"/>
      <c r="R4107" s="33"/>
      <c r="S4107" s="33"/>
      <c r="T4107" s="144"/>
      <c r="U4107" s="33"/>
      <c r="V4107" s="33"/>
      <c r="W4107" s="24"/>
      <c r="X4107" s="148"/>
      <c r="Y4107" s="148"/>
      <c r="Z4107" s="148"/>
      <c r="AA4107" s="148"/>
      <c r="AB4107" s="148"/>
      <c r="AC4107" s="148"/>
      <c r="AD4107" s="148"/>
      <c r="AE4107" s="148"/>
      <c r="AF4107" s="148"/>
      <c r="AG4107" s="148"/>
      <c r="AH4107" s="148"/>
    </row>
    <row r="4108" spans="1:34">
      <c r="A4108" s="144"/>
      <c r="B4108" s="33"/>
      <c r="C4108" s="33"/>
      <c r="D4108" s="33"/>
      <c r="E4108" s="33"/>
      <c r="F4108" s="33"/>
      <c r="G4108" s="33"/>
      <c r="H4108" s="33"/>
      <c r="I4108" s="33"/>
      <c r="J4108" s="145"/>
      <c r="K4108" s="33"/>
      <c r="L4108" s="33"/>
      <c r="M4108" s="146"/>
      <c r="N4108" s="144"/>
      <c r="O4108" s="147"/>
      <c r="P4108" s="148"/>
      <c r="Q4108" s="148"/>
      <c r="R4108" s="33"/>
      <c r="S4108" s="33"/>
      <c r="T4108" s="144"/>
      <c r="U4108" s="33"/>
      <c r="V4108" s="33"/>
      <c r="W4108" s="24"/>
      <c r="X4108" s="148"/>
      <c r="Y4108" s="148"/>
      <c r="Z4108" s="148"/>
      <c r="AA4108" s="148"/>
      <c r="AB4108" s="148"/>
      <c r="AC4108" s="148"/>
      <c r="AD4108" s="148"/>
      <c r="AE4108" s="148"/>
      <c r="AF4108" s="148"/>
      <c r="AG4108" s="148"/>
      <c r="AH4108" s="148"/>
    </row>
    <row r="4109" spans="1:34">
      <c r="A4109" s="144"/>
      <c r="B4109" s="33"/>
      <c r="C4109" s="33"/>
      <c r="D4109" s="33"/>
      <c r="E4109" s="33"/>
      <c r="F4109" s="33"/>
      <c r="G4109" s="33"/>
      <c r="H4109" s="33"/>
      <c r="I4109" s="33"/>
      <c r="J4109" s="145"/>
      <c r="K4109" s="33"/>
      <c r="L4109" s="33"/>
      <c r="M4109" s="146"/>
      <c r="N4109" s="144"/>
      <c r="O4109" s="147"/>
      <c r="P4109" s="148"/>
      <c r="Q4109" s="148"/>
      <c r="R4109" s="33"/>
      <c r="S4109" s="33"/>
      <c r="T4109" s="144"/>
      <c r="U4109" s="33"/>
      <c r="V4109" s="33"/>
      <c r="W4109" s="24"/>
      <c r="X4109" s="148"/>
      <c r="Y4109" s="148"/>
      <c r="Z4109" s="148"/>
      <c r="AA4109" s="148"/>
      <c r="AB4109" s="148"/>
      <c r="AC4109" s="148"/>
      <c r="AD4109" s="148"/>
      <c r="AE4109" s="148"/>
      <c r="AF4109" s="148"/>
      <c r="AG4109" s="148"/>
      <c r="AH4109" s="148"/>
    </row>
    <row r="4110" spans="1:34">
      <c r="A4110" s="144"/>
      <c r="B4110" s="33"/>
      <c r="C4110" s="33"/>
      <c r="D4110" s="33"/>
      <c r="E4110" s="33"/>
      <c r="F4110" s="33"/>
      <c r="G4110" s="33"/>
      <c r="H4110" s="33"/>
      <c r="I4110" s="33"/>
      <c r="J4110" s="145"/>
      <c r="K4110" s="33"/>
      <c r="L4110" s="33"/>
      <c r="M4110" s="146"/>
      <c r="N4110" s="144"/>
      <c r="O4110" s="147"/>
      <c r="P4110" s="148"/>
      <c r="Q4110" s="148"/>
      <c r="R4110" s="33"/>
      <c r="S4110" s="33"/>
      <c r="T4110" s="144"/>
      <c r="U4110" s="33"/>
      <c r="V4110" s="33"/>
      <c r="W4110" s="24"/>
      <c r="X4110" s="148"/>
      <c r="Y4110" s="148"/>
      <c r="Z4110" s="148"/>
      <c r="AA4110" s="148"/>
      <c r="AB4110" s="148"/>
      <c r="AC4110" s="148"/>
      <c r="AD4110" s="148"/>
      <c r="AE4110" s="148"/>
      <c r="AF4110" s="148"/>
      <c r="AG4110" s="148"/>
      <c r="AH4110" s="148"/>
    </row>
    <row r="4111" spans="1:34">
      <c r="A4111" s="144"/>
      <c r="B4111" s="33"/>
      <c r="C4111" s="33"/>
      <c r="D4111" s="33"/>
      <c r="E4111" s="33"/>
      <c r="F4111" s="33"/>
      <c r="G4111" s="33"/>
      <c r="H4111" s="33"/>
      <c r="I4111" s="33"/>
      <c r="J4111" s="145"/>
      <c r="K4111" s="33"/>
      <c r="L4111" s="33"/>
      <c r="M4111" s="146"/>
      <c r="N4111" s="144"/>
      <c r="O4111" s="147"/>
      <c r="P4111" s="148"/>
      <c r="Q4111" s="148"/>
      <c r="R4111" s="33"/>
      <c r="S4111" s="33"/>
      <c r="T4111" s="144"/>
      <c r="U4111" s="33"/>
      <c r="V4111" s="33"/>
      <c r="W4111" s="24"/>
      <c r="X4111" s="148"/>
      <c r="Y4111" s="148"/>
      <c r="Z4111" s="148"/>
      <c r="AA4111" s="148"/>
      <c r="AB4111" s="148"/>
      <c r="AC4111" s="148"/>
      <c r="AD4111" s="148"/>
      <c r="AE4111" s="148"/>
      <c r="AF4111" s="148"/>
      <c r="AG4111" s="148"/>
      <c r="AH4111" s="148"/>
    </row>
    <row r="4112" spans="1:34">
      <c r="A4112" s="144"/>
      <c r="B4112" s="33"/>
      <c r="C4112" s="33"/>
      <c r="D4112" s="33"/>
      <c r="E4112" s="33"/>
      <c r="F4112" s="33"/>
      <c r="G4112" s="33"/>
      <c r="H4112" s="33"/>
      <c r="I4112" s="33"/>
      <c r="J4112" s="145"/>
      <c r="K4112" s="33"/>
      <c r="L4112" s="33"/>
      <c r="M4112" s="146"/>
      <c r="N4112" s="144"/>
      <c r="O4112" s="147"/>
      <c r="P4112" s="148"/>
      <c r="Q4112" s="148"/>
      <c r="R4112" s="33"/>
      <c r="S4112" s="33"/>
      <c r="T4112" s="144"/>
      <c r="U4112" s="33"/>
      <c r="V4112" s="33"/>
      <c r="W4112" s="24"/>
      <c r="X4112" s="148"/>
      <c r="Y4112" s="148"/>
      <c r="Z4112" s="148"/>
      <c r="AA4112" s="148"/>
      <c r="AB4112" s="148"/>
      <c r="AC4112" s="148"/>
      <c r="AD4112" s="148"/>
      <c r="AE4112" s="148"/>
      <c r="AF4112" s="148"/>
      <c r="AG4112" s="148"/>
      <c r="AH4112" s="148"/>
    </row>
    <row r="4113" spans="1:34">
      <c r="A4113" s="144"/>
      <c r="B4113" s="33"/>
      <c r="C4113" s="33"/>
      <c r="D4113" s="33"/>
      <c r="E4113" s="33"/>
      <c r="F4113" s="33"/>
      <c r="G4113" s="33"/>
      <c r="H4113" s="33"/>
      <c r="I4113" s="33"/>
      <c r="J4113" s="145"/>
      <c r="K4113" s="33"/>
      <c r="L4113" s="33"/>
      <c r="M4113" s="146"/>
      <c r="N4113" s="144"/>
      <c r="O4113" s="147"/>
      <c r="P4113" s="148"/>
      <c r="Q4113" s="148"/>
      <c r="R4113" s="33"/>
      <c r="S4113" s="33"/>
      <c r="T4113" s="144"/>
      <c r="U4113" s="33"/>
      <c r="V4113" s="33"/>
      <c r="W4113" s="24"/>
      <c r="X4113" s="148"/>
      <c r="Y4113" s="148"/>
      <c r="Z4113" s="148"/>
      <c r="AA4113" s="148"/>
      <c r="AB4113" s="148"/>
      <c r="AC4113" s="148"/>
      <c r="AD4113" s="148"/>
      <c r="AE4113" s="148"/>
      <c r="AF4113" s="148"/>
      <c r="AG4113" s="148"/>
      <c r="AH4113" s="148"/>
    </row>
    <row r="4114" spans="1:34">
      <c r="A4114" s="144"/>
      <c r="B4114" s="33"/>
      <c r="C4114" s="33"/>
      <c r="D4114" s="33"/>
      <c r="E4114" s="33"/>
      <c r="F4114" s="33"/>
      <c r="G4114" s="33"/>
      <c r="H4114" s="33"/>
      <c r="I4114" s="33"/>
      <c r="J4114" s="145"/>
      <c r="K4114" s="33"/>
      <c r="L4114" s="33"/>
      <c r="M4114" s="146"/>
      <c r="N4114" s="144"/>
      <c r="O4114" s="147"/>
      <c r="P4114" s="148"/>
      <c r="Q4114" s="148"/>
      <c r="R4114" s="33"/>
      <c r="S4114" s="33"/>
      <c r="T4114" s="144"/>
      <c r="U4114" s="33"/>
      <c r="V4114" s="33"/>
      <c r="W4114" s="24"/>
      <c r="X4114" s="148"/>
      <c r="Y4114" s="148"/>
      <c r="Z4114" s="148"/>
      <c r="AA4114" s="148"/>
      <c r="AB4114" s="148"/>
      <c r="AC4114" s="148"/>
      <c r="AD4114" s="148"/>
      <c r="AE4114" s="148"/>
      <c r="AF4114" s="148"/>
      <c r="AG4114" s="148"/>
      <c r="AH4114" s="148"/>
    </row>
    <row r="4115" spans="1:34">
      <c r="A4115" s="144"/>
      <c r="B4115" s="33"/>
      <c r="C4115" s="33"/>
      <c r="D4115" s="33"/>
      <c r="E4115" s="33"/>
      <c r="F4115" s="33"/>
      <c r="G4115" s="33"/>
      <c r="H4115" s="33"/>
      <c r="I4115" s="33"/>
      <c r="J4115" s="145"/>
      <c r="K4115" s="33"/>
      <c r="L4115" s="33"/>
      <c r="M4115" s="146"/>
      <c r="N4115" s="144"/>
      <c r="O4115" s="147"/>
      <c r="P4115" s="148"/>
      <c r="Q4115" s="148"/>
      <c r="R4115" s="33"/>
      <c r="S4115" s="33"/>
      <c r="T4115" s="144"/>
      <c r="U4115" s="33"/>
      <c r="V4115" s="33"/>
      <c r="W4115" s="24"/>
      <c r="X4115" s="148"/>
      <c r="Y4115" s="148"/>
      <c r="Z4115" s="148"/>
      <c r="AA4115" s="148"/>
      <c r="AB4115" s="148"/>
      <c r="AC4115" s="148"/>
      <c r="AD4115" s="148"/>
      <c r="AE4115" s="148"/>
      <c r="AF4115" s="148"/>
      <c r="AG4115" s="148"/>
      <c r="AH4115" s="148"/>
    </row>
    <row r="4116" spans="1:34">
      <c r="A4116" s="144"/>
      <c r="B4116" s="33"/>
      <c r="C4116" s="33"/>
      <c r="D4116" s="33"/>
      <c r="E4116" s="33"/>
      <c r="F4116" s="33"/>
      <c r="G4116" s="33"/>
      <c r="H4116" s="33"/>
      <c r="I4116" s="33"/>
      <c r="J4116" s="145"/>
      <c r="K4116" s="33"/>
      <c r="L4116" s="33"/>
      <c r="M4116" s="146"/>
      <c r="N4116" s="144"/>
      <c r="O4116" s="147"/>
      <c r="P4116" s="148"/>
      <c r="Q4116" s="148"/>
      <c r="R4116" s="33"/>
      <c r="S4116" s="33"/>
      <c r="T4116" s="144"/>
      <c r="U4116" s="33"/>
      <c r="V4116" s="33"/>
      <c r="W4116" s="24"/>
      <c r="X4116" s="148"/>
      <c r="Y4116" s="148"/>
      <c r="Z4116" s="148"/>
      <c r="AA4116" s="148"/>
      <c r="AB4116" s="148"/>
      <c r="AC4116" s="148"/>
      <c r="AD4116" s="148"/>
      <c r="AE4116" s="148"/>
      <c r="AF4116" s="148"/>
      <c r="AG4116" s="148"/>
      <c r="AH4116" s="148"/>
    </row>
    <row r="4117" spans="1:34">
      <c r="A4117" s="144"/>
      <c r="B4117" s="33"/>
      <c r="C4117" s="33"/>
      <c r="D4117" s="33"/>
      <c r="E4117" s="33"/>
      <c r="F4117" s="33"/>
      <c r="G4117" s="33"/>
      <c r="H4117" s="33"/>
      <c r="I4117" s="33"/>
      <c r="J4117" s="145"/>
      <c r="K4117" s="33"/>
      <c r="L4117" s="33"/>
      <c r="M4117" s="146"/>
      <c r="N4117" s="144"/>
      <c r="O4117" s="147"/>
      <c r="P4117" s="148"/>
      <c r="Q4117" s="148"/>
      <c r="R4117" s="33"/>
      <c r="S4117" s="33"/>
      <c r="T4117" s="144"/>
      <c r="U4117" s="33"/>
      <c r="V4117" s="33"/>
      <c r="W4117" s="24"/>
      <c r="X4117" s="148"/>
      <c r="Y4117" s="148"/>
      <c r="Z4117" s="148"/>
      <c r="AA4117" s="148"/>
      <c r="AB4117" s="148"/>
      <c r="AC4117" s="148"/>
      <c r="AD4117" s="148"/>
      <c r="AE4117" s="148"/>
      <c r="AF4117" s="148"/>
      <c r="AG4117" s="148"/>
      <c r="AH4117" s="148"/>
    </row>
    <row r="4118" spans="1:34">
      <c r="A4118" s="144"/>
      <c r="B4118" s="33"/>
      <c r="C4118" s="33"/>
      <c r="D4118" s="33"/>
      <c r="E4118" s="33"/>
      <c r="F4118" s="33"/>
      <c r="G4118" s="33"/>
      <c r="H4118" s="33"/>
      <c r="I4118" s="33"/>
      <c r="J4118" s="145"/>
      <c r="K4118" s="33"/>
      <c r="L4118" s="33"/>
      <c r="M4118" s="146"/>
      <c r="N4118" s="144"/>
      <c r="O4118" s="147"/>
      <c r="P4118" s="148"/>
      <c r="Q4118" s="148"/>
      <c r="R4118" s="33"/>
      <c r="S4118" s="33"/>
      <c r="T4118" s="144"/>
      <c r="U4118" s="33"/>
      <c r="V4118" s="33"/>
      <c r="W4118" s="24"/>
      <c r="X4118" s="148"/>
      <c r="Y4118" s="148"/>
      <c r="Z4118" s="148"/>
      <c r="AA4118" s="148"/>
      <c r="AB4118" s="148"/>
      <c r="AC4118" s="148"/>
      <c r="AD4118" s="148"/>
      <c r="AE4118" s="148"/>
      <c r="AF4118" s="148"/>
      <c r="AG4118" s="148"/>
      <c r="AH4118" s="148"/>
    </row>
    <row r="4119" spans="1:34">
      <c r="A4119" s="144"/>
      <c r="B4119" s="33"/>
      <c r="C4119" s="33"/>
      <c r="D4119" s="33"/>
      <c r="E4119" s="33"/>
      <c r="F4119" s="33"/>
      <c r="G4119" s="33"/>
      <c r="H4119" s="33"/>
      <c r="I4119" s="33"/>
      <c r="J4119" s="145"/>
      <c r="K4119" s="33"/>
      <c r="L4119" s="33"/>
      <c r="M4119" s="146"/>
      <c r="N4119" s="144"/>
      <c r="O4119" s="147"/>
      <c r="P4119" s="148"/>
      <c r="Q4119" s="148"/>
      <c r="R4119" s="33"/>
      <c r="S4119" s="33"/>
      <c r="T4119" s="144"/>
      <c r="U4119" s="33"/>
      <c r="V4119" s="33"/>
      <c r="W4119" s="24"/>
      <c r="X4119" s="148"/>
      <c r="Y4119" s="148"/>
      <c r="Z4119" s="148"/>
      <c r="AA4119" s="148"/>
      <c r="AB4119" s="148"/>
      <c r="AC4119" s="148"/>
      <c r="AD4119" s="148"/>
      <c r="AE4119" s="148"/>
      <c r="AF4119" s="148"/>
      <c r="AG4119" s="148"/>
      <c r="AH4119" s="148"/>
    </row>
    <row r="4120" spans="1:34">
      <c r="A4120" s="144"/>
      <c r="B4120" s="33"/>
      <c r="C4120" s="33"/>
      <c r="D4120" s="33"/>
      <c r="E4120" s="33"/>
      <c r="F4120" s="33"/>
      <c r="G4120" s="33"/>
      <c r="H4120" s="33"/>
      <c r="I4120" s="33"/>
      <c r="J4120" s="145"/>
      <c r="K4120" s="33"/>
      <c r="L4120" s="33"/>
      <c r="M4120" s="146"/>
      <c r="N4120" s="144"/>
      <c r="O4120" s="147"/>
      <c r="P4120" s="148"/>
      <c r="Q4120" s="148"/>
      <c r="R4120" s="33"/>
      <c r="S4120" s="33"/>
      <c r="T4120" s="144"/>
      <c r="U4120" s="33"/>
      <c r="V4120" s="33"/>
      <c r="W4120" s="24"/>
      <c r="X4120" s="148"/>
      <c r="Y4120" s="148"/>
      <c r="Z4120" s="148"/>
      <c r="AA4120" s="148"/>
      <c r="AB4120" s="148"/>
      <c r="AC4120" s="148"/>
      <c r="AD4120" s="148"/>
      <c r="AE4120" s="148"/>
      <c r="AF4120" s="148"/>
      <c r="AG4120" s="148"/>
      <c r="AH4120" s="148"/>
    </row>
    <row r="4121" spans="1:34">
      <c r="A4121" s="144"/>
      <c r="B4121" s="33"/>
      <c r="C4121" s="33"/>
      <c r="D4121" s="33"/>
      <c r="E4121" s="33"/>
      <c r="F4121" s="33"/>
      <c r="G4121" s="33"/>
      <c r="H4121" s="33"/>
      <c r="I4121" s="33"/>
      <c r="J4121" s="145"/>
      <c r="K4121" s="33"/>
      <c r="L4121" s="33"/>
      <c r="M4121" s="146"/>
      <c r="N4121" s="144"/>
      <c r="O4121" s="147"/>
      <c r="P4121" s="148"/>
      <c r="Q4121" s="148"/>
      <c r="R4121" s="33"/>
      <c r="S4121" s="33"/>
      <c r="T4121" s="144"/>
      <c r="U4121" s="33"/>
      <c r="V4121" s="33"/>
      <c r="W4121" s="24"/>
      <c r="X4121" s="148"/>
      <c r="Y4121" s="148"/>
      <c r="Z4121" s="148"/>
      <c r="AA4121" s="148"/>
      <c r="AB4121" s="148"/>
      <c r="AC4121" s="148"/>
      <c r="AD4121" s="148"/>
      <c r="AE4121" s="148"/>
      <c r="AF4121" s="148"/>
      <c r="AG4121" s="148"/>
      <c r="AH4121" s="148"/>
    </row>
    <row r="4122" spans="1:34">
      <c r="A4122" s="144"/>
      <c r="B4122" s="33"/>
      <c r="C4122" s="33"/>
      <c r="D4122" s="33"/>
      <c r="E4122" s="33"/>
      <c r="F4122" s="33"/>
      <c r="G4122" s="33"/>
      <c r="H4122" s="33"/>
      <c r="I4122" s="33"/>
      <c r="J4122" s="145"/>
      <c r="K4122" s="33"/>
      <c r="L4122" s="33"/>
      <c r="M4122" s="146"/>
      <c r="N4122" s="144"/>
      <c r="O4122" s="147"/>
      <c r="P4122" s="148"/>
      <c r="Q4122" s="148"/>
      <c r="R4122" s="33"/>
      <c r="S4122" s="33"/>
      <c r="T4122" s="144"/>
      <c r="U4122" s="33"/>
      <c r="V4122" s="33"/>
      <c r="W4122" s="24"/>
      <c r="X4122" s="148"/>
      <c r="Y4122" s="148"/>
      <c r="Z4122" s="148"/>
      <c r="AA4122" s="148"/>
      <c r="AB4122" s="148"/>
      <c r="AC4122" s="148"/>
      <c r="AD4122" s="148"/>
      <c r="AE4122" s="148"/>
      <c r="AF4122" s="148"/>
      <c r="AG4122" s="148"/>
      <c r="AH4122" s="148"/>
    </row>
    <row r="4123" spans="1:34">
      <c r="A4123" s="144"/>
      <c r="B4123" s="33"/>
      <c r="C4123" s="33"/>
      <c r="D4123" s="33"/>
      <c r="E4123" s="33"/>
      <c r="F4123" s="33"/>
      <c r="G4123" s="33"/>
      <c r="H4123" s="33"/>
      <c r="I4123" s="33"/>
      <c r="J4123" s="145"/>
      <c r="K4123" s="33"/>
      <c r="L4123" s="33"/>
      <c r="M4123" s="146"/>
      <c r="N4123" s="144"/>
      <c r="O4123" s="147"/>
      <c r="P4123" s="148"/>
      <c r="Q4123" s="148"/>
      <c r="R4123" s="33"/>
      <c r="S4123" s="33"/>
      <c r="T4123" s="144"/>
      <c r="U4123" s="33"/>
      <c r="V4123" s="33"/>
      <c r="W4123" s="24"/>
      <c r="X4123" s="148"/>
      <c r="Y4123" s="148"/>
      <c r="Z4123" s="148"/>
      <c r="AA4123" s="148"/>
      <c r="AB4123" s="148"/>
      <c r="AC4123" s="148"/>
      <c r="AD4123" s="148"/>
      <c r="AE4123" s="148"/>
      <c r="AF4123" s="148"/>
      <c r="AG4123" s="148"/>
      <c r="AH4123" s="148"/>
    </row>
    <row r="4124" spans="1:34">
      <c r="A4124" s="144"/>
      <c r="B4124" s="33"/>
      <c r="C4124" s="33"/>
      <c r="D4124" s="33"/>
      <c r="E4124" s="33"/>
      <c r="F4124" s="33"/>
      <c r="G4124" s="33"/>
      <c r="H4124" s="33"/>
      <c r="I4124" s="33"/>
      <c r="J4124" s="145"/>
      <c r="K4124" s="33"/>
      <c r="L4124" s="33"/>
      <c r="M4124" s="146"/>
      <c r="N4124" s="144"/>
      <c r="O4124" s="147"/>
      <c r="P4124" s="148"/>
      <c r="Q4124" s="148"/>
      <c r="R4124" s="33"/>
      <c r="S4124" s="33"/>
      <c r="T4124" s="144"/>
      <c r="U4124" s="33"/>
      <c r="V4124" s="33"/>
      <c r="W4124" s="24"/>
      <c r="X4124" s="148"/>
      <c r="Y4124" s="148"/>
      <c r="Z4124" s="148"/>
      <c r="AA4124" s="148"/>
      <c r="AB4124" s="148"/>
      <c r="AC4124" s="148"/>
      <c r="AD4124" s="148"/>
      <c r="AE4124" s="148"/>
      <c r="AF4124" s="148"/>
      <c r="AG4124" s="148"/>
      <c r="AH4124" s="148"/>
    </row>
    <row r="4125" spans="1:34">
      <c r="A4125" s="144"/>
      <c r="B4125" s="33"/>
      <c r="C4125" s="33"/>
      <c r="D4125" s="33"/>
      <c r="E4125" s="33"/>
      <c r="F4125" s="33"/>
      <c r="G4125" s="33"/>
      <c r="H4125" s="33"/>
      <c r="I4125" s="33"/>
      <c r="J4125" s="145"/>
      <c r="K4125" s="33"/>
      <c r="L4125" s="33"/>
      <c r="M4125" s="146"/>
      <c r="N4125" s="144"/>
      <c r="O4125" s="147"/>
      <c r="P4125" s="148"/>
      <c r="Q4125" s="148"/>
      <c r="R4125" s="33"/>
      <c r="S4125" s="33"/>
      <c r="T4125" s="144"/>
      <c r="U4125" s="33"/>
      <c r="V4125" s="33"/>
      <c r="W4125" s="24"/>
      <c r="X4125" s="148"/>
      <c r="Y4125" s="148"/>
      <c r="Z4125" s="148"/>
      <c r="AA4125" s="148"/>
      <c r="AB4125" s="148"/>
      <c r="AC4125" s="148"/>
      <c r="AD4125" s="148"/>
      <c r="AE4125" s="148"/>
      <c r="AF4125" s="148"/>
      <c r="AG4125" s="148"/>
      <c r="AH4125" s="148"/>
    </row>
    <row r="4126" spans="1:34">
      <c r="A4126" s="144"/>
      <c r="B4126" s="33"/>
      <c r="C4126" s="33"/>
      <c r="D4126" s="33"/>
      <c r="E4126" s="33"/>
      <c r="F4126" s="33"/>
      <c r="G4126" s="33"/>
      <c r="H4126" s="33"/>
      <c r="I4126" s="33"/>
      <c r="J4126" s="145"/>
      <c r="K4126" s="33"/>
      <c r="L4126" s="33"/>
      <c r="M4126" s="146"/>
      <c r="N4126" s="144"/>
      <c r="O4126" s="147"/>
      <c r="P4126" s="148"/>
      <c r="Q4126" s="148"/>
      <c r="R4126" s="33"/>
      <c r="S4126" s="33"/>
      <c r="T4126" s="144"/>
      <c r="U4126" s="33"/>
      <c r="V4126" s="33"/>
      <c r="W4126" s="24"/>
      <c r="X4126" s="148"/>
      <c r="Y4126" s="148"/>
      <c r="Z4126" s="148"/>
      <c r="AA4126" s="148"/>
      <c r="AB4126" s="148"/>
      <c r="AC4126" s="148"/>
      <c r="AD4126" s="148"/>
      <c r="AE4126" s="148"/>
      <c r="AF4126" s="148"/>
      <c r="AG4126" s="148"/>
      <c r="AH4126" s="148"/>
    </row>
    <row r="4127" spans="1:34">
      <c r="A4127" s="144"/>
      <c r="B4127" s="33"/>
      <c r="C4127" s="33"/>
      <c r="D4127" s="33"/>
      <c r="E4127" s="33"/>
      <c r="F4127" s="33"/>
      <c r="G4127" s="33"/>
      <c r="H4127" s="33"/>
      <c r="I4127" s="33"/>
      <c r="J4127" s="145"/>
      <c r="K4127" s="33"/>
      <c r="L4127" s="33"/>
      <c r="M4127" s="146"/>
      <c r="N4127" s="144"/>
      <c r="O4127" s="147"/>
      <c r="P4127" s="148"/>
      <c r="Q4127" s="148"/>
      <c r="R4127" s="33"/>
      <c r="S4127" s="33"/>
      <c r="T4127" s="144"/>
      <c r="U4127" s="33"/>
      <c r="V4127" s="33"/>
      <c r="W4127" s="24"/>
      <c r="X4127" s="148"/>
      <c r="Y4127" s="148"/>
      <c r="Z4127" s="148"/>
      <c r="AA4127" s="148"/>
      <c r="AB4127" s="148"/>
      <c r="AC4127" s="148"/>
      <c r="AD4127" s="148"/>
      <c r="AE4127" s="148"/>
      <c r="AF4127" s="148"/>
      <c r="AG4127" s="148"/>
      <c r="AH4127" s="148"/>
    </row>
    <row r="4128" spans="1:34">
      <c r="A4128" s="144"/>
      <c r="B4128" s="33"/>
      <c r="C4128" s="33"/>
      <c r="D4128" s="33"/>
      <c r="E4128" s="33"/>
      <c r="F4128" s="33"/>
      <c r="G4128" s="33"/>
      <c r="H4128" s="33"/>
      <c r="I4128" s="33"/>
      <c r="J4128" s="145"/>
      <c r="K4128" s="33"/>
      <c r="L4128" s="33"/>
      <c r="M4128" s="146"/>
      <c r="N4128" s="144"/>
      <c r="O4128" s="147"/>
      <c r="P4128" s="148"/>
      <c r="Q4128" s="148"/>
      <c r="R4128" s="33"/>
      <c r="S4128" s="33"/>
      <c r="T4128" s="144"/>
      <c r="U4128" s="33"/>
      <c r="V4128" s="33"/>
      <c r="W4128" s="24"/>
      <c r="X4128" s="148"/>
      <c r="Y4128" s="148"/>
      <c r="Z4128" s="148"/>
      <c r="AA4128" s="148"/>
      <c r="AB4128" s="148"/>
      <c r="AC4128" s="148"/>
      <c r="AD4128" s="148"/>
      <c r="AE4128" s="148"/>
      <c r="AF4128" s="148"/>
      <c r="AG4128" s="148"/>
      <c r="AH4128" s="148"/>
    </row>
    <row r="4129" spans="1:34">
      <c r="A4129" s="144"/>
      <c r="B4129" s="33"/>
      <c r="C4129" s="33"/>
      <c r="D4129" s="33"/>
      <c r="E4129" s="33"/>
      <c r="F4129" s="33"/>
      <c r="G4129" s="33"/>
      <c r="H4129" s="33"/>
      <c r="I4129" s="33"/>
      <c r="J4129" s="145"/>
      <c r="K4129" s="33"/>
      <c r="L4129" s="33"/>
      <c r="M4129" s="146"/>
      <c r="N4129" s="144"/>
      <c r="O4129" s="147"/>
      <c r="P4129" s="148"/>
      <c r="Q4129" s="148"/>
      <c r="R4129" s="33"/>
      <c r="S4129" s="33"/>
      <c r="T4129" s="144"/>
      <c r="U4129" s="33"/>
      <c r="V4129" s="33"/>
      <c r="W4129" s="24"/>
      <c r="X4129" s="148"/>
      <c r="Y4129" s="148"/>
      <c r="Z4129" s="148"/>
      <c r="AA4129" s="148"/>
      <c r="AB4129" s="148"/>
      <c r="AC4129" s="148"/>
      <c r="AD4129" s="148"/>
      <c r="AE4129" s="148"/>
      <c r="AF4129" s="148"/>
      <c r="AG4129" s="148"/>
      <c r="AH4129" s="148"/>
    </row>
    <row r="4130" spans="1:34">
      <c r="A4130" s="144"/>
      <c r="B4130" s="33"/>
      <c r="C4130" s="33"/>
      <c r="D4130" s="33"/>
      <c r="E4130" s="33"/>
      <c r="F4130" s="33"/>
      <c r="G4130" s="33"/>
      <c r="H4130" s="33"/>
      <c r="I4130" s="33"/>
      <c r="J4130" s="145"/>
      <c r="K4130" s="33"/>
      <c r="L4130" s="33"/>
      <c r="M4130" s="146"/>
      <c r="N4130" s="144"/>
      <c r="O4130" s="147"/>
      <c r="P4130" s="148"/>
      <c r="Q4130" s="148"/>
      <c r="R4130" s="33"/>
      <c r="S4130" s="33"/>
      <c r="T4130" s="144"/>
      <c r="U4130" s="33"/>
      <c r="V4130" s="33"/>
      <c r="W4130" s="24"/>
      <c r="X4130" s="148"/>
      <c r="Y4130" s="148"/>
      <c r="Z4130" s="148"/>
      <c r="AA4130" s="148"/>
      <c r="AB4130" s="148"/>
      <c r="AC4130" s="148"/>
      <c r="AD4130" s="148"/>
      <c r="AE4130" s="148"/>
      <c r="AF4130" s="148"/>
      <c r="AG4130" s="148"/>
      <c r="AH4130" s="148"/>
    </row>
    <row r="4131" spans="1:34">
      <c r="A4131" s="144"/>
      <c r="B4131" s="33"/>
      <c r="C4131" s="33"/>
      <c r="D4131" s="33"/>
      <c r="E4131" s="33"/>
      <c r="F4131" s="33"/>
      <c r="G4131" s="33"/>
      <c r="H4131" s="33"/>
      <c r="I4131" s="33"/>
      <c r="J4131" s="145"/>
      <c r="K4131" s="33"/>
      <c r="L4131" s="33"/>
      <c r="M4131" s="146"/>
      <c r="N4131" s="144"/>
      <c r="O4131" s="147"/>
      <c r="P4131" s="148"/>
      <c r="Q4131" s="148"/>
      <c r="R4131" s="33"/>
      <c r="S4131" s="33"/>
      <c r="T4131" s="144"/>
      <c r="U4131" s="33"/>
      <c r="V4131" s="33"/>
      <c r="W4131" s="24"/>
      <c r="X4131" s="148"/>
      <c r="Y4131" s="148"/>
      <c r="Z4131" s="148"/>
      <c r="AA4131" s="148"/>
      <c r="AB4131" s="148"/>
      <c r="AC4131" s="148"/>
      <c r="AD4131" s="148"/>
      <c r="AE4131" s="148"/>
      <c r="AF4131" s="148"/>
      <c r="AG4131" s="148"/>
      <c r="AH4131" s="148"/>
    </row>
    <row r="4132" spans="1:34">
      <c r="A4132" s="144"/>
      <c r="B4132" s="33"/>
      <c r="C4132" s="33"/>
      <c r="D4132" s="33"/>
      <c r="E4132" s="33"/>
      <c r="F4132" s="33"/>
      <c r="G4132" s="33"/>
      <c r="H4132" s="33"/>
      <c r="I4132" s="33"/>
      <c r="J4132" s="145"/>
      <c r="K4132" s="33"/>
      <c r="L4132" s="33"/>
      <c r="M4132" s="146"/>
      <c r="N4132" s="144"/>
      <c r="O4132" s="147"/>
      <c r="P4132" s="148"/>
      <c r="Q4132" s="148"/>
      <c r="R4132" s="33"/>
      <c r="S4132" s="33"/>
      <c r="T4132" s="144"/>
      <c r="U4132" s="33"/>
      <c r="V4132" s="33"/>
      <c r="W4132" s="24"/>
      <c r="X4132" s="148"/>
      <c r="Y4132" s="148"/>
      <c r="Z4132" s="148"/>
      <c r="AA4132" s="148"/>
      <c r="AB4132" s="148"/>
      <c r="AC4132" s="148"/>
      <c r="AD4132" s="148"/>
      <c r="AE4132" s="148"/>
      <c r="AF4132" s="148"/>
      <c r="AG4132" s="148"/>
      <c r="AH4132" s="148"/>
    </row>
    <row r="4133" spans="1:34">
      <c r="A4133" s="144"/>
      <c r="B4133" s="33"/>
      <c r="C4133" s="33"/>
      <c r="D4133" s="33"/>
      <c r="E4133" s="33"/>
      <c r="F4133" s="33"/>
      <c r="G4133" s="33"/>
      <c r="H4133" s="33"/>
      <c r="I4133" s="33"/>
      <c r="J4133" s="145"/>
      <c r="K4133" s="33"/>
      <c r="L4133" s="33"/>
      <c r="M4133" s="146"/>
      <c r="N4133" s="144"/>
      <c r="O4133" s="147"/>
      <c r="P4133" s="148"/>
      <c r="Q4133" s="148"/>
      <c r="R4133" s="33"/>
      <c r="S4133" s="33"/>
      <c r="T4133" s="144"/>
      <c r="U4133" s="33"/>
      <c r="V4133" s="33"/>
      <c r="W4133" s="24"/>
      <c r="X4133" s="148"/>
      <c r="Y4133" s="148"/>
      <c r="Z4133" s="148"/>
      <c r="AA4133" s="148"/>
      <c r="AB4133" s="148"/>
      <c r="AC4133" s="148"/>
      <c r="AD4133" s="148"/>
      <c r="AE4133" s="148"/>
      <c r="AF4133" s="148"/>
      <c r="AG4133" s="148"/>
      <c r="AH4133" s="148"/>
    </row>
    <row r="4134" spans="1:34">
      <c r="A4134" s="144"/>
      <c r="B4134" s="33"/>
      <c r="C4134" s="33"/>
      <c r="D4134" s="33"/>
      <c r="E4134" s="33"/>
      <c r="F4134" s="33"/>
      <c r="G4134" s="33"/>
      <c r="H4134" s="33"/>
      <c r="I4134" s="33"/>
      <c r="J4134" s="145"/>
      <c r="K4134" s="33"/>
      <c r="L4134" s="33"/>
      <c r="M4134" s="146"/>
      <c r="N4134" s="144"/>
      <c r="O4134" s="147"/>
      <c r="P4134" s="148"/>
      <c r="Q4134" s="148"/>
      <c r="R4134" s="33"/>
      <c r="S4134" s="33"/>
      <c r="T4134" s="144"/>
      <c r="U4134" s="33"/>
      <c r="V4134" s="33"/>
      <c r="W4134" s="24"/>
      <c r="X4134" s="148"/>
      <c r="Y4134" s="148"/>
      <c r="Z4134" s="148"/>
      <c r="AA4134" s="148"/>
      <c r="AB4134" s="148"/>
      <c r="AC4134" s="148"/>
      <c r="AD4134" s="148"/>
      <c r="AE4134" s="148"/>
      <c r="AF4134" s="148"/>
      <c r="AG4134" s="148"/>
      <c r="AH4134" s="148"/>
    </row>
    <row r="4135" spans="1:34">
      <c r="A4135" s="144"/>
      <c r="B4135" s="33"/>
      <c r="C4135" s="33"/>
      <c r="D4135" s="33"/>
      <c r="E4135" s="33"/>
      <c r="F4135" s="33"/>
      <c r="G4135" s="33"/>
      <c r="H4135" s="33"/>
      <c r="I4135" s="33"/>
      <c r="J4135" s="145"/>
      <c r="K4135" s="33"/>
      <c r="L4135" s="33"/>
      <c r="M4135" s="146"/>
      <c r="N4135" s="144"/>
      <c r="O4135" s="147"/>
      <c r="P4135" s="148"/>
      <c r="Q4135" s="148"/>
      <c r="R4135" s="33"/>
      <c r="S4135" s="33"/>
      <c r="T4135" s="144"/>
      <c r="U4135" s="33"/>
      <c r="V4135" s="33"/>
      <c r="W4135" s="24"/>
      <c r="X4135" s="148"/>
      <c r="Y4135" s="148"/>
      <c r="Z4135" s="148"/>
      <c r="AA4135" s="148"/>
      <c r="AB4135" s="148"/>
      <c r="AC4135" s="148"/>
      <c r="AD4135" s="148"/>
      <c r="AE4135" s="148"/>
      <c r="AF4135" s="148"/>
      <c r="AG4135" s="148"/>
      <c r="AH4135" s="148"/>
    </row>
    <row r="4136" spans="1:34">
      <c r="A4136" s="144"/>
      <c r="B4136" s="33"/>
      <c r="C4136" s="33"/>
      <c r="D4136" s="33"/>
      <c r="E4136" s="33"/>
      <c r="F4136" s="33"/>
      <c r="G4136" s="33"/>
      <c r="H4136" s="33"/>
      <c r="I4136" s="33"/>
      <c r="J4136" s="145"/>
      <c r="K4136" s="33"/>
      <c r="L4136" s="33"/>
      <c r="M4136" s="146"/>
      <c r="N4136" s="144"/>
      <c r="O4136" s="147"/>
      <c r="P4136" s="148"/>
      <c r="Q4136" s="148"/>
      <c r="R4136" s="33"/>
      <c r="S4136" s="33"/>
      <c r="T4136" s="144"/>
      <c r="U4136" s="33"/>
      <c r="V4136" s="33"/>
      <c r="W4136" s="24"/>
      <c r="X4136" s="148"/>
      <c r="Y4136" s="148"/>
      <c r="Z4136" s="148"/>
      <c r="AA4136" s="148"/>
      <c r="AB4136" s="148"/>
      <c r="AC4136" s="148"/>
      <c r="AD4136" s="148"/>
      <c r="AE4136" s="148"/>
      <c r="AF4136" s="148"/>
      <c r="AG4136" s="148"/>
      <c r="AH4136" s="148"/>
    </row>
    <row r="4137" spans="1:34">
      <c r="A4137" s="144"/>
      <c r="B4137" s="33"/>
      <c r="C4137" s="33"/>
      <c r="D4137" s="33"/>
      <c r="E4137" s="33"/>
      <c r="F4137" s="33"/>
      <c r="G4137" s="33"/>
      <c r="H4137" s="33"/>
      <c r="I4137" s="33"/>
      <c r="J4137" s="145"/>
      <c r="K4137" s="33"/>
      <c r="L4137" s="33"/>
      <c r="M4137" s="146"/>
      <c r="N4137" s="144"/>
      <c r="O4137" s="147"/>
      <c r="P4137" s="148"/>
      <c r="Q4137" s="148"/>
      <c r="R4137" s="33"/>
      <c r="S4137" s="33"/>
      <c r="T4137" s="144"/>
      <c r="U4137" s="33"/>
      <c r="V4137" s="33"/>
      <c r="W4137" s="24"/>
      <c r="X4137" s="148"/>
      <c r="Y4137" s="148"/>
      <c r="Z4137" s="148"/>
      <c r="AA4137" s="148"/>
      <c r="AB4137" s="148"/>
      <c r="AC4137" s="148"/>
      <c r="AD4137" s="148"/>
      <c r="AE4137" s="148"/>
      <c r="AF4137" s="148"/>
      <c r="AG4137" s="148"/>
      <c r="AH4137" s="148"/>
    </row>
    <row r="4138" spans="1:34">
      <c r="A4138" s="144"/>
      <c r="B4138" s="33"/>
      <c r="C4138" s="33"/>
      <c r="D4138" s="33"/>
      <c r="E4138" s="33"/>
      <c r="F4138" s="33"/>
      <c r="G4138" s="33"/>
      <c r="H4138" s="33"/>
      <c r="I4138" s="33"/>
      <c r="J4138" s="145"/>
      <c r="K4138" s="33"/>
      <c r="L4138" s="33"/>
      <c r="M4138" s="146"/>
      <c r="N4138" s="144"/>
      <c r="O4138" s="147"/>
      <c r="P4138" s="148"/>
      <c r="Q4138" s="148"/>
      <c r="R4138" s="33"/>
      <c r="S4138" s="33"/>
      <c r="T4138" s="144"/>
      <c r="U4138" s="33"/>
      <c r="V4138" s="33"/>
      <c r="W4138" s="24"/>
      <c r="X4138" s="148"/>
      <c r="Y4138" s="148"/>
      <c r="Z4138" s="148"/>
      <c r="AA4138" s="148"/>
      <c r="AB4138" s="148"/>
      <c r="AC4138" s="148"/>
      <c r="AD4138" s="148"/>
      <c r="AE4138" s="148"/>
      <c r="AF4138" s="148"/>
      <c r="AG4138" s="148"/>
      <c r="AH4138" s="148"/>
    </row>
    <row r="4139" spans="1:34">
      <c r="A4139" s="144"/>
      <c r="B4139" s="33"/>
      <c r="C4139" s="33"/>
      <c r="D4139" s="33"/>
      <c r="E4139" s="33"/>
      <c r="F4139" s="33"/>
      <c r="G4139" s="33"/>
      <c r="H4139" s="33"/>
      <c r="I4139" s="33"/>
      <c r="J4139" s="145"/>
      <c r="K4139" s="33"/>
      <c r="L4139" s="33"/>
      <c r="M4139" s="146"/>
      <c r="N4139" s="144"/>
      <c r="O4139" s="147"/>
      <c r="P4139" s="148"/>
      <c r="Q4139" s="148"/>
      <c r="R4139" s="33"/>
      <c r="S4139" s="33"/>
      <c r="T4139" s="144"/>
      <c r="U4139" s="33"/>
      <c r="V4139" s="33"/>
      <c r="W4139" s="24"/>
      <c r="X4139" s="148"/>
      <c r="Y4139" s="148"/>
      <c r="Z4139" s="148"/>
      <c r="AA4139" s="148"/>
      <c r="AB4139" s="148"/>
      <c r="AC4139" s="148"/>
      <c r="AD4139" s="148"/>
      <c r="AE4139" s="148"/>
      <c r="AF4139" s="148"/>
      <c r="AG4139" s="148"/>
      <c r="AH4139" s="148"/>
    </row>
    <row r="4140" spans="1:34">
      <c r="A4140" s="144"/>
      <c r="B4140" s="33"/>
      <c r="C4140" s="33"/>
      <c r="D4140" s="33"/>
      <c r="E4140" s="33"/>
      <c r="F4140" s="33"/>
      <c r="G4140" s="33"/>
      <c r="H4140" s="33"/>
      <c r="I4140" s="33"/>
      <c r="J4140" s="145"/>
      <c r="K4140" s="33"/>
      <c r="L4140" s="33"/>
      <c r="M4140" s="146"/>
      <c r="N4140" s="144"/>
      <c r="O4140" s="147"/>
      <c r="P4140" s="148"/>
      <c r="Q4140" s="148"/>
      <c r="R4140" s="33"/>
      <c r="S4140" s="33"/>
      <c r="T4140" s="144"/>
      <c r="U4140" s="33"/>
      <c r="V4140" s="33"/>
      <c r="W4140" s="24"/>
      <c r="X4140" s="148"/>
      <c r="Y4140" s="148"/>
      <c r="Z4140" s="148"/>
      <c r="AA4140" s="148"/>
      <c r="AB4140" s="148"/>
      <c r="AC4140" s="148"/>
      <c r="AD4140" s="148"/>
      <c r="AE4140" s="148"/>
      <c r="AF4140" s="148"/>
      <c r="AG4140" s="148"/>
      <c r="AH4140" s="148"/>
    </row>
    <row r="4141" spans="1:34">
      <c r="A4141" s="144"/>
      <c r="B4141" s="33"/>
      <c r="C4141" s="33"/>
      <c r="D4141" s="33"/>
      <c r="E4141" s="33"/>
      <c r="F4141" s="33"/>
      <c r="G4141" s="33"/>
      <c r="H4141" s="33"/>
      <c r="I4141" s="33"/>
      <c r="J4141" s="145"/>
      <c r="K4141" s="33"/>
      <c r="L4141" s="33"/>
      <c r="M4141" s="146"/>
      <c r="N4141" s="144"/>
      <c r="O4141" s="147"/>
      <c r="P4141" s="148"/>
      <c r="Q4141" s="148"/>
      <c r="R4141" s="33"/>
      <c r="S4141" s="33"/>
      <c r="T4141" s="144"/>
      <c r="U4141" s="33"/>
      <c r="V4141" s="33"/>
      <c r="W4141" s="24"/>
      <c r="X4141" s="148"/>
      <c r="Y4141" s="148"/>
      <c r="Z4141" s="148"/>
      <c r="AA4141" s="148"/>
      <c r="AB4141" s="148"/>
      <c r="AC4141" s="148"/>
      <c r="AD4141" s="148"/>
      <c r="AE4141" s="148"/>
      <c r="AF4141" s="148"/>
      <c r="AG4141" s="148"/>
      <c r="AH4141" s="148"/>
    </row>
    <row r="4142" spans="1:34">
      <c r="A4142" s="144"/>
      <c r="B4142" s="33"/>
      <c r="C4142" s="33"/>
      <c r="D4142" s="33"/>
      <c r="E4142" s="33"/>
      <c r="F4142" s="33"/>
      <c r="G4142" s="33"/>
      <c r="H4142" s="33"/>
      <c r="I4142" s="33"/>
      <c r="J4142" s="145"/>
      <c r="K4142" s="33"/>
      <c r="L4142" s="33"/>
      <c r="M4142" s="146"/>
      <c r="N4142" s="144"/>
      <c r="O4142" s="147"/>
      <c r="P4142" s="148"/>
      <c r="Q4142" s="148"/>
      <c r="R4142" s="33"/>
      <c r="S4142" s="33"/>
      <c r="T4142" s="144"/>
      <c r="U4142" s="33"/>
      <c r="V4142" s="33"/>
      <c r="W4142" s="24"/>
      <c r="X4142" s="148"/>
      <c r="Y4142" s="148"/>
      <c r="Z4142" s="148"/>
      <c r="AA4142" s="148"/>
      <c r="AB4142" s="148"/>
      <c r="AC4142" s="148"/>
      <c r="AD4142" s="148"/>
      <c r="AE4142" s="148"/>
      <c r="AF4142" s="148"/>
      <c r="AG4142" s="148"/>
      <c r="AH4142" s="148"/>
    </row>
    <row r="4143" spans="1:34">
      <c r="A4143" s="144"/>
      <c r="B4143" s="33"/>
      <c r="C4143" s="33"/>
      <c r="D4143" s="33"/>
      <c r="E4143" s="33"/>
      <c r="F4143" s="33"/>
      <c r="G4143" s="33"/>
      <c r="H4143" s="33"/>
      <c r="I4143" s="33"/>
      <c r="J4143" s="145"/>
      <c r="K4143" s="33"/>
      <c r="L4143" s="33"/>
      <c r="M4143" s="146"/>
      <c r="N4143" s="144"/>
      <c r="O4143" s="147"/>
      <c r="P4143" s="148"/>
      <c r="Q4143" s="148"/>
      <c r="R4143" s="33"/>
      <c r="S4143" s="33"/>
      <c r="T4143" s="144"/>
      <c r="U4143" s="33"/>
      <c r="V4143" s="33"/>
      <c r="W4143" s="24"/>
      <c r="X4143" s="148"/>
      <c r="Y4143" s="148"/>
      <c r="Z4143" s="148"/>
      <c r="AA4143" s="148"/>
      <c r="AB4143" s="148"/>
      <c r="AC4143" s="148"/>
      <c r="AD4143" s="148"/>
      <c r="AE4143" s="148"/>
      <c r="AF4143" s="148"/>
      <c r="AG4143" s="148"/>
      <c r="AH4143" s="148"/>
    </row>
    <row r="4144" spans="1:34">
      <c r="A4144" s="144"/>
      <c r="B4144" s="33"/>
      <c r="C4144" s="33"/>
      <c r="D4144" s="33"/>
      <c r="E4144" s="33"/>
      <c r="F4144" s="33"/>
      <c r="G4144" s="33"/>
      <c r="H4144" s="33"/>
      <c r="I4144" s="33"/>
      <c r="J4144" s="145"/>
      <c r="K4144" s="33"/>
      <c r="L4144" s="33"/>
      <c r="M4144" s="146"/>
      <c r="N4144" s="144"/>
      <c r="O4144" s="147"/>
      <c r="P4144" s="148"/>
      <c r="Q4144" s="148"/>
      <c r="R4144" s="33"/>
      <c r="S4144" s="33"/>
      <c r="T4144" s="144"/>
      <c r="U4144" s="33"/>
      <c r="V4144" s="33"/>
      <c r="W4144" s="24"/>
      <c r="X4144" s="148"/>
      <c r="Y4144" s="148"/>
      <c r="Z4144" s="148"/>
      <c r="AA4144" s="148"/>
      <c r="AB4144" s="148"/>
      <c r="AC4144" s="148"/>
      <c r="AD4144" s="148"/>
      <c r="AE4144" s="148"/>
      <c r="AF4144" s="148"/>
      <c r="AG4144" s="148"/>
      <c r="AH4144" s="148"/>
    </row>
    <row r="4145" spans="1:34">
      <c r="A4145" s="144"/>
      <c r="B4145" s="33"/>
      <c r="C4145" s="33"/>
      <c r="D4145" s="33"/>
      <c r="E4145" s="33"/>
      <c r="F4145" s="33"/>
      <c r="G4145" s="33"/>
      <c r="H4145" s="33"/>
      <c r="I4145" s="33"/>
      <c r="J4145" s="145"/>
      <c r="K4145" s="33"/>
      <c r="L4145" s="33"/>
      <c r="M4145" s="146"/>
      <c r="N4145" s="144"/>
      <c r="O4145" s="147"/>
      <c r="P4145" s="148"/>
      <c r="Q4145" s="148"/>
      <c r="R4145" s="33"/>
      <c r="S4145" s="33"/>
      <c r="T4145" s="144"/>
      <c r="U4145" s="33"/>
      <c r="V4145" s="33"/>
      <c r="W4145" s="24"/>
      <c r="X4145" s="148"/>
      <c r="Y4145" s="148"/>
      <c r="Z4145" s="148"/>
      <c r="AA4145" s="148"/>
      <c r="AB4145" s="148"/>
      <c r="AC4145" s="148"/>
      <c r="AD4145" s="148"/>
      <c r="AE4145" s="148"/>
      <c r="AF4145" s="148"/>
      <c r="AG4145" s="148"/>
      <c r="AH4145" s="148"/>
    </row>
    <row r="4146" spans="1:34">
      <c r="A4146" s="144"/>
      <c r="B4146" s="33"/>
      <c r="C4146" s="33"/>
      <c r="D4146" s="33"/>
      <c r="E4146" s="33"/>
      <c r="F4146" s="33"/>
      <c r="G4146" s="33"/>
      <c r="H4146" s="33"/>
      <c r="I4146" s="33"/>
      <c r="J4146" s="145"/>
      <c r="K4146" s="33"/>
      <c r="L4146" s="33"/>
      <c r="M4146" s="146"/>
      <c r="N4146" s="144"/>
      <c r="O4146" s="147"/>
      <c r="P4146" s="148"/>
      <c r="Q4146" s="148"/>
      <c r="R4146" s="33"/>
      <c r="S4146" s="33"/>
      <c r="T4146" s="144"/>
      <c r="U4146" s="33"/>
      <c r="V4146" s="33"/>
      <c r="W4146" s="24"/>
      <c r="X4146" s="148"/>
      <c r="Y4146" s="148"/>
      <c r="Z4146" s="148"/>
      <c r="AA4146" s="148"/>
      <c r="AB4146" s="148"/>
      <c r="AC4146" s="148"/>
      <c r="AD4146" s="148"/>
      <c r="AE4146" s="148"/>
      <c r="AF4146" s="148"/>
      <c r="AG4146" s="148"/>
      <c r="AH4146" s="148"/>
    </row>
    <row r="4147" spans="1:34">
      <c r="A4147" s="144"/>
      <c r="B4147" s="33"/>
      <c r="C4147" s="33"/>
      <c r="D4147" s="33"/>
      <c r="E4147" s="33"/>
      <c r="F4147" s="33"/>
      <c r="G4147" s="33"/>
      <c r="H4147" s="33"/>
      <c r="I4147" s="33"/>
      <c r="J4147" s="145"/>
      <c r="K4147" s="33"/>
      <c r="L4147" s="33"/>
      <c r="M4147" s="146"/>
      <c r="N4147" s="144"/>
      <c r="O4147" s="147"/>
      <c r="P4147" s="148"/>
      <c r="Q4147" s="148"/>
      <c r="R4147" s="33"/>
      <c r="S4147" s="33"/>
      <c r="T4147" s="144"/>
      <c r="U4147" s="33"/>
      <c r="V4147" s="33"/>
      <c r="W4147" s="24"/>
      <c r="X4147" s="148"/>
      <c r="Y4147" s="148"/>
      <c r="Z4147" s="148"/>
      <c r="AA4147" s="148"/>
      <c r="AB4147" s="148"/>
      <c r="AC4147" s="148"/>
      <c r="AD4147" s="148"/>
      <c r="AE4147" s="148"/>
      <c r="AF4147" s="148"/>
      <c r="AG4147" s="148"/>
      <c r="AH4147" s="148"/>
    </row>
    <row r="4148" spans="1:34">
      <c r="A4148" s="144"/>
      <c r="B4148" s="33"/>
      <c r="C4148" s="33"/>
      <c r="D4148" s="33"/>
      <c r="E4148" s="33"/>
      <c r="F4148" s="33"/>
      <c r="G4148" s="33"/>
      <c r="H4148" s="33"/>
      <c r="I4148" s="33"/>
      <c r="J4148" s="145"/>
      <c r="K4148" s="33"/>
      <c r="L4148" s="33"/>
      <c r="M4148" s="146"/>
      <c r="N4148" s="144"/>
      <c r="O4148" s="147"/>
      <c r="P4148" s="148"/>
      <c r="Q4148" s="148"/>
      <c r="R4148" s="33"/>
      <c r="S4148" s="33"/>
      <c r="T4148" s="144"/>
      <c r="U4148" s="33"/>
      <c r="V4148" s="33"/>
      <c r="W4148" s="24"/>
      <c r="X4148" s="148"/>
      <c r="Y4148" s="148"/>
      <c r="Z4148" s="148"/>
      <c r="AA4148" s="148"/>
      <c r="AB4148" s="148"/>
      <c r="AC4148" s="148"/>
      <c r="AD4148" s="148"/>
      <c r="AE4148" s="148"/>
      <c r="AF4148" s="148"/>
      <c r="AG4148" s="148"/>
      <c r="AH4148" s="148"/>
    </row>
    <row r="4149" spans="1:34">
      <c r="A4149" s="144"/>
      <c r="B4149" s="33"/>
      <c r="C4149" s="33"/>
      <c r="D4149" s="33"/>
      <c r="E4149" s="33"/>
      <c r="F4149" s="33"/>
      <c r="G4149" s="33"/>
      <c r="H4149" s="33"/>
      <c r="I4149" s="33"/>
      <c r="J4149" s="145"/>
      <c r="K4149" s="33"/>
      <c r="L4149" s="33"/>
      <c r="M4149" s="146"/>
      <c r="N4149" s="144"/>
      <c r="O4149" s="147"/>
      <c r="P4149" s="148"/>
      <c r="Q4149" s="148"/>
      <c r="R4149" s="33"/>
      <c r="S4149" s="33"/>
      <c r="T4149" s="144"/>
      <c r="U4149" s="33"/>
      <c r="V4149" s="33"/>
      <c r="W4149" s="24"/>
      <c r="X4149" s="148"/>
      <c r="Y4149" s="148"/>
      <c r="Z4149" s="148"/>
      <c r="AA4149" s="148"/>
      <c r="AB4149" s="148"/>
      <c r="AC4149" s="148"/>
      <c r="AD4149" s="148"/>
      <c r="AE4149" s="148"/>
      <c r="AF4149" s="148"/>
      <c r="AG4149" s="148"/>
      <c r="AH4149" s="148"/>
    </row>
    <row r="4150" spans="1:34">
      <c r="A4150" s="144"/>
      <c r="B4150" s="33"/>
      <c r="C4150" s="33"/>
      <c r="D4150" s="33"/>
      <c r="E4150" s="33"/>
      <c r="F4150" s="33"/>
      <c r="G4150" s="33"/>
      <c r="H4150" s="33"/>
      <c r="I4150" s="33"/>
      <c r="J4150" s="145"/>
      <c r="K4150" s="33"/>
      <c r="L4150" s="33"/>
      <c r="M4150" s="146"/>
      <c r="N4150" s="144"/>
      <c r="O4150" s="147"/>
      <c r="P4150" s="148"/>
      <c r="Q4150" s="148"/>
      <c r="R4150" s="33"/>
      <c r="S4150" s="33"/>
      <c r="T4150" s="144"/>
      <c r="U4150" s="33"/>
      <c r="V4150" s="33"/>
      <c r="W4150" s="24"/>
      <c r="X4150" s="148"/>
      <c r="Y4150" s="148"/>
      <c r="Z4150" s="148"/>
      <c r="AA4150" s="148"/>
      <c r="AB4150" s="148"/>
      <c r="AC4150" s="148"/>
      <c r="AD4150" s="148"/>
      <c r="AE4150" s="148"/>
      <c r="AF4150" s="148"/>
      <c r="AG4150" s="148"/>
      <c r="AH4150" s="148"/>
    </row>
    <row r="4151" spans="1:34">
      <c r="A4151" s="144"/>
      <c r="B4151" s="33"/>
      <c r="C4151" s="33"/>
      <c r="D4151" s="33"/>
      <c r="E4151" s="33"/>
      <c r="F4151" s="33"/>
      <c r="G4151" s="33"/>
      <c r="H4151" s="33"/>
      <c r="I4151" s="33"/>
      <c r="J4151" s="145"/>
      <c r="K4151" s="33"/>
      <c r="L4151" s="33"/>
      <c r="M4151" s="146"/>
      <c r="N4151" s="144"/>
      <c r="O4151" s="147"/>
      <c r="P4151" s="148"/>
      <c r="Q4151" s="148"/>
      <c r="R4151" s="33"/>
      <c r="S4151" s="33"/>
      <c r="T4151" s="144"/>
      <c r="U4151" s="33"/>
      <c r="V4151" s="33"/>
      <c r="W4151" s="24"/>
      <c r="X4151" s="148"/>
      <c r="Y4151" s="148"/>
      <c r="Z4151" s="148"/>
      <c r="AA4151" s="148"/>
      <c r="AB4151" s="148"/>
      <c r="AC4151" s="148"/>
      <c r="AD4151" s="148"/>
      <c r="AE4151" s="148"/>
      <c r="AF4151" s="148"/>
      <c r="AG4151" s="148"/>
      <c r="AH4151" s="148"/>
    </row>
    <row r="4152" spans="1:34">
      <c r="A4152" s="144"/>
      <c r="B4152" s="33"/>
      <c r="C4152" s="33"/>
      <c r="D4152" s="33"/>
      <c r="E4152" s="33"/>
      <c r="F4152" s="33"/>
      <c r="G4152" s="33"/>
      <c r="H4152" s="33"/>
      <c r="I4152" s="33"/>
      <c r="J4152" s="145"/>
      <c r="K4152" s="33"/>
      <c r="L4152" s="33"/>
      <c r="M4152" s="146"/>
      <c r="N4152" s="144"/>
      <c r="O4152" s="147"/>
      <c r="P4152" s="148"/>
      <c r="Q4152" s="148"/>
      <c r="R4152" s="33"/>
      <c r="S4152" s="33"/>
      <c r="T4152" s="144"/>
      <c r="U4152" s="33"/>
      <c r="V4152" s="33"/>
      <c r="W4152" s="24"/>
      <c r="X4152" s="148"/>
      <c r="Y4152" s="148"/>
      <c r="Z4152" s="148"/>
      <c r="AA4152" s="148"/>
      <c r="AB4152" s="148"/>
      <c r="AC4152" s="148"/>
      <c r="AD4152" s="148"/>
      <c r="AE4152" s="148"/>
      <c r="AF4152" s="148"/>
      <c r="AG4152" s="148"/>
      <c r="AH4152" s="148"/>
    </row>
    <row r="4153" spans="1:34">
      <c r="A4153" s="144"/>
      <c r="B4153" s="33"/>
      <c r="C4153" s="33"/>
      <c r="D4153" s="33"/>
      <c r="E4153" s="33"/>
      <c r="F4153" s="33"/>
      <c r="G4153" s="33"/>
      <c r="H4153" s="33"/>
      <c r="I4153" s="33"/>
      <c r="J4153" s="145"/>
      <c r="K4153" s="33"/>
      <c r="L4153" s="33"/>
      <c r="M4153" s="146"/>
      <c r="N4153" s="144"/>
      <c r="O4153" s="147"/>
      <c r="P4153" s="148"/>
      <c r="Q4153" s="148"/>
      <c r="R4153" s="33"/>
      <c r="S4153" s="33"/>
      <c r="T4153" s="144"/>
      <c r="U4153" s="33"/>
      <c r="V4153" s="33"/>
      <c r="W4153" s="24"/>
      <c r="X4153" s="148"/>
      <c r="Y4153" s="148"/>
      <c r="Z4153" s="148"/>
      <c r="AA4153" s="148"/>
      <c r="AB4153" s="148"/>
      <c r="AC4153" s="148"/>
      <c r="AD4153" s="148"/>
      <c r="AE4153" s="148"/>
      <c r="AF4153" s="148"/>
      <c r="AG4153" s="148"/>
      <c r="AH4153" s="148"/>
    </row>
    <row r="4154" spans="1:34">
      <c r="A4154" s="144"/>
      <c r="B4154" s="33"/>
      <c r="C4154" s="33"/>
      <c r="D4154" s="33"/>
      <c r="E4154" s="33"/>
      <c r="F4154" s="33"/>
      <c r="G4154" s="33"/>
      <c r="H4154" s="33"/>
      <c r="I4154" s="33"/>
      <c r="J4154" s="145"/>
      <c r="K4154" s="33"/>
      <c r="L4154" s="33"/>
      <c r="M4154" s="146"/>
      <c r="N4154" s="144"/>
      <c r="O4154" s="147"/>
      <c r="P4154" s="148"/>
      <c r="Q4154" s="148"/>
      <c r="R4154" s="33"/>
      <c r="S4154" s="33"/>
      <c r="T4154" s="144"/>
      <c r="U4154" s="33"/>
      <c r="V4154" s="33"/>
      <c r="W4154" s="24"/>
      <c r="X4154" s="148"/>
      <c r="Y4154" s="148"/>
      <c r="Z4154" s="148"/>
      <c r="AA4154" s="148"/>
      <c r="AB4154" s="148"/>
      <c r="AC4154" s="148"/>
      <c r="AD4154" s="148"/>
      <c r="AE4154" s="148"/>
      <c r="AF4154" s="148"/>
      <c r="AG4154" s="148"/>
      <c r="AH4154" s="148"/>
    </row>
    <row r="4155" spans="1:34">
      <c r="A4155" s="144"/>
      <c r="B4155" s="33"/>
      <c r="C4155" s="33"/>
      <c r="D4155" s="33"/>
      <c r="E4155" s="33"/>
      <c r="F4155" s="33"/>
      <c r="G4155" s="33"/>
      <c r="H4155" s="33"/>
      <c r="I4155" s="33"/>
      <c r="J4155" s="145"/>
      <c r="K4155" s="33"/>
      <c r="L4155" s="33"/>
      <c r="M4155" s="146"/>
      <c r="N4155" s="144"/>
      <c r="O4155" s="147"/>
      <c r="P4155" s="148"/>
      <c r="Q4155" s="148"/>
      <c r="R4155" s="33"/>
      <c r="S4155" s="33"/>
      <c r="T4155" s="144"/>
      <c r="U4155" s="33"/>
      <c r="V4155" s="33"/>
      <c r="W4155" s="24"/>
      <c r="X4155" s="148"/>
      <c r="Y4155" s="148"/>
      <c r="Z4155" s="148"/>
      <c r="AA4155" s="148"/>
      <c r="AB4155" s="148"/>
      <c r="AC4155" s="148"/>
      <c r="AD4155" s="148"/>
      <c r="AE4155" s="148"/>
      <c r="AF4155" s="148"/>
      <c r="AG4155" s="148"/>
      <c r="AH4155" s="148"/>
    </row>
    <row r="4156" spans="1:34">
      <c r="A4156" s="144"/>
      <c r="B4156" s="33"/>
      <c r="C4156" s="33"/>
      <c r="D4156" s="33"/>
      <c r="E4156" s="33"/>
      <c r="F4156" s="33"/>
      <c r="G4156" s="33"/>
      <c r="H4156" s="33"/>
      <c r="I4156" s="33"/>
      <c r="J4156" s="145"/>
      <c r="K4156" s="33"/>
      <c r="L4156" s="33"/>
      <c r="M4156" s="146"/>
      <c r="N4156" s="144"/>
      <c r="O4156" s="147"/>
      <c r="P4156" s="148"/>
      <c r="Q4156" s="148"/>
      <c r="R4156" s="33"/>
      <c r="S4156" s="33"/>
      <c r="T4156" s="144"/>
      <c r="U4156" s="33"/>
      <c r="V4156" s="33"/>
      <c r="W4156" s="24"/>
      <c r="X4156" s="148"/>
      <c r="Y4156" s="148"/>
      <c r="Z4156" s="148"/>
      <c r="AA4156" s="148"/>
      <c r="AB4156" s="148"/>
      <c r="AC4156" s="148"/>
      <c r="AD4156" s="148"/>
      <c r="AE4156" s="148"/>
      <c r="AF4156" s="148"/>
      <c r="AG4156" s="148"/>
      <c r="AH4156" s="148"/>
    </row>
    <row r="4157" spans="1:34">
      <c r="A4157" s="144"/>
      <c r="B4157" s="33"/>
      <c r="C4157" s="33"/>
      <c r="D4157" s="33"/>
      <c r="E4157" s="33"/>
      <c r="F4157" s="33"/>
      <c r="G4157" s="33"/>
      <c r="H4157" s="33"/>
      <c r="I4157" s="33"/>
      <c r="J4157" s="145"/>
      <c r="K4157" s="33"/>
      <c r="L4157" s="33"/>
      <c r="M4157" s="146"/>
      <c r="N4157" s="144"/>
      <c r="O4157" s="147"/>
      <c r="P4157" s="148"/>
      <c r="Q4157" s="148"/>
      <c r="R4157" s="33"/>
      <c r="S4157" s="33"/>
      <c r="T4157" s="144"/>
      <c r="U4157" s="33"/>
      <c r="V4157" s="33"/>
      <c r="W4157" s="24"/>
      <c r="X4157" s="148"/>
      <c r="Y4157" s="148"/>
      <c r="Z4157" s="148"/>
      <c r="AA4157" s="148"/>
      <c r="AB4157" s="148"/>
      <c r="AC4157" s="148"/>
      <c r="AD4157" s="148"/>
      <c r="AE4157" s="148"/>
      <c r="AF4157" s="148"/>
      <c r="AG4157" s="148"/>
      <c r="AH4157" s="148"/>
    </row>
    <row r="4158" spans="1:34">
      <c r="A4158" s="144"/>
      <c r="B4158" s="33"/>
      <c r="C4158" s="33"/>
      <c r="D4158" s="33"/>
      <c r="E4158" s="33"/>
      <c r="F4158" s="33"/>
      <c r="G4158" s="33"/>
      <c r="H4158" s="33"/>
      <c r="I4158" s="33"/>
      <c r="J4158" s="145"/>
      <c r="K4158" s="33"/>
      <c r="L4158" s="33"/>
      <c r="M4158" s="146"/>
      <c r="N4158" s="144"/>
      <c r="O4158" s="147"/>
      <c r="P4158" s="148"/>
      <c r="Q4158" s="148"/>
      <c r="R4158" s="33"/>
      <c r="S4158" s="33"/>
      <c r="T4158" s="144"/>
      <c r="U4158" s="33"/>
      <c r="V4158" s="33"/>
      <c r="W4158" s="24"/>
      <c r="X4158" s="148"/>
      <c r="Y4158" s="148"/>
      <c r="Z4158" s="148"/>
      <c r="AA4158" s="148"/>
      <c r="AB4158" s="148"/>
      <c r="AC4158" s="148"/>
      <c r="AD4158" s="148"/>
      <c r="AE4158" s="148"/>
      <c r="AF4158" s="148"/>
      <c r="AG4158" s="148"/>
      <c r="AH4158" s="148"/>
    </row>
    <row r="4159" spans="1:34">
      <c r="A4159" s="144"/>
      <c r="B4159" s="33"/>
      <c r="C4159" s="33"/>
      <c r="D4159" s="33"/>
      <c r="E4159" s="33"/>
      <c r="F4159" s="33"/>
      <c r="G4159" s="33"/>
      <c r="H4159" s="33"/>
      <c r="I4159" s="33"/>
      <c r="J4159" s="145"/>
      <c r="K4159" s="33"/>
      <c r="L4159" s="33"/>
      <c r="M4159" s="146"/>
      <c r="N4159" s="144"/>
      <c r="O4159" s="147"/>
      <c r="P4159" s="148"/>
      <c r="Q4159" s="148"/>
      <c r="R4159" s="33"/>
      <c r="S4159" s="33"/>
      <c r="T4159" s="144"/>
      <c r="U4159" s="33"/>
      <c r="V4159" s="33"/>
      <c r="W4159" s="24"/>
      <c r="X4159" s="148"/>
      <c r="Y4159" s="148"/>
      <c r="Z4159" s="148"/>
      <c r="AA4159" s="148"/>
      <c r="AB4159" s="148"/>
      <c r="AC4159" s="148"/>
      <c r="AD4159" s="148"/>
      <c r="AE4159" s="148"/>
      <c r="AF4159" s="148"/>
      <c r="AG4159" s="148"/>
      <c r="AH4159" s="148"/>
    </row>
    <row r="4160" spans="1:34">
      <c r="A4160" s="144"/>
      <c r="B4160" s="33"/>
      <c r="C4160" s="33"/>
      <c r="D4160" s="33"/>
      <c r="E4160" s="33"/>
      <c r="F4160" s="33"/>
      <c r="G4160" s="33"/>
      <c r="H4160" s="33"/>
      <c r="I4160" s="33"/>
      <c r="J4160" s="145"/>
      <c r="K4160" s="33"/>
      <c r="L4160" s="33"/>
      <c r="M4160" s="146"/>
      <c r="N4160" s="144"/>
      <c r="O4160" s="147"/>
      <c r="P4160" s="148"/>
      <c r="Q4160" s="148"/>
      <c r="R4160" s="33"/>
      <c r="S4160" s="33"/>
      <c r="T4160" s="144"/>
      <c r="U4160" s="33"/>
      <c r="V4160" s="33"/>
      <c r="W4160" s="24"/>
      <c r="X4160" s="148"/>
      <c r="Y4160" s="148"/>
      <c r="Z4160" s="148"/>
      <c r="AA4160" s="148"/>
      <c r="AB4160" s="148"/>
      <c r="AC4160" s="148"/>
      <c r="AD4160" s="148"/>
      <c r="AE4160" s="148"/>
      <c r="AF4160" s="148"/>
      <c r="AG4160" s="148"/>
      <c r="AH4160" s="148"/>
    </row>
    <row r="4161" spans="1:34">
      <c r="A4161" s="144"/>
      <c r="B4161" s="33"/>
      <c r="C4161" s="33"/>
      <c r="D4161" s="33"/>
      <c r="E4161" s="33"/>
      <c r="F4161" s="33"/>
      <c r="G4161" s="33"/>
      <c r="H4161" s="33"/>
      <c r="I4161" s="33"/>
      <c r="J4161" s="145"/>
      <c r="K4161" s="33"/>
      <c r="L4161" s="33"/>
      <c r="M4161" s="146"/>
      <c r="N4161" s="144"/>
      <c r="O4161" s="147"/>
      <c r="P4161" s="148"/>
      <c r="Q4161" s="148"/>
      <c r="R4161" s="33"/>
      <c r="S4161" s="33"/>
      <c r="T4161" s="144"/>
      <c r="U4161" s="33"/>
      <c r="V4161" s="33"/>
      <c r="W4161" s="24"/>
      <c r="X4161" s="148"/>
      <c r="Y4161" s="148"/>
      <c r="Z4161" s="148"/>
      <c r="AA4161" s="148"/>
      <c r="AB4161" s="148"/>
      <c r="AC4161" s="148"/>
      <c r="AD4161" s="148"/>
      <c r="AE4161" s="148"/>
      <c r="AF4161" s="148"/>
      <c r="AG4161" s="148"/>
      <c r="AH4161" s="148"/>
    </row>
    <row r="4162" spans="1:34">
      <c r="A4162" s="144"/>
      <c r="B4162" s="33"/>
      <c r="C4162" s="33"/>
      <c r="D4162" s="33"/>
      <c r="E4162" s="33"/>
      <c r="F4162" s="33"/>
      <c r="G4162" s="33"/>
      <c r="H4162" s="33"/>
      <c r="I4162" s="33"/>
      <c r="J4162" s="145"/>
      <c r="K4162" s="33"/>
      <c r="L4162" s="33"/>
      <c r="M4162" s="146"/>
      <c r="N4162" s="144"/>
      <c r="O4162" s="147"/>
      <c r="P4162" s="148"/>
      <c r="Q4162" s="148"/>
      <c r="R4162" s="33"/>
      <c r="S4162" s="33"/>
      <c r="T4162" s="144"/>
      <c r="U4162" s="33"/>
      <c r="V4162" s="33"/>
      <c r="W4162" s="24"/>
      <c r="X4162" s="148"/>
      <c r="Y4162" s="148"/>
      <c r="Z4162" s="148"/>
      <c r="AA4162" s="148"/>
      <c r="AB4162" s="148"/>
      <c r="AC4162" s="148"/>
      <c r="AD4162" s="148"/>
      <c r="AE4162" s="148"/>
      <c r="AF4162" s="148"/>
      <c r="AG4162" s="148"/>
      <c r="AH4162" s="148"/>
    </row>
    <row r="4163" spans="1:34">
      <c r="A4163" s="144"/>
      <c r="B4163" s="33"/>
      <c r="C4163" s="33"/>
      <c r="D4163" s="33"/>
      <c r="E4163" s="33"/>
      <c r="F4163" s="33"/>
      <c r="G4163" s="33"/>
      <c r="H4163" s="33"/>
      <c r="I4163" s="33"/>
      <c r="J4163" s="145"/>
      <c r="K4163" s="33"/>
      <c r="L4163" s="33"/>
      <c r="M4163" s="146"/>
      <c r="N4163" s="144"/>
      <c r="O4163" s="147"/>
      <c r="P4163" s="148"/>
      <c r="Q4163" s="148"/>
      <c r="R4163" s="33"/>
      <c r="S4163" s="33"/>
      <c r="T4163" s="144"/>
      <c r="U4163" s="33"/>
      <c r="V4163" s="33"/>
      <c r="W4163" s="24"/>
      <c r="X4163" s="148"/>
      <c r="Y4163" s="148"/>
      <c r="Z4163" s="148"/>
      <c r="AA4163" s="148"/>
      <c r="AB4163" s="148"/>
      <c r="AC4163" s="148"/>
      <c r="AD4163" s="148"/>
      <c r="AE4163" s="148"/>
      <c r="AF4163" s="148"/>
      <c r="AG4163" s="148"/>
      <c r="AH4163" s="148"/>
    </row>
    <row r="4164" spans="1:34">
      <c r="A4164" s="144"/>
      <c r="B4164" s="33"/>
      <c r="C4164" s="33"/>
      <c r="D4164" s="33"/>
      <c r="E4164" s="33"/>
      <c r="F4164" s="33"/>
      <c r="G4164" s="33"/>
      <c r="H4164" s="33"/>
      <c r="I4164" s="33"/>
      <c r="J4164" s="145"/>
      <c r="K4164" s="33"/>
      <c r="L4164" s="33"/>
      <c r="M4164" s="146"/>
      <c r="N4164" s="144"/>
      <c r="O4164" s="147"/>
      <c r="P4164" s="148"/>
      <c r="Q4164" s="148"/>
      <c r="R4164" s="33"/>
      <c r="S4164" s="33"/>
      <c r="T4164" s="144"/>
      <c r="U4164" s="33"/>
      <c r="V4164" s="33"/>
      <c r="W4164" s="24"/>
      <c r="X4164" s="148"/>
      <c r="Y4164" s="148"/>
      <c r="Z4164" s="148"/>
      <c r="AA4164" s="148"/>
      <c r="AB4164" s="148"/>
      <c r="AC4164" s="148"/>
      <c r="AD4164" s="148"/>
      <c r="AE4164" s="148"/>
      <c r="AF4164" s="148"/>
      <c r="AG4164" s="148"/>
      <c r="AH4164" s="148"/>
    </row>
    <row r="4165" spans="1:34">
      <c r="A4165" s="144"/>
      <c r="B4165" s="33"/>
      <c r="C4165" s="33"/>
      <c r="D4165" s="33"/>
      <c r="E4165" s="33"/>
      <c r="F4165" s="33"/>
      <c r="G4165" s="33"/>
      <c r="H4165" s="33"/>
      <c r="I4165" s="33"/>
      <c r="J4165" s="145"/>
      <c r="K4165" s="33"/>
      <c r="L4165" s="33"/>
      <c r="M4165" s="146"/>
      <c r="N4165" s="144"/>
      <c r="O4165" s="147"/>
      <c r="P4165" s="148"/>
      <c r="Q4165" s="148"/>
      <c r="R4165" s="33"/>
      <c r="S4165" s="33"/>
      <c r="T4165" s="144"/>
      <c r="U4165" s="33"/>
      <c r="V4165" s="33"/>
      <c r="W4165" s="24"/>
      <c r="X4165" s="148"/>
      <c r="Y4165" s="148"/>
      <c r="Z4165" s="148"/>
      <c r="AA4165" s="148"/>
      <c r="AB4165" s="148"/>
      <c r="AC4165" s="148"/>
      <c r="AD4165" s="148"/>
      <c r="AE4165" s="148"/>
      <c r="AF4165" s="148"/>
      <c r="AG4165" s="148"/>
      <c r="AH4165" s="148"/>
    </row>
    <row r="4166" spans="1:34">
      <c r="A4166" s="144"/>
      <c r="B4166" s="33"/>
      <c r="C4166" s="33"/>
      <c r="D4166" s="33"/>
      <c r="E4166" s="33"/>
      <c r="F4166" s="33"/>
      <c r="G4166" s="33"/>
      <c r="H4166" s="33"/>
      <c r="I4166" s="33"/>
      <c r="J4166" s="145"/>
      <c r="K4166" s="33"/>
      <c r="L4166" s="33"/>
      <c r="M4166" s="146"/>
      <c r="N4166" s="144"/>
      <c r="O4166" s="147"/>
      <c r="P4166" s="148"/>
      <c r="Q4166" s="148"/>
      <c r="R4166" s="33"/>
      <c r="S4166" s="33"/>
      <c r="T4166" s="144"/>
      <c r="U4166" s="33"/>
      <c r="V4166" s="33"/>
      <c r="W4166" s="24"/>
      <c r="X4166" s="148"/>
      <c r="Y4166" s="148"/>
      <c r="Z4166" s="148"/>
      <c r="AA4166" s="148"/>
      <c r="AB4166" s="148"/>
      <c r="AC4166" s="148"/>
      <c r="AD4166" s="148"/>
      <c r="AE4166" s="148"/>
      <c r="AF4166" s="148"/>
      <c r="AG4166" s="148"/>
      <c r="AH4166" s="148"/>
    </row>
    <row r="4167" spans="1:34">
      <c r="A4167" s="144"/>
      <c r="B4167" s="33"/>
      <c r="C4167" s="33"/>
      <c r="D4167" s="33"/>
      <c r="E4167" s="33"/>
      <c r="F4167" s="33"/>
      <c r="G4167" s="33"/>
      <c r="H4167" s="33"/>
      <c r="I4167" s="33"/>
      <c r="J4167" s="145"/>
      <c r="K4167" s="33"/>
      <c r="L4167" s="33"/>
      <c r="M4167" s="146"/>
      <c r="N4167" s="144"/>
      <c r="O4167" s="147"/>
      <c r="P4167" s="148"/>
      <c r="Q4167" s="148"/>
      <c r="R4167" s="33"/>
      <c r="S4167" s="33"/>
      <c r="T4167" s="144"/>
      <c r="U4167" s="33"/>
      <c r="V4167" s="33"/>
      <c r="W4167" s="24"/>
      <c r="X4167" s="148"/>
      <c r="Y4167" s="148"/>
      <c r="Z4167" s="148"/>
      <c r="AA4167" s="148"/>
      <c r="AB4167" s="148"/>
      <c r="AC4167" s="148"/>
      <c r="AD4167" s="148"/>
      <c r="AE4167" s="148"/>
      <c r="AF4167" s="148"/>
      <c r="AG4167" s="148"/>
      <c r="AH4167" s="148"/>
    </row>
    <row r="4168" spans="1:34">
      <c r="A4168" s="144"/>
      <c r="B4168" s="33"/>
      <c r="C4168" s="33"/>
      <c r="D4168" s="33"/>
      <c r="E4168" s="33"/>
      <c r="F4168" s="33"/>
      <c r="G4168" s="33"/>
      <c r="H4168" s="33"/>
      <c r="I4168" s="33"/>
      <c r="J4168" s="145"/>
      <c r="K4168" s="33"/>
      <c r="L4168" s="33"/>
      <c r="M4168" s="146"/>
      <c r="N4168" s="144"/>
      <c r="O4168" s="147"/>
      <c r="P4168" s="148"/>
      <c r="Q4168" s="148"/>
      <c r="R4168" s="33"/>
      <c r="S4168" s="33"/>
      <c r="T4168" s="144"/>
      <c r="U4168" s="33"/>
      <c r="V4168" s="33"/>
      <c r="W4168" s="24"/>
      <c r="X4168" s="148"/>
      <c r="Y4168" s="148"/>
      <c r="Z4168" s="148"/>
      <c r="AA4168" s="148"/>
      <c r="AB4168" s="148"/>
      <c r="AC4168" s="148"/>
      <c r="AD4168" s="148"/>
      <c r="AE4168" s="148"/>
      <c r="AF4168" s="148"/>
      <c r="AG4168" s="148"/>
      <c r="AH4168" s="148"/>
    </row>
    <row r="4169" spans="1:34">
      <c r="A4169" s="144"/>
      <c r="B4169" s="33"/>
      <c r="C4169" s="33"/>
      <c r="D4169" s="33"/>
      <c r="E4169" s="33"/>
      <c r="F4169" s="33"/>
      <c r="G4169" s="33"/>
      <c r="H4169" s="33"/>
      <c r="I4169" s="33"/>
      <c r="J4169" s="145"/>
      <c r="K4169" s="33"/>
      <c r="L4169" s="33"/>
      <c r="M4169" s="146"/>
      <c r="N4169" s="144"/>
      <c r="O4169" s="147"/>
      <c r="P4169" s="148"/>
      <c r="Q4169" s="148"/>
      <c r="R4169" s="33"/>
      <c r="S4169" s="33"/>
      <c r="T4169" s="144"/>
      <c r="U4169" s="33"/>
      <c r="V4169" s="33"/>
      <c r="W4169" s="24"/>
      <c r="X4169" s="148"/>
      <c r="Y4169" s="148"/>
      <c r="Z4169" s="148"/>
      <c r="AA4169" s="148"/>
      <c r="AB4169" s="148"/>
      <c r="AC4169" s="148"/>
      <c r="AD4169" s="148"/>
      <c r="AE4169" s="148"/>
      <c r="AF4169" s="148"/>
      <c r="AG4169" s="148"/>
      <c r="AH4169" s="148"/>
    </row>
    <row r="4170" spans="1:34">
      <c r="A4170" s="144"/>
      <c r="B4170" s="33"/>
      <c r="C4170" s="33"/>
      <c r="D4170" s="33"/>
      <c r="E4170" s="33"/>
      <c r="F4170" s="33"/>
      <c r="G4170" s="33"/>
      <c r="H4170" s="33"/>
      <c r="I4170" s="33"/>
      <c r="J4170" s="145"/>
      <c r="K4170" s="33"/>
      <c r="L4170" s="33"/>
      <c r="M4170" s="146"/>
      <c r="N4170" s="144"/>
      <c r="O4170" s="147"/>
      <c r="P4170" s="148"/>
      <c r="Q4170" s="148"/>
      <c r="R4170" s="33"/>
      <c r="S4170" s="33"/>
      <c r="T4170" s="144"/>
      <c r="U4170" s="33"/>
      <c r="V4170" s="33"/>
      <c r="W4170" s="24"/>
      <c r="X4170" s="148"/>
      <c r="Y4170" s="148"/>
      <c r="Z4170" s="148"/>
      <c r="AA4170" s="148"/>
      <c r="AB4170" s="148"/>
      <c r="AC4170" s="148"/>
      <c r="AD4170" s="148"/>
      <c r="AE4170" s="148"/>
      <c r="AF4170" s="148"/>
      <c r="AG4170" s="148"/>
      <c r="AH4170" s="148"/>
    </row>
    <row r="4171" spans="1:34">
      <c r="A4171" s="144"/>
      <c r="B4171" s="33"/>
      <c r="C4171" s="33"/>
      <c r="D4171" s="33"/>
      <c r="E4171" s="33"/>
      <c r="F4171" s="33"/>
      <c r="G4171" s="33"/>
      <c r="H4171" s="33"/>
      <c r="I4171" s="33"/>
      <c r="J4171" s="145"/>
      <c r="K4171" s="33"/>
      <c r="L4171" s="33"/>
      <c r="M4171" s="146"/>
      <c r="N4171" s="144"/>
      <c r="O4171" s="147"/>
      <c r="P4171" s="148"/>
      <c r="Q4171" s="148"/>
      <c r="R4171" s="33"/>
      <c r="S4171" s="33"/>
      <c r="T4171" s="144"/>
      <c r="U4171" s="33"/>
      <c r="V4171" s="33"/>
      <c r="W4171" s="24"/>
      <c r="X4171" s="148"/>
      <c r="Y4171" s="148"/>
      <c r="Z4171" s="148"/>
      <c r="AA4171" s="148"/>
      <c r="AB4171" s="148"/>
      <c r="AC4171" s="148"/>
      <c r="AD4171" s="148"/>
      <c r="AE4171" s="148"/>
      <c r="AF4171" s="148"/>
      <c r="AG4171" s="148"/>
      <c r="AH4171" s="148"/>
    </row>
    <row r="4172" spans="1:34">
      <c r="A4172" s="144"/>
      <c r="B4172" s="33"/>
      <c r="C4172" s="33"/>
      <c r="D4172" s="33"/>
      <c r="E4172" s="33"/>
      <c r="F4172" s="33"/>
      <c r="G4172" s="33"/>
      <c r="H4172" s="33"/>
      <c r="I4172" s="33"/>
      <c r="J4172" s="145"/>
      <c r="K4172" s="33"/>
      <c r="L4172" s="33"/>
      <c r="M4172" s="146"/>
      <c r="N4172" s="144"/>
      <c r="O4172" s="147"/>
      <c r="P4172" s="148"/>
      <c r="Q4172" s="148"/>
      <c r="R4172" s="33"/>
      <c r="S4172" s="33"/>
      <c r="T4172" s="144"/>
      <c r="U4172" s="33"/>
      <c r="V4172" s="33"/>
      <c r="W4172" s="24"/>
      <c r="X4172" s="148"/>
      <c r="Y4172" s="148"/>
      <c r="Z4172" s="148"/>
      <c r="AA4172" s="148"/>
      <c r="AB4172" s="148"/>
      <c r="AC4172" s="148"/>
      <c r="AD4172" s="148"/>
      <c r="AE4172" s="148"/>
      <c r="AF4172" s="148"/>
      <c r="AG4172" s="148"/>
      <c r="AH4172" s="148"/>
    </row>
    <row r="4173" spans="1:34">
      <c r="A4173" s="144"/>
      <c r="B4173" s="33"/>
      <c r="C4173" s="33"/>
      <c r="D4173" s="33"/>
      <c r="E4173" s="33"/>
      <c r="F4173" s="33"/>
      <c r="G4173" s="33"/>
      <c r="H4173" s="33"/>
      <c r="I4173" s="33"/>
      <c r="J4173" s="145"/>
      <c r="K4173" s="33"/>
      <c r="L4173" s="33"/>
      <c r="M4173" s="146"/>
      <c r="N4173" s="144"/>
      <c r="O4173" s="147"/>
      <c r="P4173" s="148"/>
      <c r="Q4173" s="148"/>
      <c r="R4173" s="33"/>
      <c r="S4173" s="33"/>
      <c r="T4173" s="144"/>
      <c r="U4173" s="33"/>
      <c r="V4173" s="33"/>
      <c r="W4173" s="24"/>
      <c r="X4173" s="148"/>
      <c r="Y4173" s="148"/>
      <c r="Z4173" s="148"/>
      <c r="AA4173" s="148"/>
      <c r="AB4173" s="148"/>
      <c r="AC4173" s="148"/>
      <c r="AD4173" s="148"/>
      <c r="AE4173" s="148"/>
      <c r="AF4173" s="148"/>
      <c r="AG4173" s="148"/>
      <c r="AH4173" s="148"/>
    </row>
    <row r="4174" spans="1:34">
      <c r="A4174" s="144"/>
      <c r="B4174" s="33"/>
      <c r="C4174" s="33"/>
      <c r="D4174" s="33"/>
      <c r="E4174" s="33"/>
      <c r="F4174" s="33"/>
      <c r="G4174" s="33"/>
      <c r="H4174" s="33"/>
      <c r="I4174" s="33"/>
      <c r="J4174" s="145"/>
      <c r="K4174" s="33"/>
      <c r="L4174" s="33"/>
      <c r="M4174" s="146"/>
      <c r="N4174" s="144"/>
      <c r="O4174" s="147"/>
      <c r="P4174" s="148"/>
      <c r="Q4174" s="148"/>
      <c r="R4174" s="33"/>
      <c r="S4174" s="33"/>
      <c r="T4174" s="144"/>
      <c r="U4174" s="33"/>
      <c r="V4174" s="33"/>
      <c r="W4174" s="24"/>
      <c r="X4174" s="148"/>
      <c r="Y4174" s="148"/>
      <c r="Z4174" s="148"/>
      <c r="AA4174" s="148"/>
      <c r="AB4174" s="148"/>
      <c r="AC4174" s="148"/>
      <c r="AD4174" s="148"/>
      <c r="AE4174" s="148"/>
      <c r="AF4174" s="148"/>
      <c r="AG4174" s="148"/>
      <c r="AH4174" s="148"/>
    </row>
    <row r="4175" spans="1:34">
      <c r="A4175" s="144"/>
      <c r="B4175" s="33"/>
      <c r="C4175" s="33"/>
      <c r="D4175" s="33"/>
      <c r="E4175" s="33"/>
      <c r="F4175" s="33"/>
      <c r="G4175" s="33"/>
      <c r="H4175" s="33"/>
      <c r="I4175" s="33"/>
      <c r="J4175" s="145"/>
      <c r="K4175" s="33"/>
      <c r="L4175" s="33"/>
      <c r="M4175" s="146"/>
      <c r="N4175" s="144"/>
      <c r="O4175" s="147"/>
      <c r="P4175" s="148"/>
      <c r="Q4175" s="148"/>
      <c r="R4175" s="33"/>
      <c r="S4175" s="33"/>
      <c r="T4175" s="144"/>
      <c r="U4175" s="33"/>
      <c r="V4175" s="33"/>
      <c r="W4175" s="24"/>
      <c r="X4175" s="148"/>
      <c r="Y4175" s="148"/>
      <c r="Z4175" s="148"/>
      <c r="AA4175" s="148"/>
      <c r="AB4175" s="148"/>
      <c r="AC4175" s="148"/>
      <c r="AD4175" s="148"/>
      <c r="AE4175" s="148"/>
      <c r="AF4175" s="148"/>
      <c r="AG4175" s="148"/>
      <c r="AH4175" s="148"/>
    </row>
    <row r="4176" spans="1:34">
      <c r="A4176" s="144"/>
      <c r="B4176" s="33"/>
      <c r="C4176" s="33"/>
      <c r="D4176" s="33"/>
      <c r="E4176" s="33"/>
      <c r="F4176" s="33"/>
      <c r="G4176" s="33"/>
      <c r="H4176" s="33"/>
      <c r="I4176" s="33"/>
      <c r="J4176" s="145"/>
      <c r="K4176" s="33"/>
      <c r="L4176" s="33"/>
      <c r="M4176" s="146"/>
      <c r="N4176" s="144"/>
      <c r="O4176" s="147"/>
      <c r="P4176" s="148"/>
      <c r="Q4176" s="148"/>
      <c r="R4176" s="33"/>
      <c r="S4176" s="33"/>
      <c r="T4176" s="144"/>
      <c r="U4176" s="33"/>
      <c r="V4176" s="33"/>
      <c r="W4176" s="24"/>
      <c r="X4176" s="148"/>
      <c r="Y4176" s="148"/>
      <c r="Z4176" s="148"/>
      <c r="AA4176" s="148"/>
      <c r="AB4176" s="148"/>
      <c r="AC4176" s="148"/>
      <c r="AD4176" s="148"/>
      <c r="AE4176" s="148"/>
      <c r="AF4176" s="148"/>
      <c r="AG4176" s="148"/>
      <c r="AH4176" s="148"/>
    </row>
    <row r="4177" spans="1:34">
      <c r="A4177" s="144"/>
      <c r="B4177" s="33"/>
      <c r="C4177" s="33"/>
      <c r="D4177" s="33"/>
      <c r="E4177" s="33"/>
      <c r="F4177" s="33"/>
      <c r="G4177" s="33"/>
      <c r="H4177" s="33"/>
      <c r="I4177" s="33"/>
      <c r="J4177" s="145"/>
      <c r="K4177" s="33"/>
      <c r="L4177" s="33"/>
      <c r="M4177" s="146"/>
      <c r="N4177" s="144"/>
      <c r="O4177" s="147"/>
      <c r="P4177" s="148"/>
      <c r="Q4177" s="148"/>
      <c r="R4177" s="33"/>
      <c r="S4177" s="33"/>
      <c r="T4177" s="144"/>
      <c r="U4177" s="33"/>
      <c r="V4177" s="33"/>
      <c r="W4177" s="24"/>
      <c r="X4177" s="148"/>
      <c r="Y4177" s="148"/>
      <c r="Z4177" s="148"/>
      <c r="AA4177" s="148"/>
      <c r="AB4177" s="148"/>
      <c r="AC4177" s="148"/>
      <c r="AD4177" s="148"/>
      <c r="AE4177" s="148"/>
      <c r="AF4177" s="148"/>
      <c r="AG4177" s="148"/>
      <c r="AH4177" s="148"/>
    </row>
    <row r="4178" spans="1:34">
      <c r="A4178" s="144"/>
      <c r="B4178" s="33"/>
      <c r="C4178" s="33"/>
      <c r="D4178" s="33"/>
      <c r="E4178" s="33"/>
      <c r="F4178" s="33"/>
      <c r="G4178" s="33"/>
      <c r="H4178" s="33"/>
      <c r="I4178" s="33"/>
      <c r="J4178" s="145"/>
      <c r="K4178" s="33"/>
      <c r="L4178" s="33"/>
      <c r="M4178" s="146"/>
      <c r="N4178" s="144"/>
      <c r="O4178" s="147"/>
      <c r="P4178" s="148"/>
      <c r="Q4178" s="148"/>
      <c r="R4178" s="33"/>
      <c r="S4178" s="33"/>
      <c r="T4178" s="144"/>
      <c r="U4178" s="33"/>
      <c r="V4178" s="33"/>
      <c r="W4178" s="24"/>
      <c r="X4178" s="148"/>
      <c r="Y4178" s="148"/>
      <c r="Z4178" s="148"/>
      <c r="AA4178" s="148"/>
      <c r="AB4178" s="148"/>
      <c r="AC4178" s="148"/>
      <c r="AD4178" s="148"/>
      <c r="AE4178" s="148"/>
      <c r="AF4178" s="148"/>
      <c r="AG4178" s="148"/>
      <c r="AH4178" s="148"/>
    </row>
    <row r="4179" spans="1:34">
      <c r="A4179" s="144"/>
      <c r="B4179" s="33"/>
      <c r="C4179" s="33"/>
      <c r="D4179" s="33"/>
      <c r="E4179" s="33"/>
      <c r="F4179" s="33"/>
      <c r="G4179" s="33"/>
      <c r="H4179" s="33"/>
      <c r="I4179" s="33"/>
      <c r="J4179" s="145"/>
      <c r="K4179" s="33"/>
      <c r="L4179" s="33"/>
      <c r="M4179" s="146"/>
      <c r="N4179" s="144"/>
      <c r="O4179" s="147"/>
      <c r="P4179" s="148"/>
      <c r="Q4179" s="148"/>
      <c r="R4179" s="33"/>
      <c r="S4179" s="33"/>
      <c r="T4179" s="144"/>
      <c r="U4179" s="33"/>
      <c r="V4179" s="33"/>
      <c r="W4179" s="24"/>
      <c r="X4179" s="148"/>
      <c r="Y4179" s="148"/>
      <c r="Z4179" s="148"/>
      <c r="AA4179" s="148"/>
      <c r="AB4179" s="148"/>
      <c r="AC4179" s="148"/>
      <c r="AD4179" s="148"/>
      <c r="AE4179" s="148"/>
      <c r="AF4179" s="148"/>
      <c r="AG4179" s="148"/>
      <c r="AH4179" s="148"/>
    </row>
    <row r="4180" spans="1:34">
      <c r="A4180" s="144"/>
      <c r="B4180" s="33"/>
      <c r="C4180" s="33"/>
      <c r="D4180" s="33"/>
      <c r="E4180" s="33"/>
      <c r="F4180" s="33"/>
      <c r="G4180" s="33"/>
      <c r="H4180" s="33"/>
      <c r="I4180" s="33"/>
      <c r="J4180" s="145"/>
      <c r="K4180" s="33"/>
      <c r="L4180" s="33"/>
      <c r="M4180" s="146"/>
      <c r="N4180" s="144"/>
      <c r="O4180" s="147"/>
      <c r="P4180" s="148"/>
      <c r="Q4180" s="148"/>
      <c r="R4180" s="33"/>
      <c r="S4180" s="33"/>
      <c r="T4180" s="144"/>
      <c r="U4180" s="33"/>
      <c r="V4180" s="33"/>
      <c r="W4180" s="24"/>
      <c r="X4180" s="148"/>
      <c r="Y4180" s="148"/>
      <c r="Z4180" s="148"/>
      <c r="AA4180" s="148"/>
      <c r="AB4180" s="148"/>
      <c r="AC4180" s="148"/>
      <c r="AD4180" s="148"/>
      <c r="AE4180" s="148"/>
      <c r="AF4180" s="148"/>
      <c r="AG4180" s="148"/>
      <c r="AH4180" s="148"/>
    </row>
    <row r="4181" spans="1:34">
      <c r="A4181" s="144"/>
      <c r="B4181" s="33"/>
      <c r="C4181" s="33"/>
      <c r="D4181" s="33"/>
      <c r="E4181" s="33"/>
      <c r="F4181" s="33"/>
      <c r="G4181" s="33"/>
      <c r="H4181" s="33"/>
      <c r="I4181" s="33"/>
      <c r="J4181" s="145"/>
      <c r="K4181" s="33"/>
      <c r="L4181" s="33"/>
      <c r="M4181" s="146"/>
      <c r="N4181" s="144"/>
      <c r="O4181" s="147"/>
      <c r="P4181" s="148"/>
      <c r="Q4181" s="148"/>
      <c r="R4181" s="33"/>
      <c r="S4181" s="33"/>
      <c r="T4181" s="144"/>
      <c r="U4181" s="33"/>
      <c r="V4181" s="33"/>
      <c r="W4181" s="24"/>
      <c r="X4181" s="148"/>
      <c r="Y4181" s="148"/>
      <c r="Z4181" s="148"/>
      <c r="AA4181" s="148"/>
      <c r="AB4181" s="148"/>
      <c r="AC4181" s="148"/>
      <c r="AD4181" s="148"/>
      <c r="AE4181" s="148"/>
      <c r="AF4181" s="148"/>
      <c r="AG4181" s="148"/>
      <c r="AH4181" s="148"/>
    </row>
    <row r="4182" spans="1:34">
      <c r="A4182" s="144"/>
      <c r="B4182" s="33"/>
      <c r="C4182" s="33"/>
      <c r="D4182" s="33"/>
      <c r="E4182" s="33"/>
      <c r="F4182" s="33"/>
      <c r="G4182" s="33"/>
      <c r="H4182" s="33"/>
      <c r="I4182" s="33"/>
      <c r="J4182" s="145"/>
      <c r="K4182" s="33"/>
      <c r="L4182" s="33"/>
      <c r="M4182" s="146"/>
      <c r="N4182" s="144"/>
      <c r="O4182" s="147"/>
      <c r="P4182" s="148"/>
      <c r="Q4182" s="148"/>
      <c r="R4182" s="33"/>
      <c r="S4182" s="33"/>
      <c r="T4182" s="144"/>
      <c r="U4182" s="33"/>
      <c r="V4182" s="33"/>
      <c r="W4182" s="24"/>
      <c r="X4182" s="148"/>
      <c r="Y4182" s="148"/>
      <c r="Z4182" s="148"/>
      <c r="AA4182" s="148"/>
      <c r="AB4182" s="148"/>
      <c r="AC4182" s="148"/>
      <c r="AD4182" s="148"/>
      <c r="AE4182" s="148"/>
      <c r="AF4182" s="148"/>
      <c r="AG4182" s="148"/>
      <c r="AH4182" s="148"/>
    </row>
    <row r="4183" spans="1:34">
      <c r="A4183" s="144"/>
      <c r="B4183" s="33"/>
      <c r="C4183" s="33"/>
      <c r="D4183" s="33"/>
      <c r="E4183" s="33"/>
      <c r="F4183" s="33"/>
      <c r="G4183" s="33"/>
      <c r="H4183" s="33"/>
      <c r="I4183" s="33"/>
      <c r="J4183" s="145"/>
      <c r="K4183" s="33"/>
      <c r="L4183" s="33"/>
      <c r="M4183" s="146"/>
      <c r="N4183" s="144"/>
      <c r="O4183" s="147"/>
      <c r="P4183" s="148"/>
      <c r="Q4183" s="148"/>
      <c r="R4183" s="33"/>
      <c r="S4183" s="33"/>
      <c r="T4183" s="144"/>
      <c r="U4183" s="33"/>
      <c r="V4183" s="33"/>
      <c r="W4183" s="24"/>
      <c r="X4183" s="148"/>
      <c r="Y4183" s="148"/>
      <c r="Z4183" s="148"/>
      <c r="AA4183" s="148"/>
      <c r="AB4183" s="148"/>
      <c r="AC4183" s="148"/>
      <c r="AD4183" s="148"/>
      <c r="AE4183" s="148"/>
      <c r="AF4183" s="148"/>
      <c r="AG4183" s="148"/>
      <c r="AH4183" s="148"/>
    </row>
    <row r="4184" spans="1:34">
      <c r="A4184" s="144"/>
      <c r="B4184" s="33"/>
      <c r="C4184" s="33"/>
      <c r="D4184" s="33"/>
      <c r="E4184" s="33"/>
      <c r="F4184" s="33"/>
      <c r="G4184" s="33"/>
      <c r="H4184" s="33"/>
      <c r="I4184" s="33"/>
      <c r="J4184" s="145"/>
      <c r="K4184" s="33"/>
      <c r="L4184" s="33"/>
      <c r="M4184" s="146"/>
      <c r="N4184" s="144"/>
      <c r="O4184" s="147"/>
      <c r="P4184" s="148"/>
      <c r="Q4184" s="148"/>
      <c r="R4184" s="33"/>
      <c r="S4184" s="33"/>
      <c r="T4184" s="144"/>
      <c r="U4184" s="33"/>
      <c r="V4184" s="33"/>
      <c r="W4184" s="24"/>
      <c r="X4184" s="148"/>
      <c r="Y4184" s="148"/>
      <c r="Z4184" s="148"/>
      <c r="AA4184" s="148"/>
      <c r="AB4184" s="148"/>
      <c r="AC4184" s="148"/>
      <c r="AD4184" s="148"/>
      <c r="AE4184" s="148"/>
      <c r="AF4184" s="148"/>
      <c r="AG4184" s="148"/>
      <c r="AH4184" s="148"/>
    </row>
    <row r="4185" spans="1:34">
      <c r="A4185" s="144"/>
      <c r="B4185" s="33"/>
      <c r="C4185" s="33"/>
      <c r="D4185" s="33"/>
      <c r="E4185" s="33"/>
      <c r="F4185" s="33"/>
      <c r="G4185" s="33"/>
      <c r="H4185" s="33"/>
      <c r="I4185" s="33"/>
      <c r="J4185" s="145"/>
      <c r="K4185" s="33"/>
      <c r="L4185" s="33"/>
      <c r="M4185" s="146"/>
      <c r="N4185" s="144"/>
      <c r="O4185" s="147"/>
      <c r="P4185" s="148"/>
      <c r="Q4185" s="148"/>
      <c r="R4185" s="33"/>
      <c r="S4185" s="33"/>
      <c r="T4185" s="144"/>
      <c r="U4185" s="33"/>
      <c r="V4185" s="33"/>
      <c r="W4185" s="24"/>
      <c r="X4185" s="148"/>
      <c r="Y4185" s="148"/>
      <c r="Z4185" s="148"/>
      <c r="AA4185" s="148"/>
      <c r="AB4185" s="148"/>
      <c r="AC4185" s="148"/>
      <c r="AD4185" s="148"/>
      <c r="AE4185" s="148"/>
      <c r="AF4185" s="148"/>
      <c r="AG4185" s="148"/>
      <c r="AH4185" s="148"/>
    </row>
    <row r="4186" spans="1:34">
      <c r="A4186" s="144"/>
      <c r="B4186" s="33"/>
      <c r="C4186" s="33"/>
      <c r="D4186" s="33"/>
      <c r="E4186" s="33"/>
      <c r="F4186" s="33"/>
      <c r="G4186" s="33"/>
      <c r="H4186" s="33"/>
      <c r="I4186" s="33"/>
      <c r="J4186" s="145"/>
      <c r="K4186" s="33"/>
      <c r="L4186" s="33"/>
      <c r="M4186" s="146"/>
      <c r="N4186" s="144"/>
      <c r="O4186" s="147"/>
      <c r="P4186" s="148"/>
      <c r="Q4186" s="148"/>
      <c r="R4186" s="33"/>
      <c r="S4186" s="33"/>
      <c r="T4186" s="144"/>
      <c r="U4186" s="33"/>
      <c r="V4186" s="33"/>
      <c r="W4186" s="24"/>
      <c r="X4186" s="148"/>
      <c r="Y4186" s="148"/>
      <c r="Z4186" s="148"/>
      <c r="AA4186" s="148"/>
      <c r="AB4186" s="148"/>
      <c r="AC4186" s="148"/>
      <c r="AD4186" s="148"/>
      <c r="AE4186" s="148"/>
      <c r="AF4186" s="148"/>
      <c r="AG4186" s="148"/>
      <c r="AH4186" s="148"/>
    </row>
    <row r="4187" spans="1:34">
      <c r="A4187" s="144"/>
      <c r="B4187" s="33"/>
      <c r="C4187" s="33"/>
      <c r="D4187" s="33"/>
      <c r="E4187" s="33"/>
      <c r="F4187" s="33"/>
      <c r="G4187" s="33"/>
      <c r="H4187" s="33"/>
      <c r="I4187" s="33"/>
      <c r="J4187" s="145"/>
      <c r="K4187" s="33"/>
      <c r="L4187" s="33"/>
      <c r="M4187" s="146"/>
      <c r="N4187" s="144"/>
      <c r="O4187" s="147"/>
      <c r="P4187" s="148"/>
      <c r="Q4187" s="148"/>
      <c r="R4187" s="33"/>
      <c r="S4187" s="33"/>
      <c r="T4187" s="144"/>
      <c r="U4187" s="33"/>
      <c r="V4187" s="33"/>
      <c r="W4187" s="24"/>
      <c r="X4187" s="148"/>
      <c r="Y4187" s="148"/>
      <c r="Z4187" s="148"/>
      <c r="AA4187" s="148"/>
      <c r="AB4187" s="148"/>
      <c r="AC4187" s="148"/>
      <c r="AD4187" s="148"/>
      <c r="AE4187" s="148"/>
      <c r="AF4187" s="148"/>
      <c r="AG4187" s="148"/>
      <c r="AH4187" s="148"/>
    </row>
    <row r="4188" spans="1:34">
      <c r="A4188" s="144"/>
      <c r="B4188" s="33"/>
      <c r="C4188" s="33"/>
      <c r="D4188" s="33"/>
      <c r="E4188" s="33"/>
      <c r="F4188" s="33"/>
      <c r="G4188" s="33"/>
      <c r="H4188" s="33"/>
      <c r="I4188" s="33"/>
      <c r="J4188" s="145"/>
      <c r="K4188" s="33"/>
      <c r="L4188" s="33"/>
      <c r="M4188" s="146"/>
      <c r="N4188" s="144"/>
      <c r="O4188" s="147"/>
      <c r="P4188" s="148"/>
      <c r="Q4188" s="148"/>
      <c r="R4188" s="33"/>
      <c r="S4188" s="33"/>
      <c r="T4188" s="144"/>
      <c r="U4188" s="33"/>
      <c r="V4188" s="33"/>
      <c r="W4188" s="24"/>
      <c r="X4188" s="148"/>
      <c r="Y4188" s="148"/>
      <c r="Z4188" s="148"/>
      <c r="AA4188" s="148"/>
      <c r="AB4188" s="148"/>
      <c r="AC4188" s="148"/>
      <c r="AD4188" s="148"/>
      <c r="AE4188" s="148"/>
      <c r="AF4188" s="148"/>
      <c r="AG4188" s="148"/>
      <c r="AH4188" s="148"/>
    </row>
    <row r="4189" spans="1:34">
      <c r="A4189" s="144"/>
      <c r="B4189" s="33"/>
      <c r="C4189" s="33"/>
      <c r="D4189" s="33"/>
      <c r="E4189" s="33"/>
      <c r="F4189" s="33"/>
      <c r="G4189" s="33"/>
      <c r="H4189" s="33"/>
      <c r="I4189" s="33"/>
      <c r="J4189" s="145"/>
      <c r="K4189" s="33"/>
      <c r="L4189" s="33"/>
      <c r="M4189" s="146"/>
      <c r="N4189" s="144"/>
      <c r="O4189" s="147"/>
      <c r="P4189" s="148"/>
      <c r="Q4189" s="148"/>
      <c r="R4189" s="33"/>
      <c r="S4189" s="33"/>
      <c r="T4189" s="144"/>
      <c r="U4189" s="33"/>
      <c r="V4189" s="33"/>
      <c r="W4189" s="24"/>
      <c r="X4189" s="148"/>
      <c r="Y4189" s="148"/>
      <c r="Z4189" s="148"/>
      <c r="AA4189" s="148"/>
      <c r="AB4189" s="148"/>
      <c r="AC4189" s="148"/>
      <c r="AD4189" s="148"/>
      <c r="AE4189" s="148"/>
      <c r="AF4189" s="148"/>
      <c r="AG4189" s="148"/>
      <c r="AH4189" s="148"/>
    </row>
    <row r="4190" spans="1:34">
      <c r="A4190" s="144"/>
      <c r="B4190" s="33"/>
      <c r="C4190" s="33"/>
      <c r="D4190" s="33"/>
      <c r="E4190" s="33"/>
      <c r="F4190" s="33"/>
      <c r="G4190" s="33"/>
      <c r="H4190" s="33"/>
      <c r="I4190" s="33"/>
      <c r="J4190" s="145"/>
      <c r="K4190" s="33"/>
      <c r="L4190" s="33"/>
      <c r="M4190" s="146"/>
      <c r="N4190" s="144"/>
      <c r="O4190" s="147"/>
      <c r="P4190" s="148"/>
      <c r="Q4190" s="148"/>
      <c r="R4190" s="33"/>
      <c r="S4190" s="33"/>
      <c r="T4190" s="144"/>
      <c r="U4190" s="33"/>
      <c r="V4190" s="33"/>
      <c r="W4190" s="24"/>
      <c r="X4190" s="148"/>
      <c r="Y4190" s="148"/>
      <c r="Z4190" s="148"/>
      <c r="AA4190" s="148"/>
      <c r="AB4190" s="148"/>
      <c r="AC4190" s="148"/>
      <c r="AD4190" s="148"/>
      <c r="AE4190" s="148"/>
      <c r="AF4190" s="148"/>
      <c r="AG4190" s="148"/>
      <c r="AH4190" s="148"/>
    </row>
    <row r="4191" spans="1:34">
      <c r="A4191" s="144"/>
      <c r="B4191" s="33"/>
      <c r="C4191" s="33"/>
      <c r="D4191" s="33"/>
      <c r="E4191" s="33"/>
      <c r="F4191" s="33"/>
      <c r="G4191" s="33"/>
      <c r="H4191" s="33"/>
      <c r="I4191" s="33"/>
      <c r="J4191" s="145"/>
      <c r="K4191" s="33"/>
      <c r="L4191" s="33"/>
      <c r="M4191" s="146"/>
      <c r="N4191" s="144"/>
      <c r="O4191" s="147"/>
      <c r="P4191" s="148"/>
      <c r="Q4191" s="148"/>
      <c r="R4191" s="33"/>
      <c r="S4191" s="33"/>
      <c r="T4191" s="144"/>
      <c r="U4191" s="33"/>
      <c r="V4191" s="33"/>
      <c r="W4191" s="24"/>
      <c r="X4191" s="148"/>
      <c r="Y4191" s="148"/>
      <c r="Z4191" s="148"/>
      <c r="AA4191" s="148"/>
      <c r="AB4191" s="148"/>
      <c r="AC4191" s="148"/>
      <c r="AD4191" s="148"/>
      <c r="AE4191" s="148"/>
      <c r="AF4191" s="148"/>
      <c r="AG4191" s="148"/>
      <c r="AH4191" s="148"/>
    </row>
    <row r="4192" spans="1:34">
      <c r="A4192" s="144"/>
      <c r="B4192" s="33"/>
      <c r="C4192" s="33"/>
      <c r="D4192" s="33"/>
      <c r="E4192" s="33"/>
      <c r="F4192" s="33"/>
      <c r="G4192" s="33"/>
      <c r="H4192" s="33"/>
      <c r="I4192" s="33"/>
      <c r="J4192" s="145"/>
      <c r="K4192" s="33"/>
      <c r="L4192" s="33"/>
      <c r="M4192" s="146"/>
      <c r="N4192" s="144"/>
      <c r="O4192" s="147"/>
      <c r="P4192" s="148"/>
      <c r="Q4192" s="148"/>
      <c r="R4192" s="33"/>
      <c r="S4192" s="33"/>
      <c r="T4192" s="144"/>
      <c r="U4192" s="33"/>
      <c r="V4192" s="33"/>
      <c r="W4192" s="24"/>
      <c r="X4192" s="148"/>
      <c r="Y4192" s="148"/>
      <c r="Z4192" s="148"/>
      <c r="AA4192" s="148"/>
      <c r="AB4192" s="148"/>
      <c r="AC4192" s="148"/>
      <c r="AD4192" s="148"/>
      <c r="AE4192" s="148"/>
      <c r="AF4192" s="148"/>
      <c r="AG4192" s="148"/>
      <c r="AH4192" s="148"/>
    </row>
    <row r="4193" spans="1:34">
      <c r="A4193" s="144"/>
      <c r="B4193" s="33"/>
      <c r="C4193" s="33"/>
      <c r="D4193" s="33"/>
      <c r="E4193" s="33"/>
      <c r="F4193" s="33"/>
      <c r="G4193" s="33"/>
      <c r="H4193" s="33"/>
      <c r="I4193" s="33"/>
      <c r="J4193" s="145"/>
      <c r="K4193" s="33"/>
      <c r="L4193" s="33"/>
      <c r="M4193" s="146"/>
      <c r="N4193" s="144"/>
      <c r="O4193" s="147"/>
      <c r="P4193" s="148"/>
      <c r="Q4193" s="148"/>
      <c r="R4193" s="33"/>
      <c r="S4193" s="33"/>
      <c r="T4193" s="144"/>
      <c r="U4193" s="33"/>
      <c r="V4193" s="33"/>
      <c r="W4193" s="24"/>
      <c r="X4193" s="148"/>
      <c r="Y4193" s="148"/>
      <c r="Z4193" s="148"/>
      <c r="AA4193" s="148"/>
      <c r="AB4193" s="148"/>
      <c r="AC4193" s="148"/>
      <c r="AD4193" s="148"/>
      <c r="AE4193" s="148"/>
      <c r="AF4193" s="148"/>
      <c r="AG4193" s="148"/>
      <c r="AH4193" s="148"/>
    </row>
    <row r="4194" spans="1:34">
      <c r="A4194" s="144"/>
      <c r="B4194" s="33"/>
      <c r="C4194" s="33"/>
      <c r="D4194" s="33"/>
      <c r="E4194" s="33"/>
      <c r="F4194" s="33"/>
      <c r="G4194" s="33"/>
      <c r="H4194" s="33"/>
      <c r="I4194" s="33"/>
      <c r="J4194" s="145"/>
      <c r="K4194" s="33"/>
      <c r="L4194" s="33"/>
      <c r="M4194" s="146"/>
      <c r="N4194" s="144"/>
      <c r="O4194" s="147"/>
      <c r="P4194" s="148"/>
      <c r="Q4194" s="148"/>
      <c r="R4194" s="33"/>
      <c r="S4194" s="33"/>
      <c r="T4194" s="144"/>
      <c r="U4194" s="33"/>
      <c r="V4194" s="33"/>
      <c r="W4194" s="24"/>
      <c r="X4194" s="148"/>
      <c r="Y4194" s="148"/>
      <c r="Z4194" s="148"/>
      <c r="AA4194" s="148"/>
      <c r="AB4194" s="148"/>
      <c r="AC4194" s="148"/>
      <c r="AD4194" s="148"/>
      <c r="AE4194" s="148"/>
      <c r="AF4194" s="148"/>
      <c r="AG4194" s="148"/>
      <c r="AH4194" s="148"/>
    </row>
    <row r="4195" spans="1:34">
      <c r="A4195" s="144"/>
      <c r="B4195" s="33"/>
      <c r="C4195" s="33"/>
      <c r="D4195" s="33"/>
      <c r="E4195" s="33"/>
      <c r="F4195" s="33"/>
      <c r="G4195" s="33"/>
      <c r="H4195" s="33"/>
      <c r="I4195" s="33"/>
      <c r="J4195" s="145"/>
      <c r="K4195" s="33"/>
      <c r="L4195" s="33"/>
      <c r="M4195" s="146"/>
      <c r="N4195" s="144"/>
      <c r="O4195" s="147"/>
      <c r="P4195" s="148"/>
      <c r="Q4195" s="148"/>
      <c r="R4195" s="33"/>
      <c r="S4195" s="33"/>
      <c r="T4195" s="144"/>
      <c r="U4195" s="33"/>
      <c r="V4195" s="33"/>
      <c r="W4195" s="24"/>
      <c r="X4195" s="148"/>
      <c r="Y4195" s="148"/>
      <c r="Z4195" s="148"/>
      <c r="AA4195" s="148"/>
      <c r="AB4195" s="148"/>
      <c r="AC4195" s="148"/>
      <c r="AD4195" s="148"/>
      <c r="AE4195" s="148"/>
      <c r="AF4195" s="148"/>
      <c r="AG4195" s="148"/>
      <c r="AH4195" s="148"/>
    </row>
    <row r="4196" spans="1:34">
      <c r="A4196" s="144"/>
      <c r="B4196" s="33"/>
      <c r="C4196" s="33"/>
      <c r="D4196" s="33"/>
      <c r="E4196" s="33"/>
      <c r="F4196" s="33"/>
      <c r="G4196" s="33"/>
      <c r="H4196" s="33"/>
      <c r="I4196" s="33"/>
      <c r="J4196" s="145"/>
      <c r="K4196" s="33"/>
      <c r="L4196" s="33"/>
      <c r="M4196" s="146"/>
      <c r="N4196" s="144"/>
      <c r="O4196" s="147"/>
      <c r="P4196" s="148"/>
      <c r="Q4196" s="148"/>
      <c r="R4196" s="33"/>
      <c r="S4196" s="33"/>
      <c r="T4196" s="144"/>
      <c r="U4196" s="33"/>
      <c r="V4196" s="33"/>
      <c r="W4196" s="24"/>
      <c r="X4196" s="148"/>
      <c r="Y4196" s="148"/>
      <c r="Z4196" s="148"/>
      <c r="AA4196" s="148"/>
      <c r="AB4196" s="148"/>
      <c r="AC4196" s="148"/>
      <c r="AD4196" s="148"/>
      <c r="AE4196" s="148"/>
      <c r="AF4196" s="148"/>
      <c r="AG4196" s="148"/>
      <c r="AH4196" s="148"/>
    </row>
    <row r="4197" spans="1:34">
      <c r="A4197" s="144"/>
      <c r="B4197" s="33"/>
      <c r="C4197" s="33"/>
      <c r="D4197" s="33"/>
      <c r="E4197" s="33"/>
      <c r="F4197" s="33"/>
      <c r="G4197" s="33"/>
      <c r="H4197" s="33"/>
      <c r="I4197" s="33"/>
      <c r="J4197" s="145"/>
      <c r="K4197" s="33"/>
      <c r="L4197" s="33"/>
      <c r="M4197" s="146"/>
      <c r="N4197" s="144"/>
      <c r="O4197" s="147"/>
      <c r="P4197" s="148"/>
      <c r="Q4197" s="148"/>
      <c r="R4197" s="33"/>
      <c r="S4197" s="33"/>
      <c r="T4197" s="144"/>
      <c r="U4197" s="33"/>
      <c r="V4197" s="33"/>
      <c r="W4197" s="24"/>
      <c r="X4197" s="148"/>
      <c r="Y4197" s="148"/>
      <c r="Z4197" s="148"/>
      <c r="AA4197" s="148"/>
      <c r="AB4197" s="148"/>
      <c r="AC4197" s="148"/>
      <c r="AD4197" s="148"/>
      <c r="AE4197" s="148"/>
      <c r="AF4197" s="148"/>
      <c r="AG4197" s="148"/>
      <c r="AH4197" s="148"/>
    </row>
    <row r="4198" spans="1:34">
      <c r="A4198" s="144"/>
      <c r="B4198" s="33"/>
      <c r="C4198" s="33"/>
      <c r="D4198" s="33"/>
      <c r="E4198" s="33"/>
      <c r="F4198" s="33"/>
      <c r="G4198" s="33"/>
      <c r="H4198" s="33"/>
      <c r="I4198" s="33"/>
      <c r="J4198" s="145"/>
      <c r="K4198" s="33"/>
      <c r="L4198" s="33"/>
      <c r="M4198" s="146"/>
      <c r="N4198" s="144"/>
      <c r="O4198" s="147"/>
      <c r="P4198" s="148"/>
      <c r="Q4198" s="148"/>
      <c r="R4198" s="33"/>
      <c r="S4198" s="33"/>
      <c r="T4198" s="144"/>
      <c r="U4198" s="33"/>
      <c r="V4198" s="33"/>
      <c r="W4198" s="24"/>
      <c r="X4198" s="148"/>
      <c r="Y4198" s="148"/>
      <c r="Z4198" s="148"/>
      <c r="AA4198" s="148"/>
      <c r="AB4198" s="148"/>
      <c r="AC4198" s="148"/>
      <c r="AD4198" s="148"/>
      <c r="AE4198" s="148"/>
      <c r="AF4198" s="148"/>
      <c r="AG4198" s="148"/>
      <c r="AH4198" s="148"/>
    </row>
    <row r="4199" spans="1:34">
      <c r="A4199" s="144"/>
      <c r="B4199" s="33"/>
      <c r="C4199" s="33"/>
      <c r="D4199" s="33"/>
      <c r="E4199" s="33"/>
      <c r="F4199" s="33"/>
      <c r="G4199" s="33"/>
      <c r="H4199" s="33"/>
      <c r="I4199" s="33"/>
      <c r="J4199" s="145"/>
      <c r="K4199" s="33"/>
      <c r="L4199" s="33"/>
      <c r="M4199" s="146"/>
      <c r="N4199" s="144"/>
      <c r="O4199" s="147"/>
      <c r="P4199" s="148"/>
      <c r="Q4199" s="148"/>
      <c r="R4199" s="33"/>
      <c r="S4199" s="33"/>
      <c r="T4199" s="144"/>
      <c r="U4199" s="33"/>
      <c r="V4199" s="33"/>
      <c r="W4199" s="24"/>
      <c r="X4199" s="148"/>
      <c r="Y4199" s="148"/>
      <c r="Z4199" s="148"/>
      <c r="AA4199" s="148"/>
      <c r="AB4199" s="148"/>
      <c r="AC4199" s="148"/>
      <c r="AD4199" s="148"/>
      <c r="AE4199" s="148"/>
      <c r="AF4199" s="148"/>
      <c r="AG4199" s="148"/>
      <c r="AH4199" s="148"/>
    </row>
    <row r="4200" spans="1:34">
      <c r="A4200" s="144"/>
      <c r="B4200" s="33"/>
      <c r="C4200" s="33"/>
      <c r="D4200" s="33"/>
      <c r="E4200" s="33"/>
      <c r="F4200" s="33"/>
      <c r="G4200" s="33"/>
      <c r="H4200" s="33"/>
      <c r="I4200" s="33"/>
      <c r="J4200" s="145"/>
      <c r="K4200" s="33"/>
      <c r="L4200" s="33"/>
      <c r="M4200" s="146"/>
      <c r="N4200" s="144"/>
      <c r="O4200" s="147"/>
      <c r="P4200" s="148"/>
      <c r="Q4200" s="148"/>
      <c r="R4200" s="33"/>
      <c r="S4200" s="33"/>
      <c r="T4200" s="144"/>
      <c r="U4200" s="33"/>
      <c r="V4200" s="33"/>
      <c r="W4200" s="24"/>
      <c r="X4200" s="148"/>
      <c r="Y4200" s="148"/>
      <c r="Z4200" s="148"/>
      <c r="AA4200" s="148"/>
      <c r="AB4200" s="148"/>
      <c r="AC4200" s="148"/>
      <c r="AD4200" s="148"/>
      <c r="AE4200" s="148"/>
      <c r="AF4200" s="148"/>
      <c r="AG4200" s="148"/>
      <c r="AH4200" s="148"/>
    </row>
    <row r="4201" spans="1:34">
      <c r="A4201" s="144"/>
      <c r="B4201" s="33"/>
      <c r="C4201" s="33"/>
      <c r="D4201" s="33"/>
      <c r="E4201" s="33"/>
      <c r="F4201" s="33"/>
      <c r="G4201" s="33"/>
      <c r="H4201" s="33"/>
      <c r="I4201" s="33"/>
      <c r="J4201" s="145"/>
      <c r="K4201" s="33"/>
      <c r="L4201" s="33"/>
      <c r="M4201" s="146"/>
      <c r="N4201" s="144"/>
      <c r="O4201" s="147"/>
      <c r="P4201" s="148"/>
      <c r="Q4201" s="148"/>
      <c r="R4201" s="33"/>
      <c r="S4201" s="33"/>
      <c r="T4201" s="144"/>
      <c r="U4201" s="33"/>
      <c r="V4201" s="33"/>
      <c r="W4201" s="24"/>
      <c r="X4201" s="148"/>
      <c r="Y4201" s="148"/>
      <c r="Z4201" s="148"/>
      <c r="AA4201" s="148"/>
      <c r="AB4201" s="148"/>
      <c r="AC4201" s="148"/>
      <c r="AD4201" s="148"/>
      <c r="AE4201" s="148"/>
      <c r="AF4201" s="148"/>
      <c r="AG4201" s="148"/>
      <c r="AH4201" s="148"/>
    </row>
    <row r="4202" spans="1:34">
      <c r="A4202" s="144"/>
      <c r="B4202" s="33"/>
      <c r="C4202" s="33"/>
      <c r="D4202" s="33"/>
      <c r="E4202" s="33"/>
      <c r="F4202" s="33"/>
      <c r="G4202" s="33"/>
      <c r="H4202" s="33"/>
      <c r="I4202" s="33"/>
      <c r="J4202" s="145"/>
      <c r="K4202" s="33"/>
      <c r="L4202" s="33"/>
      <c r="M4202" s="146"/>
      <c r="N4202" s="144"/>
      <c r="O4202" s="147"/>
      <c r="P4202" s="148"/>
      <c r="Q4202" s="148"/>
      <c r="R4202" s="33"/>
      <c r="S4202" s="33"/>
      <c r="T4202" s="144"/>
      <c r="U4202" s="33"/>
      <c r="V4202" s="33"/>
      <c r="W4202" s="24"/>
      <c r="X4202" s="148"/>
      <c r="Y4202" s="148"/>
      <c r="Z4202" s="148"/>
      <c r="AA4202" s="148"/>
      <c r="AB4202" s="148"/>
      <c r="AC4202" s="148"/>
      <c r="AD4202" s="148"/>
      <c r="AE4202" s="148"/>
      <c r="AF4202" s="148"/>
      <c r="AG4202" s="148"/>
      <c r="AH4202" s="148"/>
    </row>
    <row r="4203" spans="1:34">
      <c r="A4203" s="144"/>
      <c r="B4203" s="33"/>
      <c r="C4203" s="33"/>
      <c r="D4203" s="33"/>
      <c r="E4203" s="33"/>
      <c r="F4203" s="33"/>
      <c r="G4203" s="33"/>
      <c r="H4203" s="33"/>
      <c r="I4203" s="33"/>
      <c r="J4203" s="145"/>
      <c r="K4203" s="33"/>
      <c r="L4203" s="33"/>
      <c r="M4203" s="146"/>
      <c r="N4203" s="144"/>
      <c r="O4203" s="147"/>
      <c r="P4203" s="148"/>
      <c r="Q4203" s="148"/>
      <c r="R4203" s="33"/>
      <c r="S4203" s="33"/>
      <c r="T4203" s="144"/>
      <c r="U4203" s="33"/>
      <c r="V4203" s="33"/>
      <c r="W4203" s="24"/>
      <c r="X4203" s="148"/>
      <c r="Y4203" s="148"/>
      <c r="Z4203" s="148"/>
      <c r="AA4203" s="148"/>
      <c r="AB4203" s="148"/>
      <c r="AC4203" s="148"/>
      <c r="AD4203" s="148"/>
      <c r="AE4203" s="148"/>
      <c r="AF4203" s="148"/>
      <c r="AG4203" s="148"/>
      <c r="AH4203" s="148"/>
    </row>
    <row r="4204" spans="1:34">
      <c r="A4204" s="144"/>
      <c r="B4204" s="33"/>
      <c r="C4204" s="33"/>
      <c r="D4204" s="33"/>
      <c r="E4204" s="33"/>
      <c r="F4204" s="33"/>
      <c r="G4204" s="33"/>
      <c r="H4204" s="33"/>
      <c r="I4204" s="33"/>
      <c r="J4204" s="145"/>
      <c r="K4204" s="33"/>
      <c r="L4204" s="33"/>
      <c r="M4204" s="146"/>
      <c r="N4204" s="144"/>
      <c r="O4204" s="147"/>
      <c r="P4204" s="148"/>
      <c r="Q4204" s="148"/>
      <c r="R4204" s="33"/>
      <c r="S4204" s="33"/>
      <c r="T4204" s="144"/>
      <c r="U4204" s="33"/>
      <c r="V4204" s="33"/>
      <c r="W4204" s="24"/>
      <c r="X4204" s="148"/>
      <c r="Y4204" s="148"/>
      <c r="Z4204" s="148"/>
      <c r="AA4204" s="148"/>
      <c r="AB4204" s="148"/>
      <c r="AC4204" s="148"/>
      <c r="AD4204" s="148"/>
      <c r="AE4204" s="148"/>
      <c r="AF4204" s="148"/>
      <c r="AG4204" s="148"/>
      <c r="AH4204" s="148"/>
    </row>
    <row r="4205" spans="1:34">
      <c r="A4205" s="144"/>
      <c r="B4205" s="33"/>
      <c r="C4205" s="33"/>
      <c r="D4205" s="33"/>
      <c r="E4205" s="33"/>
      <c r="F4205" s="33"/>
      <c r="G4205" s="33"/>
      <c r="H4205" s="33"/>
      <c r="I4205" s="33"/>
      <c r="J4205" s="145"/>
      <c r="K4205" s="33"/>
      <c r="L4205" s="33"/>
      <c r="M4205" s="146"/>
      <c r="N4205" s="144"/>
      <c r="O4205" s="147"/>
      <c r="P4205" s="148"/>
      <c r="Q4205" s="148"/>
      <c r="R4205" s="33"/>
      <c r="S4205" s="33"/>
      <c r="T4205" s="144"/>
      <c r="U4205" s="33"/>
      <c r="V4205" s="33"/>
      <c r="W4205" s="24"/>
      <c r="X4205" s="148"/>
      <c r="Y4205" s="148"/>
      <c r="Z4205" s="148"/>
      <c r="AA4205" s="148"/>
      <c r="AB4205" s="148"/>
      <c r="AC4205" s="148"/>
      <c r="AD4205" s="148"/>
      <c r="AE4205" s="148"/>
      <c r="AF4205" s="148"/>
      <c r="AG4205" s="148"/>
      <c r="AH4205" s="148"/>
    </row>
    <row r="4206" spans="1:34">
      <c r="A4206" s="144"/>
      <c r="B4206" s="33"/>
      <c r="C4206" s="33"/>
      <c r="D4206" s="33"/>
      <c r="E4206" s="33"/>
      <c r="F4206" s="33"/>
      <c r="G4206" s="33"/>
      <c r="H4206" s="33"/>
      <c r="I4206" s="33"/>
      <c r="J4206" s="145"/>
      <c r="K4206" s="33"/>
      <c r="L4206" s="33"/>
      <c r="M4206" s="146"/>
      <c r="N4206" s="144"/>
      <c r="O4206" s="147"/>
      <c r="P4206" s="148"/>
      <c r="Q4206" s="148"/>
      <c r="R4206" s="33"/>
      <c r="S4206" s="33"/>
      <c r="T4206" s="144"/>
      <c r="U4206" s="33"/>
      <c r="V4206" s="33"/>
      <c r="W4206" s="24"/>
      <c r="X4206" s="148"/>
      <c r="Y4206" s="148"/>
      <c r="Z4206" s="148"/>
      <c r="AA4206" s="148"/>
      <c r="AB4206" s="148"/>
      <c r="AC4206" s="148"/>
      <c r="AD4206" s="148"/>
      <c r="AE4206" s="148"/>
      <c r="AF4206" s="148"/>
      <c r="AG4206" s="148"/>
      <c r="AH4206" s="148"/>
    </row>
    <row r="4207" spans="1:34">
      <c r="A4207" s="144"/>
      <c r="B4207" s="33"/>
      <c r="C4207" s="33"/>
      <c r="D4207" s="33"/>
      <c r="E4207" s="33"/>
      <c r="F4207" s="33"/>
      <c r="G4207" s="33"/>
      <c r="H4207" s="33"/>
      <c r="I4207" s="33"/>
      <c r="J4207" s="145"/>
      <c r="K4207" s="33"/>
      <c r="L4207" s="33"/>
      <c r="M4207" s="146"/>
      <c r="N4207" s="144"/>
      <c r="O4207" s="147"/>
      <c r="P4207" s="148"/>
      <c r="Q4207" s="148"/>
      <c r="R4207" s="33"/>
      <c r="S4207" s="33"/>
      <c r="T4207" s="144"/>
      <c r="U4207" s="33"/>
      <c r="V4207" s="33"/>
      <c r="W4207" s="24"/>
      <c r="X4207" s="148"/>
      <c r="Y4207" s="148"/>
      <c r="Z4207" s="148"/>
      <c r="AA4207" s="148"/>
      <c r="AB4207" s="148"/>
      <c r="AC4207" s="148"/>
      <c r="AD4207" s="148"/>
      <c r="AE4207" s="148"/>
      <c r="AF4207" s="148"/>
      <c r="AG4207" s="148"/>
      <c r="AH4207" s="148"/>
    </row>
    <row r="4208" spans="1:34">
      <c r="A4208" s="144"/>
      <c r="B4208" s="33"/>
      <c r="C4208" s="33"/>
      <c r="D4208" s="33"/>
      <c r="E4208" s="33"/>
      <c r="F4208" s="33"/>
      <c r="G4208" s="33"/>
      <c r="H4208" s="33"/>
      <c r="I4208" s="33"/>
      <c r="J4208" s="145"/>
      <c r="K4208" s="33"/>
      <c r="L4208" s="33"/>
      <c r="M4208" s="146"/>
      <c r="N4208" s="144"/>
      <c r="O4208" s="147"/>
      <c r="P4208" s="148"/>
      <c r="Q4208" s="148"/>
      <c r="R4208" s="33"/>
      <c r="S4208" s="33"/>
      <c r="T4208" s="144"/>
      <c r="U4208" s="33"/>
      <c r="V4208" s="33"/>
      <c r="W4208" s="24"/>
      <c r="X4208" s="148"/>
      <c r="Y4208" s="148"/>
      <c r="Z4208" s="148"/>
      <c r="AA4208" s="148"/>
      <c r="AB4208" s="148"/>
      <c r="AC4208" s="148"/>
      <c r="AD4208" s="148"/>
      <c r="AE4208" s="148"/>
      <c r="AF4208" s="148"/>
      <c r="AG4208" s="148"/>
      <c r="AH4208" s="148"/>
    </row>
    <row r="4209" spans="1:34">
      <c r="A4209" s="144"/>
      <c r="B4209" s="33"/>
      <c r="C4209" s="33"/>
      <c r="D4209" s="33"/>
      <c r="E4209" s="33"/>
      <c r="F4209" s="33"/>
      <c r="G4209" s="33"/>
      <c r="H4209" s="33"/>
      <c r="I4209" s="33"/>
      <c r="J4209" s="145"/>
      <c r="K4209" s="33"/>
      <c r="L4209" s="33"/>
      <c r="M4209" s="146"/>
      <c r="N4209" s="144"/>
      <c r="O4209" s="147"/>
      <c r="P4209" s="148"/>
      <c r="Q4209" s="148"/>
      <c r="R4209" s="33"/>
      <c r="S4209" s="33"/>
      <c r="T4209" s="144"/>
      <c r="U4209" s="33"/>
      <c r="V4209" s="33"/>
      <c r="W4209" s="24"/>
      <c r="X4209" s="148"/>
      <c r="Y4209" s="148"/>
      <c r="Z4209" s="148"/>
      <c r="AA4209" s="148"/>
      <c r="AB4209" s="148"/>
      <c r="AC4209" s="148"/>
      <c r="AD4209" s="148"/>
      <c r="AE4209" s="148"/>
      <c r="AF4209" s="148"/>
      <c r="AG4209" s="148"/>
      <c r="AH4209" s="148"/>
    </row>
    <row r="4210" spans="1:34">
      <c r="A4210" s="144"/>
      <c r="B4210" s="33"/>
      <c r="C4210" s="33"/>
      <c r="D4210" s="33"/>
      <c r="E4210" s="33"/>
      <c r="F4210" s="33"/>
      <c r="G4210" s="33"/>
      <c r="H4210" s="33"/>
      <c r="I4210" s="33"/>
      <c r="J4210" s="145"/>
      <c r="K4210" s="33"/>
      <c r="L4210" s="33"/>
      <c r="M4210" s="146"/>
      <c r="N4210" s="144"/>
      <c r="O4210" s="147"/>
      <c r="P4210" s="148"/>
      <c r="Q4210" s="148"/>
      <c r="R4210" s="33"/>
      <c r="S4210" s="33"/>
      <c r="T4210" s="144"/>
      <c r="U4210" s="33"/>
      <c r="V4210" s="33"/>
      <c r="W4210" s="24"/>
      <c r="X4210" s="148"/>
      <c r="Y4210" s="148"/>
      <c r="Z4210" s="148"/>
      <c r="AA4210" s="148"/>
      <c r="AB4210" s="148"/>
      <c r="AC4210" s="148"/>
      <c r="AD4210" s="148"/>
      <c r="AE4210" s="148"/>
      <c r="AF4210" s="148"/>
      <c r="AG4210" s="148"/>
      <c r="AH4210" s="148"/>
    </row>
    <row r="4211" spans="1:34">
      <c r="A4211" s="144"/>
      <c r="B4211" s="33"/>
      <c r="C4211" s="33"/>
      <c r="D4211" s="33"/>
      <c r="E4211" s="33"/>
      <c r="F4211" s="33"/>
      <c r="G4211" s="33"/>
      <c r="H4211" s="33"/>
      <c r="I4211" s="33"/>
      <c r="J4211" s="145"/>
      <c r="K4211" s="33"/>
      <c r="L4211" s="33"/>
      <c r="M4211" s="146"/>
      <c r="N4211" s="144"/>
      <c r="O4211" s="147"/>
      <c r="P4211" s="148"/>
      <c r="Q4211" s="148"/>
      <c r="R4211" s="33"/>
      <c r="S4211" s="33"/>
      <c r="T4211" s="144"/>
      <c r="U4211" s="33"/>
      <c r="V4211" s="33"/>
      <c r="W4211" s="24"/>
      <c r="X4211" s="148"/>
      <c r="Y4211" s="148"/>
      <c r="Z4211" s="148"/>
      <c r="AA4211" s="148"/>
      <c r="AB4211" s="148"/>
      <c r="AC4211" s="148"/>
      <c r="AD4211" s="148"/>
      <c r="AE4211" s="148"/>
      <c r="AF4211" s="148"/>
      <c r="AG4211" s="148"/>
      <c r="AH4211" s="148"/>
    </row>
    <row r="4212" spans="1:34">
      <c r="A4212" s="144"/>
      <c r="B4212" s="33"/>
      <c r="C4212" s="33"/>
      <c r="D4212" s="33"/>
      <c r="E4212" s="33"/>
      <c r="F4212" s="33"/>
      <c r="G4212" s="33"/>
      <c r="H4212" s="33"/>
      <c r="I4212" s="33"/>
      <c r="J4212" s="145"/>
      <c r="K4212" s="33"/>
      <c r="L4212" s="33"/>
      <c r="M4212" s="146"/>
      <c r="N4212" s="144"/>
      <c r="O4212" s="147"/>
      <c r="P4212" s="148"/>
      <c r="Q4212" s="148"/>
      <c r="R4212" s="33"/>
      <c r="S4212" s="33"/>
      <c r="T4212" s="144"/>
      <c r="U4212" s="33"/>
      <c r="V4212" s="33"/>
      <c r="W4212" s="24"/>
      <c r="X4212" s="148"/>
      <c r="Y4212" s="148"/>
      <c r="Z4212" s="148"/>
      <c r="AA4212" s="148"/>
      <c r="AB4212" s="148"/>
      <c r="AC4212" s="148"/>
      <c r="AD4212" s="148"/>
      <c r="AE4212" s="148"/>
      <c r="AF4212" s="148"/>
      <c r="AG4212" s="148"/>
      <c r="AH4212" s="148"/>
    </row>
    <row r="4213" spans="1:34">
      <c r="A4213" s="144"/>
      <c r="B4213" s="33"/>
      <c r="C4213" s="33"/>
      <c r="D4213" s="33"/>
      <c r="E4213" s="33"/>
      <c r="F4213" s="33"/>
      <c r="G4213" s="33"/>
      <c r="H4213" s="33"/>
      <c r="I4213" s="33"/>
      <c r="J4213" s="145"/>
      <c r="K4213" s="33"/>
      <c r="L4213" s="33"/>
      <c r="M4213" s="146"/>
      <c r="N4213" s="144"/>
      <c r="O4213" s="147"/>
      <c r="P4213" s="148"/>
      <c r="Q4213" s="148"/>
      <c r="R4213" s="33"/>
      <c r="S4213" s="33"/>
      <c r="T4213" s="144"/>
      <c r="U4213" s="33"/>
      <c r="V4213" s="33"/>
      <c r="W4213" s="24"/>
      <c r="X4213" s="148"/>
      <c r="Y4213" s="148"/>
      <c r="Z4213" s="148"/>
      <c r="AA4213" s="148"/>
      <c r="AB4213" s="148"/>
      <c r="AC4213" s="148"/>
      <c r="AD4213" s="148"/>
      <c r="AE4213" s="148"/>
      <c r="AF4213" s="148"/>
      <c r="AG4213" s="148"/>
      <c r="AH4213" s="148"/>
    </row>
    <row r="4214" spans="1:34">
      <c r="A4214" s="144"/>
      <c r="B4214" s="33"/>
      <c r="C4214" s="33"/>
      <c r="D4214" s="33"/>
      <c r="E4214" s="33"/>
      <c r="F4214" s="33"/>
      <c r="G4214" s="33"/>
      <c r="H4214" s="33"/>
      <c r="I4214" s="33"/>
      <c r="J4214" s="145"/>
      <c r="K4214" s="33"/>
      <c r="L4214" s="33"/>
      <c r="M4214" s="146"/>
      <c r="N4214" s="144"/>
      <c r="O4214" s="147"/>
      <c r="P4214" s="148"/>
      <c r="Q4214" s="148"/>
      <c r="R4214" s="33"/>
      <c r="S4214" s="33"/>
      <c r="T4214" s="144"/>
      <c r="U4214" s="33"/>
      <c r="V4214" s="33"/>
      <c r="W4214" s="24"/>
      <c r="X4214" s="148"/>
      <c r="Y4214" s="148"/>
      <c r="Z4214" s="148"/>
      <c r="AA4214" s="148"/>
      <c r="AB4214" s="148"/>
      <c r="AC4214" s="148"/>
      <c r="AD4214" s="148"/>
      <c r="AE4214" s="148"/>
      <c r="AF4214" s="148"/>
      <c r="AG4214" s="148"/>
      <c r="AH4214" s="148"/>
    </row>
    <row r="4215" spans="1:34">
      <c r="A4215" s="144"/>
      <c r="B4215" s="33"/>
      <c r="C4215" s="33"/>
      <c r="D4215" s="33"/>
      <c r="E4215" s="33"/>
      <c r="F4215" s="33"/>
      <c r="G4215" s="33"/>
      <c r="H4215" s="33"/>
      <c r="I4215" s="33"/>
      <c r="J4215" s="145"/>
      <c r="K4215" s="33"/>
      <c r="L4215" s="33"/>
      <c r="M4215" s="146"/>
      <c r="N4215" s="144"/>
      <c r="O4215" s="147"/>
      <c r="P4215" s="148"/>
      <c r="Q4215" s="148"/>
      <c r="R4215" s="33"/>
      <c r="S4215" s="33"/>
      <c r="T4215" s="144"/>
      <c r="U4215" s="33"/>
      <c r="V4215" s="33"/>
      <c r="W4215" s="24"/>
      <c r="X4215" s="148"/>
      <c r="Y4215" s="148"/>
      <c r="Z4215" s="148"/>
      <c r="AA4215" s="148"/>
      <c r="AB4215" s="148"/>
      <c r="AC4215" s="148"/>
      <c r="AD4215" s="148"/>
      <c r="AE4215" s="148"/>
      <c r="AF4215" s="148"/>
      <c r="AG4215" s="148"/>
      <c r="AH4215" s="148"/>
    </row>
    <row r="4216" spans="1:34">
      <c r="A4216" s="144"/>
      <c r="B4216" s="33"/>
      <c r="C4216" s="33"/>
      <c r="D4216" s="33"/>
      <c r="E4216" s="33"/>
      <c r="F4216" s="33"/>
      <c r="G4216" s="33"/>
      <c r="H4216" s="33"/>
      <c r="I4216" s="33"/>
      <c r="J4216" s="145"/>
      <c r="K4216" s="33"/>
      <c r="L4216" s="33"/>
      <c r="M4216" s="146"/>
      <c r="N4216" s="144"/>
      <c r="O4216" s="147"/>
      <c r="P4216" s="148"/>
      <c r="Q4216" s="148"/>
      <c r="R4216" s="33"/>
      <c r="S4216" s="33"/>
      <c r="T4216" s="144"/>
      <c r="U4216" s="33"/>
      <c r="V4216" s="33"/>
      <c r="W4216" s="24"/>
      <c r="X4216" s="148"/>
      <c r="Y4216" s="148"/>
      <c r="Z4216" s="148"/>
      <c r="AA4216" s="148"/>
      <c r="AB4216" s="148"/>
      <c r="AC4216" s="148"/>
      <c r="AD4216" s="148"/>
      <c r="AE4216" s="148"/>
      <c r="AF4216" s="148"/>
      <c r="AG4216" s="148"/>
      <c r="AH4216" s="148"/>
    </row>
    <row r="4217" spans="1:34">
      <c r="A4217" s="144"/>
      <c r="B4217" s="33"/>
      <c r="C4217" s="33"/>
      <c r="D4217" s="33"/>
      <c r="E4217" s="33"/>
      <c r="F4217" s="33"/>
      <c r="G4217" s="33"/>
      <c r="H4217" s="33"/>
      <c r="I4217" s="33"/>
      <c r="J4217" s="145"/>
      <c r="K4217" s="33"/>
      <c r="L4217" s="33"/>
      <c r="M4217" s="146"/>
      <c r="N4217" s="144"/>
      <c r="O4217" s="147"/>
      <c r="P4217" s="148"/>
      <c r="Q4217" s="148"/>
      <c r="R4217" s="33"/>
      <c r="S4217" s="33"/>
      <c r="T4217" s="144"/>
      <c r="U4217" s="33"/>
      <c r="V4217" s="33"/>
      <c r="W4217" s="24"/>
      <c r="X4217" s="148"/>
      <c r="Y4217" s="148"/>
      <c r="Z4217" s="148"/>
      <c r="AA4217" s="148"/>
      <c r="AB4217" s="148"/>
      <c r="AC4217" s="148"/>
      <c r="AD4217" s="148"/>
      <c r="AE4217" s="148"/>
      <c r="AF4217" s="148"/>
      <c r="AG4217" s="148"/>
      <c r="AH4217" s="148"/>
    </row>
    <row r="4218" spans="1:34">
      <c r="A4218" s="144"/>
      <c r="B4218" s="33"/>
      <c r="C4218" s="33"/>
      <c r="D4218" s="33"/>
      <c r="E4218" s="33"/>
      <c r="F4218" s="33"/>
      <c r="G4218" s="33"/>
      <c r="H4218" s="33"/>
      <c r="I4218" s="33"/>
      <c r="J4218" s="145"/>
      <c r="K4218" s="33"/>
      <c r="L4218" s="33"/>
      <c r="M4218" s="146"/>
      <c r="N4218" s="144"/>
      <c r="O4218" s="147"/>
      <c r="P4218" s="148"/>
      <c r="Q4218" s="148"/>
      <c r="R4218" s="33"/>
      <c r="S4218" s="33"/>
      <c r="T4218" s="144"/>
      <c r="U4218" s="33"/>
      <c r="V4218" s="33"/>
      <c r="W4218" s="24"/>
      <c r="X4218" s="148"/>
      <c r="Y4218" s="148"/>
      <c r="Z4218" s="148"/>
      <c r="AA4218" s="148"/>
      <c r="AB4218" s="148"/>
      <c r="AC4218" s="148"/>
      <c r="AD4218" s="148"/>
      <c r="AE4218" s="148"/>
      <c r="AF4218" s="148"/>
      <c r="AG4218" s="148"/>
      <c r="AH4218" s="148"/>
    </row>
    <row r="4219" spans="1:34">
      <c r="A4219" s="144"/>
      <c r="B4219" s="33"/>
      <c r="C4219" s="33"/>
      <c r="D4219" s="33"/>
      <c r="E4219" s="33"/>
      <c r="F4219" s="33"/>
      <c r="G4219" s="33"/>
      <c r="H4219" s="33"/>
      <c r="I4219" s="33"/>
      <c r="J4219" s="145"/>
      <c r="K4219" s="33"/>
      <c r="L4219" s="33"/>
      <c r="M4219" s="146"/>
      <c r="N4219" s="144"/>
      <c r="O4219" s="147"/>
      <c r="P4219" s="148"/>
      <c r="Q4219" s="148"/>
      <c r="R4219" s="33"/>
      <c r="S4219" s="33"/>
      <c r="T4219" s="144"/>
      <c r="U4219" s="33"/>
      <c r="V4219" s="33"/>
      <c r="W4219" s="24"/>
      <c r="X4219" s="148"/>
      <c r="Y4219" s="148"/>
      <c r="Z4219" s="148"/>
      <c r="AA4219" s="148"/>
      <c r="AB4219" s="148"/>
      <c r="AC4219" s="148"/>
      <c r="AD4219" s="148"/>
      <c r="AE4219" s="148"/>
      <c r="AF4219" s="148"/>
      <c r="AG4219" s="148"/>
      <c r="AH4219" s="148"/>
    </row>
    <row r="4220" spans="1:34">
      <c r="A4220" s="144"/>
      <c r="B4220" s="33"/>
      <c r="C4220" s="33"/>
      <c r="D4220" s="33"/>
      <c r="E4220" s="33"/>
      <c r="F4220" s="33"/>
      <c r="G4220" s="33"/>
      <c r="H4220" s="33"/>
      <c r="I4220" s="33"/>
      <c r="J4220" s="145"/>
      <c r="K4220" s="33"/>
      <c r="L4220" s="33"/>
      <c r="M4220" s="146"/>
      <c r="N4220" s="144"/>
      <c r="O4220" s="147"/>
      <c r="P4220" s="148"/>
      <c r="Q4220" s="148"/>
      <c r="R4220" s="33"/>
      <c r="S4220" s="33"/>
      <c r="T4220" s="144"/>
      <c r="U4220" s="33"/>
      <c r="V4220" s="33"/>
      <c r="W4220" s="24"/>
      <c r="X4220" s="148"/>
      <c r="Y4220" s="148"/>
      <c r="Z4220" s="148"/>
      <c r="AA4220" s="148"/>
      <c r="AB4220" s="148"/>
      <c r="AC4220" s="148"/>
      <c r="AD4220" s="148"/>
      <c r="AE4220" s="148"/>
      <c r="AF4220" s="148"/>
      <c r="AG4220" s="148"/>
      <c r="AH4220" s="148"/>
    </row>
    <row r="4221" spans="1:34">
      <c r="A4221" s="144"/>
      <c r="B4221" s="33"/>
      <c r="C4221" s="33"/>
      <c r="D4221" s="33"/>
      <c r="E4221" s="33"/>
      <c r="F4221" s="33"/>
      <c r="G4221" s="33"/>
      <c r="H4221" s="33"/>
      <c r="I4221" s="33"/>
      <c r="J4221" s="145"/>
      <c r="K4221" s="33"/>
      <c r="L4221" s="33"/>
      <c r="M4221" s="146"/>
      <c r="N4221" s="144"/>
      <c r="O4221" s="147"/>
      <c r="P4221" s="148"/>
      <c r="Q4221" s="148"/>
      <c r="R4221" s="33"/>
      <c r="S4221" s="33"/>
      <c r="T4221" s="144"/>
      <c r="U4221" s="33"/>
      <c r="V4221" s="33"/>
      <c r="W4221" s="24"/>
      <c r="X4221" s="148"/>
      <c r="Y4221" s="148"/>
      <c r="Z4221" s="148"/>
      <c r="AA4221" s="148"/>
      <c r="AB4221" s="148"/>
      <c r="AC4221" s="148"/>
      <c r="AD4221" s="148"/>
      <c r="AE4221" s="148"/>
      <c r="AF4221" s="148"/>
      <c r="AG4221" s="148"/>
      <c r="AH4221" s="148"/>
    </row>
    <row r="4222" spans="1:34">
      <c r="A4222" s="144"/>
      <c r="B4222" s="33"/>
      <c r="C4222" s="33"/>
      <c r="D4222" s="33"/>
      <c r="E4222" s="33"/>
      <c r="F4222" s="33"/>
      <c r="G4222" s="33"/>
      <c r="H4222" s="33"/>
      <c r="I4222" s="33"/>
      <c r="J4222" s="145"/>
      <c r="K4222" s="33"/>
      <c r="L4222" s="33"/>
      <c r="M4222" s="146"/>
      <c r="N4222" s="144"/>
      <c r="O4222" s="147"/>
      <c r="P4222" s="148"/>
      <c r="Q4222" s="148"/>
      <c r="R4222" s="33"/>
      <c r="S4222" s="33"/>
      <c r="T4222" s="144"/>
      <c r="U4222" s="33"/>
      <c r="V4222" s="33"/>
      <c r="W4222" s="24"/>
      <c r="X4222" s="148"/>
      <c r="Y4222" s="148"/>
      <c r="Z4222" s="148"/>
      <c r="AA4222" s="148"/>
      <c r="AB4222" s="148"/>
      <c r="AC4222" s="148"/>
      <c r="AD4222" s="148"/>
      <c r="AE4222" s="148"/>
      <c r="AF4222" s="148"/>
      <c r="AG4222" s="148"/>
      <c r="AH4222" s="148"/>
    </row>
    <row r="4223" spans="1:34">
      <c r="A4223" s="144"/>
      <c r="B4223" s="33"/>
      <c r="C4223" s="33"/>
      <c r="D4223" s="33"/>
      <c r="E4223" s="33"/>
      <c r="F4223" s="33"/>
      <c r="G4223" s="33"/>
      <c r="H4223" s="33"/>
      <c r="I4223" s="33"/>
      <c r="J4223" s="145"/>
      <c r="K4223" s="33"/>
      <c r="L4223" s="33"/>
      <c r="M4223" s="146"/>
      <c r="N4223" s="144"/>
      <c r="O4223" s="147"/>
      <c r="P4223" s="148"/>
      <c r="Q4223" s="148"/>
      <c r="R4223" s="33"/>
      <c r="S4223" s="33"/>
      <c r="T4223" s="144"/>
      <c r="U4223" s="33"/>
      <c r="V4223" s="33"/>
      <c r="W4223" s="24"/>
      <c r="X4223" s="148"/>
      <c r="Y4223" s="148"/>
      <c r="Z4223" s="148"/>
      <c r="AA4223" s="148"/>
      <c r="AB4223" s="148"/>
      <c r="AC4223" s="148"/>
      <c r="AD4223" s="148"/>
      <c r="AE4223" s="148"/>
      <c r="AF4223" s="148"/>
      <c r="AG4223" s="148"/>
      <c r="AH4223" s="148"/>
    </row>
    <row r="4224" spans="1:34">
      <c r="A4224" s="144"/>
      <c r="B4224" s="33"/>
      <c r="C4224" s="33"/>
      <c r="D4224" s="33"/>
      <c r="E4224" s="33"/>
      <c r="F4224" s="33"/>
      <c r="G4224" s="33"/>
      <c r="H4224" s="33"/>
      <c r="I4224" s="33"/>
      <c r="J4224" s="145"/>
      <c r="K4224" s="33"/>
      <c r="L4224" s="33"/>
      <c r="M4224" s="146"/>
      <c r="N4224" s="144"/>
      <c r="O4224" s="147"/>
      <c r="P4224" s="148"/>
      <c r="Q4224" s="148"/>
      <c r="R4224" s="33"/>
      <c r="S4224" s="33"/>
      <c r="T4224" s="144"/>
      <c r="U4224" s="33"/>
      <c r="V4224" s="33"/>
      <c r="W4224" s="24"/>
      <c r="X4224" s="148"/>
      <c r="Y4224" s="148"/>
      <c r="Z4224" s="148"/>
      <c r="AA4224" s="148"/>
      <c r="AB4224" s="148"/>
      <c r="AC4224" s="148"/>
      <c r="AD4224" s="148"/>
      <c r="AE4224" s="148"/>
      <c r="AF4224" s="148"/>
      <c r="AG4224" s="148"/>
      <c r="AH4224" s="148"/>
    </row>
    <row r="4225" spans="1:34">
      <c r="A4225" s="144"/>
      <c r="B4225" s="33"/>
      <c r="C4225" s="33"/>
      <c r="D4225" s="33"/>
      <c r="E4225" s="33"/>
      <c r="F4225" s="33"/>
      <c r="G4225" s="33"/>
      <c r="H4225" s="33"/>
      <c r="I4225" s="33"/>
      <c r="J4225" s="145"/>
      <c r="K4225" s="33"/>
      <c r="L4225" s="33"/>
      <c r="M4225" s="146"/>
      <c r="N4225" s="144"/>
      <c r="O4225" s="147"/>
      <c r="P4225" s="148"/>
      <c r="Q4225" s="148"/>
      <c r="R4225" s="33"/>
      <c r="S4225" s="33"/>
      <c r="T4225" s="144"/>
      <c r="U4225" s="33"/>
      <c r="V4225" s="33"/>
      <c r="W4225" s="24"/>
      <c r="X4225" s="148"/>
      <c r="Y4225" s="148"/>
      <c r="Z4225" s="148"/>
      <c r="AA4225" s="148"/>
      <c r="AB4225" s="148"/>
      <c r="AC4225" s="148"/>
      <c r="AD4225" s="148"/>
      <c r="AE4225" s="148"/>
      <c r="AF4225" s="148"/>
      <c r="AG4225" s="148"/>
      <c r="AH4225" s="148"/>
    </row>
    <row r="4226" spans="1:34">
      <c r="A4226" s="144"/>
      <c r="B4226" s="33"/>
      <c r="C4226" s="33"/>
      <c r="D4226" s="33"/>
      <c r="E4226" s="33"/>
      <c r="F4226" s="33"/>
      <c r="G4226" s="33"/>
      <c r="H4226" s="33"/>
      <c r="I4226" s="33"/>
      <c r="J4226" s="145"/>
      <c r="K4226" s="33"/>
      <c r="L4226" s="33"/>
      <c r="M4226" s="146"/>
      <c r="N4226" s="144"/>
      <c r="O4226" s="147"/>
      <c r="P4226" s="148"/>
      <c r="Q4226" s="148"/>
      <c r="R4226" s="33"/>
      <c r="S4226" s="33"/>
      <c r="T4226" s="144"/>
      <c r="U4226" s="33"/>
      <c r="V4226" s="33"/>
      <c r="W4226" s="24"/>
      <c r="X4226" s="148"/>
      <c r="Y4226" s="148"/>
      <c r="Z4226" s="148"/>
      <c r="AA4226" s="148"/>
      <c r="AB4226" s="148"/>
      <c r="AC4226" s="148"/>
      <c r="AD4226" s="148"/>
      <c r="AE4226" s="148"/>
      <c r="AF4226" s="148"/>
      <c r="AG4226" s="148"/>
      <c r="AH4226" s="148"/>
    </row>
    <row r="4227" spans="1:34">
      <c r="A4227" s="144"/>
      <c r="B4227" s="33"/>
      <c r="C4227" s="33"/>
      <c r="D4227" s="33"/>
      <c r="E4227" s="33"/>
      <c r="F4227" s="33"/>
      <c r="G4227" s="33"/>
      <c r="H4227" s="33"/>
      <c r="I4227" s="33"/>
      <c r="J4227" s="145"/>
      <c r="K4227" s="33"/>
      <c r="L4227" s="33"/>
      <c r="M4227" s="146"/>
      <c r="N4227" s="144"/>
      <c r="O4227" s="147"/>
      <c r="P4227" s="148"/>
      <c r="Q4227" s="148"/>
      <c r="R4227" s="33"/>
      <c r="S4227" s="33"/>
      <c r="T4227" s="144"/>
      <c r="U4227" s="33"/>
      <c r="V4227" s="33"/>
      <c r="W4227" s="24"/>
      <c r="X4227" s="148"/>
      <c r="Y4227" s="148"/>
      <c r="Z4227" s="148"/>
      <c r="AA4227" s="148"/>
      <c r="AB4227" s="148"/>
      <c r="AC4227" s="148"/>
      <c r="AD4227" s="148"/>
      <c r="AE4227" s="148"/>
      <c r="AF4227" s="148"/>
      <c r="AG4227" s="148"/>
      <c r="AH4227" s="148"/>
    </row>
    <row r="4228" spans="1:34">
      <c r="A4228" s="144"/>
      <c r="B4228" s="33"/>
      <c r="C4228" s="33"/>
      <c r="D4228" s="33"/>
      <c r="E4228" s="33"/>
      <c r="F4228" s="33"/>
      <c r="G4228" s="33"/>
      <c r="H4228" s="33"/>
      <c r="I4228" s="33"/>
      <c r="J4228" s="145"/>
      <c r="K4228" s="33"/>
      <c r="L4228" s="33"/>
      <c r="M4228" s="146"/>
      <c r="N4228" s="144"/>
      <c r="O4228" s="147"/>
      <c r="P4228" s="148"/>
      <c r="Q4228" s="148"/>
      <c r="R4228" s="33"/>
      <c r="S4228" s="33"/>
      <c r="T4228" s="144"/>
      <c r="U4228" s="33"/>
      <c r="V4228" s="33"/>
      <c r="W4228" s="24"/>
      <c r="X4228" s="148"/>
      <c r="Y4228" s="148"/>
      <c r="Z4228" s="148"/>
      <c r="AA4228" s="148"/>
      <c r="AB4228" s="148"/>
      <c r="AC4228" s="148"/>
      <c r="AD4228" s="148"/>
      <c r="AE4228" s="148"/>
      <c r="AF4228" s="148"/>
      <c r="AG4228" s="148"/>
      <c r="AH4228" s="148"/>
    </row>
    <row r="4229" spans="1:34">
      <c r="A4229" s="144"/>
      <c r="B4229" s="33"/>
      <c r="C4229" s="33"/>
      <c r="D4229" s="33"/>
      <c r="E4229" s="33"/>
      <c r="F4229" s="33"/>
      <c r="G4229" s="33"/>
      <c r="H4229" s="33"/>
      <c r="I4229" s="33"/>
      <c r="J4229" s="145"/>
      <c r="K4229" s="33"/>
      <c r="L4229" s="33"/>
      <c r="M4229" s="146"/>
      <c r="N4229" s="144"/>
      <c r="O4229" s="147"/>
      <c r="P4229" s="148"/>
      <c r="Q4229" s="148"/>
      <c r="R4229" s="33"/>
      <c r="S4229" s="33"/>
      <c r="T4229" s="144"/>
      <c r="U4229" s="33"/>
      <c r="V4229" s="33"/>
      <c r="W4229" s="24"/>
      <c r="X4229" s="148"/>
      <c r="Y4229" s="148"/>
      <c r="Z4229" s="148"/>
      <c r="AA4229" s="148"/>
      <c r="AB4229" s="148"/>
      <c r="AC4229" s="148"/>
      <c r="AD4229" s="148"/>
      <c r="AE4229" s="148"/>
      <c r="AF4229" s="148"/>
      <c r="AG4229" s="148"/>
      <c r="AH4229" s="148"/>
    </row>
    <row r="4230" spans="1:34">
      <c r="A4230" s="144"/>
      <c r="B4230" s="33"/>
      <c r="C4230" s="33"/>
      <c r="D4230" s="33"/>
      <c r="E4230" s="33"/>
      <c r="F4230" s="33"/>
      <c r="G4230" s="33"/>
      <c r="H4230" s="33"/>
      <c r="I4230" s="33"/>
      <c r="J4230" s="145"/>
      <c r="K4230" s="33"/>
      <c r="L4230" s="33"/>
      <c r="M4230" s="146"/>
      <c r="N4230" s="144"/>
      <c r="O4230" s="147"/>
      <c r="P4230" s="148"/>
      <c r="Q4230" s="148"/>
      <c r="R4230" s="33"/>
      <c r="S4230" s="33"/>
      <c r="T4230" s="144"/>
      <c r="U4230" s="33"/>
      <c r="V4230" s="33"/>
      <c r="W4230" s="24"/>
      <c r="X4230" s="148"/>
      <c r="Y4230" s="148"/>
      <c r="Z4230" s="148"/>
      <c r="AA4230" s="148"/>
      <c r="AB4230" s="148"/>
      <c r="AC4230" s="148"/>
      <c r="AD4230" s="148"/>
      <c r="AE4230" s="148"/>
      <c r="AF4230" s="148"/>
      <c r="AG4230" s="148"/>
      <c r="AH4230" s="148"/>
    </row>
    <row r="4231" spans="1:34">
      <c r="A4231" s="144"/>
      <c r="B4231" s="33"/>
      <c r="C4231" s="33"/>
      <c r="D4231" s="33"/>
      <c r="E4231" s="33"/>
      <c r="F4231" s="33"/>
      <c r="G4231" s="33"/>
      <c r="H4231" s="33"/>
      <c r="I4231" s="33"/>
      <c r="J4231" s="145"/>
      <c r="K4231" s="33"/>
      <c r="L4231" s="33"/>
      <c r="M4231" s="146"/>
      <c r="N4231" s="144"/>
      <c r="O4231" s="147"/>
      <c r="P4231" s="148"/>
      <c r="Q4231" s="148"/>
      <c r="R4231" s="33"/>
      <c r="S4231" s="33"/>
      <c r="T4231" s="144"/>
      <c r="U4231" s="33"/>
      <c r="V4231" s="33"/>
      <c r="W4231" s="24"/>
      <c r="X4231" s="148"/>
      <c r="Y4231" s="148"/>
      <c r="Z4231" s="148"/>
      <c r="AA4231" s="148"/>
      <c r="AB4231" s="148"/>
      <c r="AC4231" s="148"/>
      <c r="AD4231" s="148"/>
      <c r="AE4231" s="148"/>
      <c r="AF4231" s="148"/>
      <c r="AG4231" s="148"/>
      <c r="AH4231" s="148"/>
    </row>
    <row r="4232" spans="1:34">
      <c r="A4232" s="144"/>
      <c r="B4232" s="33"/>
      <c r="C4232" s="33"/>
      <c r="D4232" s="33"/>
      <c r="E4232" s="33"/>
      <c r="F4232" s="33"/>
      <c r="G4232" s="33"/>
      <c r="H4232" s="33"/>
      <c r="I4232" s="33"/>
      <c r="J4232" s="145"/>
      <c r="K4232" s="33"/>
      <c r="L4232" s="33"/>
      <c r="M4232" s="146"/>
      <c r="N4232" s="144"/>
      <c r="O4232" s="147"/>
      <c r="P4232" s="148"/>
      <c r="Q4232" s="148"/>
      <c r="R4232" s="33"/>
      <c r="S4232" s="33"/>
      <c r="T4232" s="144"/>
      <c r="U4232" s="33"/>
      <c r="V4232" s="33"/>
      <c r="W4232" s="24"/>
      <c r="X4232" s="148"/>
      <c r="Y4232" s="148"/>
      <c r="Z4232" s="148"/>
      <c r="AA4232" s="148"/>
      <c r="AB4232" s="148"/>
      <c r="AC4232" s="148"/>
      <c r="AD4232" s="148"/>
      <c r="AE4232" s="148"/>
      <c r="AF4232" s="148"/>
      <c r="AG4232" s="148"/>
      <c r="AH4232" s="148"/>
    </row>
    <row r="4233" spans="1:34">
      <c r="A4233" s="144"/>
      <c r="B4233" s="33"/>
      <c r="C4233" s="33"/>
      <c r="D4233" s="33"/>
      <c r="E4233" s="33"/>
      <c r="F4233" s="33"/>
      <c r="G4233" s="33"/>
      <c r="H4233" s="33"/>
      <c r="I4233" s="33"/>
      <c r="J4233" s="145"/>
      <c r="K4233" s="33"/>
      <c r="L4233" s="33"/>
      <c r="M4233" s="146"/>
      <c r="N4233" s="144"/>
      <c r="O4233" s="147"/>
      <c r="P4233" s="148"/>
      <c r="Q4233" s="148"/>
      <c r="R4233" s="33"/>
      <c r="S4233" s="33"/>
      <c r="T4233" s="144"/>
      <c r="U4233" s="33"/>
      <c r="V4233" s="33"/>
      <c r="W4233" s="24"/>
      <c r="X4233" s="148"/>
      <c r="Y4233" s="148"/>
      <c r="Z4233" s="148"/>
      <c r="AA4233" s="148"/>
      <c r="AB4233" s="148"/>
      <c r="AC4233" s="148"/>
      <c r="AD4233" s="148"/>
      <c r="AE4233" s="148"/>
      <c r="AF4233" s="148"/>
      <c r="AG4233" s="148"/>
      <c r="AH4233" s="148"/>
    </row>
    <row r="4234" spans="1:34">
      <c r="A4234" s="144"/>
      <c r="B4234" s="33"/>
      <c r="C4234" s="33"/>
      <c r="D4234" s="33"/>
      <c r="E4234" s="33"/>
      <c r="F4234" s="33"/>
      <c r="G4234" s="33"/>
      <c r="H4234" s="33"/>
      <c r="I4234" s="33"/>
      <c r="J4234" s="145"/>
      <c r="K4234" s="33"/>
      <c r="L4234" s="33"/>
      <c r="M4234" s="146"/>
      <c r="N4234" s="144"/>
      <c r="O4234" s="147"/>
      <c r="P4234" s="148"/>
      <c r="Q4234" s="148"/>
      <c r="R4234" s="33"/>
      <c r="S4234" s="33"/>
      <c r="T4234" s="144"/>
      <c r="U4234" s="33"/>
      <c r="V4234" s="33"/>
      <c r="W4234" s="24"/>
      <c r="X4234" s="148"/>
      <c r="Y4234" s="148"/>
      <c r="Z4234" s="148"/>
      <c r="AA4234" s="148"/>
      <c r="AB4234" s="148"/>
      <c r="AC4234" s="148"/>
      <c r="AD4234" s="148"/>
      <c r="AE4234" s="148"/>
      <c r="AF4234" s="148"/>
      <c r="AG4234" s="148"/>
      <c r="AH4234" s="148"/>
    </row>
    <row r="4235" spans="1:34">
      <c r="A4235" s="144"/>
      <c r="B4235" s="33"/>
      <c r="C4235" s="33"/>
      <c r="D4235" s="33"/>
      <c r="E4235" s="33"/>
      <c r="F4235" s="33"/>
      <c r="G4235" s="33"/>
      <c r="H4235" s="33"/>
      <c r="I4235" s="33"/>
      <c r="J4235" s="145"/>
      <c r="K4235" s="33"/>
      <c r="L4235" s="33"/>
      <c r="M4235" s="146"/>
      <c r="N4235" s="144"/>
      <c r="O4235" s="147"/>
      <c r="P4235" s="148"/>
      <c r="Q4235" s="148"/>
      <c r="R4235" s="33"/>
      <c r="S4235" s="33"/>
      <c r="T4235" s="144"/>
      <c r="U4235" s="33"/>
      <c r="V4235" s="33"/>
      <c r="W4235" s="24"/>
      <c r="X4235" s="148"/>
      <c r="Y4235" s="148"/>
      <c r="Z4235" s="148"/>
      <c r="AA4235" s="148"/>
      <c r="AB4235" s="148"/>
      <c r="AC4235" s="148"/>
      <c r="AD4235" s="148"/>
      <c r="AE4235" s="148"/>
      <c r="AF4235" s="148"/>
      <c r="AG4235" s="148"/>
      <c r="AH4235" s="148"/>
    </row>
    <row r="4236" spans="1:34">
      <c r="A4236" s="144"/>
      <c r="B4236" s="33"/>
      <c r="C4236" s="33"/>
      <c r="D4236" s="33"/>
      <c r="E4236" s="33"/>
      <c r="F4236" s="33"/>
      <c r="G4236" s="33"/>
      <c r="H4236" s="33"/>
      <c r="I4236" s="33"/>
      <c r="J4236" s="145"/>
      <c r="K4236" s="33"/>
      <c r="L4236" s="33"/>
      <c r="M4236" s="146"/>
      <c r="N4236" s="144"/>
      <c r="O4236" s="147"/>
      <c r="P4236" s="148"/>
      <c r="Q4236" s="148"/>
      <c r="R4236" s="33"/>
      <c r="S4236" s="33"/>
      <c r="T4236" s="144"/>
      <c r="U4236" s="33"/>
      <c r="V4236" s="33"/>
      <c r="W4236" s="24"/>
      <c r="X4236" s="148"/>
      <c r="Y4236" s="148"/>
      <c r="Z4236" s="148"/>
      <c r="AA4236" s="148"/>
      <c r="AB4236" s="148"/>
      <c r="AC4236" s="148"/>
      <c r="AD4236" s="148"/>
      <c r="AE4236" s="148"/>
      <c r="AF4236" s="148"/>
      <c r="AG4236" s="148"/>
      <c r="AH4236" s="148"/>
    </row>
    <row r="4237" spans="1:34">
      <c r="A4237" s="144"/>
      <c r="B4237" s="33"/>
      <c r="C4237" s="33"/>
      <c r="D4237" s="33"/>
      <c r="E4237" s="33"/>
      <c r="F4237" s="33"/>
      <c r="G4237" s="33"/>
      <c r="H4237" s="33"/>
      <c r="I4237" s="33"/>
      <c r="J4237" s="145"/>
      <c r="K4237" s="33"/>
      <c r="L4237" s="33"/>
      <c r="M4237" s="146"/>
      <c r="N4237" s="144"/>
      <c r="O4237" s="147"/>
      <c r="P4237" s="148"/>
      <c r="Q4237" s="148"/>
      <c r="R4237" s="33"/>
      <c r="S4237" s="33"/>
      <c r="T4237" s="144"/>
      <c r="U4237" s="33"/>
      <c r="V4237" s="33"/>
      <c r="W4237" s="24"/>
      <c r="X4237" s="148"/>
      <c r="Y4237" s="148"/>
      <c r="Z4237" s="148"/>
      <c r="AA4237" s="148"/>
      <c r="AB4237" s="148"/>
      <c r="AC4237" s="148"/>
      <c r="AD4237" s="148"/>
      <c r="AE4237" s="148"/>
      <c r="AF4237" s="148"/>
      <c r="AG4237" s="148"/>
      <c r="AH4237" s="148"/>
    </row>
    <row r="4238" spans="1:34">
      <c r="A4238" s="144"/>
      <c r="B4238" s="33"/>
      <c r="C4238" s="33"/>
      <c r="D4238" s="33"/>
      <c r="E4238" s="33"/>
      <c r="F4238" s="33"/>
      <c r="G4238" s="33"/>
      <c r="H4238" s="33"/>
      <c r="I4238" s="33"/>
      <c r="J4238" s="145"/>
      <c r="K4238" s="33"/>
      <c r="L4238" s="33"/>
      <c r="M4238" s="146"/>
      <c r="N4238" s="144"/>
      <c r="O4238" s="147"/>
      <c r="P4238" s="148"/>
      <c r="Q4238" s="148"/>
      <c r="R4238" s="33"/>
      <c r="S4238" s="33"/>
      <c r="T4238" s="144"/>
      <c r="U4238" s="33"/>
      <c r="V4238" s="33"/>
      <c r="W4238" s="24"/>
      <c r="X4238" s="148"/>
      <c r="Y4238" s="148"/>
      <c r="Z4238" s="148"/>
      <c r="AA4238" s="148"/>
      <c r="AB4238" s="148"/>
      <c r="AC4238" s="148"/>
      <c r="AD4238" s="148"/>
      <c r="AE4238" s="148"/>
      <c r="AF4238" s="148"/>
      <c r="AG4238" s="148"/>
      <c r="AH4238" s="148"/>
    </row>
    <row r="4239" spans="1:34">
      <c r="A4239" s="144"/>
      <c r="B4239" s="33"/>
      <c r="C4239" s="33"/>
      <c r="D4239" s="33"/>
      <c r="E4239" s="33"/>
      <c r="F4239" s="33"/>
      <c r="G4239" s="33"/>
      <c r="H4239" s="33"/>
      <c r="I4239" s="33"/>
      <c r="J4239" s="145"/>
      <c r="K4239" s="33"/>
      <c r="L4239" s="33"/>
      <c r="M4239" s="146"/>
      <c r="N4239" s="144"/>
      <c r="O4239" s="147"/>
      <c r="P4239" s="148"/>
      <c r="Q4239" s="148"/>
      <c r="R4239" s="33"/>
      <c r="S4239" s="33"/>
      <c r="T4239" s="144"/>
      <c r="U4239" s="33"/>
      <c r="V4239" s="33"/>
      <c r="W4239" s="24"/>
      <c r="X4239" s="148"/>
      <c r="Y4239" s="148"/>
      <c r="Z4239" s="148"/>
      <c r="AA4239" s="148"/>
      <c r="AB4239" s="148"/>
      <c r="AC4239" s="148"/>
      <c r="AD4239" s="148"/>
      <c r="AE4239" s="148"/>
      <c r="AF4239" s="148"/>
      <c r="AG4239" s="148"/>
      <c r="AH4239" s="148"/>
    </row>
    <row r="4240" spans="1:34">
      <c r="A4240" s="144"/>
      <c r="B4240" s="33"/>
      <c r="C4240" s="33"/>
      <c r="D4240" s="33"/>
      <c r="E4240" s="33"/>
      <c r="F4240" s="33"/>
      <c r="G4240" s="33"/>
      <c r="H4240" s="33"/>
      <c r="I4240" s="33"/>
      <c r="J4240" s="145"/>
      <c r="K4240" s="33"/>
      <c r="L4240" s="33"/>
      <c r="M4240" s="146"/>
      <c r="N4240" s="144"/>
      <c r="O4240" s="147"/>
      <c r="P4240" s="148"/>
      <c r="Q4240" s="148"/>
      <c r="R4240" s="33"/>
      <c r="S4240" s="33"/>
      <c r="T4240" s="144"/>
      <c r="U4240" s="33"/>
      <c r="V4240" s="33"/>
      <c r="W4240" s="24"/>
      <c r="X4240" s="148"/>
      <c r="Y4240" s="148"/>
      <c r="Z4240" s="148"/>
      <c r="AA4240" s="148"/>
      <c r="AB4240" s="148"/>
      <c r="AC4240" s="148"/>
      <c r="AD4240" s="148"/>
      <c r="AE4240" s="148"/>
      <c r="AF4240" s="148"/>
      <c r="AG4240" s="148"/>
      <c r="AH4240" s="148"/>
    </row>
    <row r="4241" spans="1:34">
      <c r="A4241" s="144"/>
      <c r="B4241" s="33"/>
      <c r="C4241" s="33"/>
      <c r="D4241" s="33"/>
      <c r="E4241" s="33"/>
      <c r="F4241" s="33"/>
      <c r="G4241" s="33"/>
      <c r="H4241" s="33"/>
      <c r="I4241" s="33"/>
      <c r="J4241" s="145"/>
      <c r="K4241" s="33"/>
      <c r="L4241" s="33"/>
      <c r="M4241" s="146"/>
      <c r="N4241" s="144"/>
      <c r="O4241" s="147"/>
      <c r="P4241" s="148"/>
      <c r="Q4241" s="148"/>
      <c r="R4241" s="33"/>
      <c r="S4241" s="33"/>
      <c r="T4241" s="144"/>
      <c r="U4241" s="33"/>
      <c r="V4241" s="33"/>
      <c r="W4241" s="24"/>
      <c r="X4241" s="148"/>
      <c r="Y4241" s="148"/>
      <c r="Z4241" s="148"/>
      <c r="AA4241" s="148"/>
      <c r="AB4241" s="148"/>
      <c r="AC4241" s="148"/>
      <c r="AD4241" s="148"/>
      <c r="AE4241" s="148"/>
      <c r="AF4241" s="148"/>
      <c r="AG4241" s="148"/>
      <c r="AH4241" s="148"/>
    </row>
    <row r="4242" spans="1:34">
      <c r="A4242" s="144"/>
      <c r="B4242" s="33"/>
      <c r="C4242" s="33"/>
      <c r="D4242" s="33"/>
      <c r="E4242" s="33"/>
      <c r="F4242" s="33"/>
      <c r="G4242" s="33"/>
      <c r="H4242" s="33"/>
      <c r="I4242" s="33"/>
      <c r="J4242" s="145"/>
      <c r="K4242" s="33"/>
      <c r="L4242" s="33"/>
      <c r="M4242" s="146"/>
      <c r="N4242" s="144"/>
      <c r="O4242" s="147"/>
      <c r="P4242" s="148"/>
      <c r="Q4242" s="148"/>
      <c r="R4242" s="33"/>
      <c r="S4242" s="33"/>
      <c r="T4242" s="144"/>
      <c r="U4242" s="33"/>
      <c r="V4242" s="33"/>
      <c r="W4242" s="24"/>
      <c r="X4242" s="148"/>
      <c r="Y4242" s="148"/>
      <c r="Z4242" s="148"/>
      <c r="AA4242" s="148"/>
      <c r="AB4242" s="148"/>
      <c r="AC4242" s="148"/>
      <c r="AD4242" s="148"/>
      <c r="AE4242" s="148"/>
      <c r="AF4242" s="148"/>
      <c r="AG4242" s="148"/>
      <c r="AH4242" s="148"/>
    </row>
    <row r="4243" spans="1:34">
      <c r="A4243" s="144"/>
      <c r="B4243" s="33"/>
      <c r="C4243" s="33"/>
      <c r="D4243" s="33"/>
      <c r="E4243" s="33"/>
      <c r="F4243" s="33"/>
      <c r="G4243" s="33"/>
      <c r="H4243" s="33"/>
      <c r="I4243" s="33"/>
      <c r="J4243" s="145"/>
      <c r="K4243" s="33"/>
      <c r="L4243" s="33"/>
      <c r="M4243" s="146"/>
      <c r="N4243" s="144"/>
      <c r="O4243" s="147"/>
      <c r="P4243" s="148"/>
      <c r="Q4243" s="148"/>
      <c r="R4243" s="33"/>
      <c r="S4243" s="33"/>
      <c r="T4243" s="144"/>
      <c r="U4243" s="33"/>
      <c r="V4243" s="33"/>
      <c r="W4243" s="24"/>
      <c r="X4243" s="148"/>
      <c r="Y4243" s="148"/>
      <c r="Z4243" s="148"/>
      <c r="AA4243" s="148"/>
      <c r="AB4243" s="148"/>
      <c r="AC4243" s="148"/>
      <c r="AD4243" s="148"/>
      <c r="AE4243" s="148"/>
      <c r="AF4243" s="148"/>
      <c r="AG4243" s="148"/>
      <c r="AH4243" s="148"/>
    </row>
    <row r="4244" spans="1:34">
      <c r="A4244" s="144"/>
      <c r="B4244" s="33"/>
      <c r="C4244" s="33"/>
      <c r="D4244" s="33"/>
      <c r="E4244" s="33"/>
      <c r="F4244" s="33"/>
      <c r="G4244" s="33"/>
      <c r="H4244" s="33"/>
      <c r="I4244" s="33"/>
      <c r="J4244" s="145"/>
      <c r="K4244" s="33"/>
      <c r="L4244" s="33"/>
      <c r="M4244" s="146"/>
      <c r="N4244" s="144"/>
      <c r="O4244" s="147"/>
      <c r="P4244" s="148"/>
      <c r="Q4244" s="148"/>
      <c r="R4244" s="33"/>
      <c r="S4244" s="33"/>
      <c r="T4244" s="144"/>
      <c r="U4244" s="33"/>
      <c r="V4244" s="33"/>
      <c r="W4244" s="24"/>
      <c r="X4244" s="148"/>
      <c r="Y4244" s="148"/>
      <c r="Z4244" s="148"/>
      <c r="AA4244" s="148"/>
      <c r="AB4244" s="148"/>
      <c r="AC4244" s="148"/>
      <c r="AD4244" s="148"/>
      <c r="AE4244" s="148"/>
      <c r="AF4244" s="148"/>
      <c r="AG4244" s="148"/>
      <c r="AH4244" s="148"/>
    </row>
    <row r="4245" spans="1:34">
      <c r="A4245" s="144"/>
      <c r="B4245" s="33"/>
      <c r="C4245" s="33"/>
      <c r="D4245" s="33"/>
      <c r="E4245" s="33"/>
      <c r="F4245" s="33"/>
      <c r="G4245" s="33"/>
      <c r="H4245" s="33"/>
      <c r="I4245" s="33"/>
      <c r="J4245" s="145"/>
      <c r="K4245" s="33"/>
      <c r="L4245" s="33"/>
      <c r="M4245" s="146"/>
      <c r="N4245" s="144"/>
      <c r="O4245" s="147"/>
      <c r="P4245" s="148"/>
      <c r="Q4245" s="148"/>
      <c r="R4245" s="33"/>
      <c r="S4245" s="33"/>
      <c r="T4245" s="144"/>
      <c r="U4245" s="33"/>
      <c r="V4245" s="33"/>
      <c r="W4245" s="24"/>
      <c r="X4245" s="148"/>
      <c r="Y4245" s="148"/>
      <c r="Z4245" s="148"/>
      <c r="AA4245" s="148"/>
      <c r="AB4245" s="148"/>
      <c r="AC4245" s="148"/>
      <c r="AD4245" s="148"/>
      <c r="AE4245" s="148"/>
      <c r="AF4245" s="148"/>
      <c r="AG4245" s="148"/>
      <c r="AH4245" s="148"/>
    </row>
    <row r="4246" spans="1:34">
      <c r="A4246" s="144"/>
      <c r="B4246" s="33"/>
      <c r="C4246" s="33"/>
      <c r="D4246" s="33"/>
      <c r="E4246" s="33"/>
      <c r="F4246" s="33"/>
      <c r="G4246" s="33"/>
      <c r="H4246" s="33"/>
      <c r="I4246" s="33"/>
      <c r="J4246" s="145"/>
      <c r="K4246" s="33"/>
      <c r="L4246" s="33"/>
      <c r="M4246" s="146"/>
      <c r="N4246" s="144"/>
      <c r="O4246" s="147"/>
      <c r="P4246" s="148"/>
      <c r="Q4246" s="148"/>
      <c r="R4246" s="33"/>
      <c r="S4246" s="33"/>
      <c r="T4246" s="144"/>
      <c r="U4246" s="33"/>
      <c r="V4246" s="33"/>
      <c r="W4246" s="24"/>
      <c r="X4246" s="148"/>
      <c r="Y4246" s="148"/>
      <c r="Z4246" s="148"/>
      <c r="AA4246" s="148"/>
      <c r="AB4246" s="148"/>
      <c r="AC4246" s="148"/>
      <c r="AD4246" s="148"/>
      <c r="AE4246" s="148"/>
      <c r="AF4246" s="148"/>
      <c r="AG4246" s="148"/>
      <c r="AH4246" s="148"/>
    </row>
    <row r="4247" spans="1:34">
      <c r="A4247" s="144"/>
      <c r="B4247" s="33"/>
      <c r="C4247" s="33"/>
      <c r="D4247" s="33"/>
      <c r="E4247" s="33"/>
      <c r="F4247" s="33"/>
      <c r="G4247" s="33"/>
      <c r="H4247" s="33"/>
      <c r="I4247" s="33"/>
      <c r="J4247" s="145"/>
      <c r="K4247" s="33"/>
      <c r="L4247" s="33"/>
      <c r="M4247" s="146"/>
      <c r="N4247" s="144"/>
      <c r="O4247" s="147"/>
      <c r="P4247" s="148"/>
      <c r="Q4247" s="148"/>
      <c r="R4247" s="33"/>
      <c r="S4247" s="33"/>
      <c r="T4247" s="144"/>
      <c r="U4247" s="33"/>
      <c r="V4247" s="33"/>
      <c r="W4247" s="24"/>
      <c r="X4247" s="148"/>
      <c r="Y4247" s="148"/>
      <c r="Z4247" s="148"/>
      <c r="AA4247" s="148"/>
      <c r="AB4247" s="148"/>
      <c r="AC4247" s="148"/>
      <c r="AD4247" s="148"/>
      <c r="AE4247" s="148"/>
      <c r="AF4247" s="148"/>
      <c r="AG4247" s="148"/>
      <c r="AH4247" s="148"/>
    </row>
    <row r="4248" spans="1:34">
      <c r="A4248" s="144"/>
      <c r="B4248" s="33"/>
      <c r="C4248" s="33"/>
      <c r="D4248" s="33"/>
      <c r="E4248" s="33"/>
      <c r="F4248" s="33"/>
      <c r="G4248" s="33"/>
      <c r="H4248" s="33"/>
      <c r="I4248" s="33"/>
      <c r="J4248" s="145"/>
      <c r="K4248" s="33"/>
      <c r="L4248" s="33"/>
      <c r="M4248" s="146"/>
      <c r="N4248" s="144"/>
      <c r="O4248" s="147"/>
      <c r="P4248" s="148"/>
      <c r="Q4248" s="148"/>
      <c r="R4248" s="33"/>
      <c r="S4248" s="33"/>
      <c r="T4248" s="144"/>
      <c r="U4248" s="33"/>
      <c r="V4248" s="33"/>
      <c r="W4248" s="24"/>
      <c r="X4248" s="148"/>
      <c r="Y4248" s="148"/>
      <c r="Z4248" s="148"/>
      <c r="AA4248" s="148"/>
      <c r="AB4248" s="148"/>
      <c r="AC4248" s="148"/>
      <c r="AD4248" s="148"/>
      <c r="AE4248" s="148"/>
      <c r="AF4248" s="148"/>
      <c r="AG4248" s="148"/>
      <c r="AH4248" s="148"/>
    </row>
    <row r="4249" spans="1:34">
      <c r="A4249" s="144"/>
      <c r="B4249" s="33"/>
      <c r="C4249" s="33"/>
      <c r="D4249" s="33"/>
      <c r="E4249" s="33"/>
      <c r="F4249" s="33"/>
      <c r="G4249" s="33"/>
      <c r="H4249" s="33"/>
      <c r="I4249" s="33"/>
      <c r="J4249" s="145"/>
      <c r="K4249" s="33"/>
      <c r="L4249" s="33"/>
      <c r="M4249" s="146"/>
      <c r="N4249" s="144"/>
      <c r="O4249" s="147"/>
      <c r="P4249" s="148"/>
      <c r="Q4249" s="148"/>
      <c r="R4249" s="33"/>
      <c r="S4249" s="33"/>
      <c r="T4249" s="144"/>
      <c r="U4249" s="33"/>
      <c r="V4249" s="33"/>
      <c r="W4249" s="24"/>
      <c r="X4249" s="148"/>
      <c r="Y4249" s="148"/>
      <c r="Z4249" s="148"/>
      <c r="AA4249" s="148"/>
      <c r="AB4249" s="148"/>
      <c r="AC4249" s="148"/>
      <c r="AD4249" s="148"/>
      <c r="AE4249" s="148"/>
      <c r="AF4249" s="148"/>
      <c r="AG4249" s="148"/>
      <c r="AH4249" s="148"/>
    </row>
    <row r="4250" spans="1:34">
      <c r="A4250" s="144"/>
      <c r="B4250" s="33"/>
      <c r="C4250" s="33"/>
      <c r="D4250" s="33"/>
      <c r="E4250" s="33"/>
      <c r="F4250" s="33"/>
      <c r="G4250" s="33"/>
      <c r="H4250" s="33"/>
      <c r="I4250" s="33"/>
      <c r="J4250" s="145"/>
      <c r="K4250" s="33"/>
      <c r="L4250" s="33"/>
      <c r="M4250" s="146"/>
      <c r="N4250" s="144"/>
      <c r="O4250" s="147"/>
      <c r="P4250" s="148"/>
      <c r="Q4250" s="148"/>
      <c r="R4250" s="33"/>
      <c r="S4250" s="33"/>
      <c r="T4250" s="144"/>
      <c r="U4250" s="33"/>
      <c r="V4250" s="33"/>
      <c r="W4250" s="24"/>
      <c r="X4250" s="148"/>
      <c r="Y4250" s="148"/>
      <c r="Z4250" s="148"/>
      <c r="AA4250" s="148"/>
      <c r="AB4250" s="148"/>
      <c r="AC4250" s="148"/>
      <c r="AD4250" s="148"/>
      <c r="AE4250" s="148"/>
      <c r="AF4250" s="148"/>
      <c r="AG4250" s="148"/>
      <c r="AH4250" s="148"/>
    </row>
    <row r="4251" spans="1:34">
      <c r="A4251" s="144"/>
      <c r="B4251" s="33"/>
      <c r="C4251" s="33"/>
      <c r="D4251" s="33"/>
      <c r="E4251" s="33"/>
      <c r="F4251" s="33"/>
      <c r="G4251" s="33"/>
      <c r="H4251" s="33"/>
      <c r="I4251" s="33"/>
      <c r="J4251" s="145"/>
      <c r="K4251" s="33"/>
      <c r="L4251" s="33"/>
      <c r="M4251" s="146"/>
      <c r="N4251" s="144"/>
      <c r="O4251" s="147"/>
      <c r="P4251" s="148"/>
      <c r="Q4251" s="148"/>
      <c r="R4251" s="33"/>
      <c r="S4251" s="33"/>
      <c r="T4251" s="144"/>
      <c r="U4251" s="33"/>
      <c r="V4251" s="33"/>
      <c r="W4251" s="24"/>
      <c r="X4251" s="148"/>
      <c r="Y4251" s="148"/>
      <c r="Z4251" s="148"/>
      <c r="AA4251" s="148"/>
      <c r="AB4251" s="148"/>
      <c r="AC4251" s="148"/>
      <c r="AD4251" s="148"/>
      <c r="AE4251" s="148"/>
      <c r="AF4251" s="148"/>
      <c r="AG4251" s="148"/>
      <c r="AH4251" s="148"/>
    </row>
    <row r="4252" spans="1:34">
      <c r="A4252" s="144"/>
      <c r="B4252" s="33"/>
      <c r="C4252" s="33"/>
      <c r="D4252" s="33"/>
      <c r="E4252" s="33"/>
      <c r="F4252" s="33"/>
      <c r="G4252" s="33"/>
      <c r="H4252" s="33"/>
      <c r="I4252" s="33"/>
      <c r="J4252" s="145"/>
      <c r="K4252" s="33"/>
      <c r="L4252" s="33"/>
      <c r="M4252" s="146"/>
      <c r="N4252" s="144"/>
      <c r="O4252" s="147"/>
      <c r="P4252" s="148"/>
      <c r="Q4252" s="148"/>
      <c r="R4252" s="33"/>
      <c r="S4252" s="33"/>
      <c r="T4252" s="144"/>
      <c r="U4252" s="33"/>
      <c r="V4252" s="33"/>
      <c r="W4252" s="24"/>
      <c r="X4252" s="148"/>
      <c r="Y4252" s="148"/>
      <c r="Z4252" s="148"/>
      <c r="AA4252" s="148"/>
      <c r="AB4252" s="148"/>
      <c r="AC4252" s="148"/>
      <c r="AD4252" s="148"/>
      <c r="AE4252" s="148"/>
      <c r="AF4252" s="148"/>
      <c r="AG4252" s="148"/>
      <c r="AH4252" s="148"/>
    </row>
    <row r="4253" spans="1:34">
      <c r="A4253" s="144"/>
      <c r="B4253" s="33"/>
      <c r="C4253" s="33"/>
      <c r="D4253" s="33"/>
      <c r="E4253" s="33"/>
      <c r="F4253" s="33"/>
      <c r="G4253" s="33"/>
      <c r="H4253" s="33"/>
      <c r="I4253" s="33"/>
      <c r="J4253" s="145"/>
      <c r="K4253" s="33"/>
      <c r="L4253" s="33"/>
      <c r="M4253" s="146"/>
      <c r="N4253" s="144"/>
      <c r="O4253" s="147"/>
      <c r="P4253" s="148"/>
      <c r="Q4253" s="148"/>
      <c r="R4253" s="33"/>
      <c r="S4253" s="33"/>
      <c r="T4253" s="144"/>
      <c r="U4253" s="33"/>
      <c r="V4253" s="33"/>
      <c r="W4253" s="24"/>
      <c r="X4253" s="148"/>
      <c r="Y4253" s="148"/>
      <c r="Z4253" s="148"/>
      <c r="AA4253" s="148"/>
      <c r="AB4253" s="148"/>
      <c r="AC4253" s="148"/>
      <c r="AD4253" s="148"/>
      <c r="AE4253" s="148"/>
      <c r="AF4253" s="148"/>
      <c r="AG4253" s="148"/>
      <c r="AH4253" s="148"/>
    </row>
    <row r="4254" spans="1:34">
      <c r="A4254" s="144"/>
      <c r="B4254" s="33"/>
      <c r="C4254" s="33"/>
      <c r="D4254" s="33"/>
      <c r="E4254" s="33"/>
      <c r="F4254" s="33"/>
      <c r="G4254" s="33"/>
      <c r="H4254" s="33"/>
      <c r="I4254" s="33"/>
      <c r="J4254" s="145"/>
      <c r="K4254" s="33"/>
      <c r="L4254" s="33"/>
      <c r="M4254" s="146"/>
      <c r="N4254" s="144"/>
      <c r="O4254" s="147"/>
      <c r="P4254" s="148"/>
      <c r="Q4254" s="148"/>
      <c r="R4254" s="33"/>
      <c r="S4254" s="33"/>
      <c r="T4254" s="144"/>
      <c r="U4254" s="33"/>
      <c r="V4254" s="33"/>
      <c r="W4254" s="24"/>
      <c r="X4254" s="148"/>
      <c r="Y4254" s="148"/>
      <c r="Z4254" s="148"/>
      <c r="AA4254" s="148"/>
      <c r="AB4254" s="148"/>
      <c r="AC4254" s="148"/>
      <c r="AD4254" s="148"/>
      <c r="AE4254" s="148"/>
      <c r="AF4254" s="148"/>
      <c r="AG4254" s="148"/>
      <c r="AH4254" s="148"/>
    </row>
    <row r="4255" spans="1:34">
      <c r="A4255" s="144"/>
      <c r="B4255" s="33"/>
      <c r="C4255" s="33"/>
      <c r="D4255" s="33"/>
      <c r="E4255" s="33"/>
      <c r="F4255" s="33"/>
      <c r="G4255" s="33"/>
      <c r="H4255" s="33"/>
      <c r="I4255" s="33"/>
      <c r="J4255" s="145"/>
      <c r="K4255" s="33"/>
      <c r="L4255" s="33"/>
      <c r="M4255" s="146"/>
      <c r="N4255" s="144"/>
      <c r="O4255" s="147"/>
      <c r="P4255" s="148"/>
      <c r="Q4255" s="148"/>
      <c r="R4255" s="33"/>
      <c r="S4255" s="33"/>
      <c r="T4255" s="144"/>
      <c r="U4255" s="33"/>
      <c r="V4255" s="33"/>
      <c r="W4255" s="24"/>
      <c r="X4255" s="148"/>
      <c r="Y4255" s="148"/>
      <c r="Z4255" s="148"/>
      <c r="AA4255" s="148"/>
      <c r="AB4255" s="148"/>
      <c r="AC4255" s="148"/>
      <c r="AD4255" s="148"/>
      <c r="AE4255" s="148"/>
      <c r="AF4255" s="148"/>
      <c r="AG4255" s="148"/>
      <c r="AH4255" s="148"/>
    </row>
    <row r="4256" spans="1:34">
      <c r="A4256" s="144"/>
      <c r="B4256" s="33"/>
      <c r="C4256" s="33"/>
      <c r="D4256" s="33"/>
      <c r="E4256" s="33"/>
      <c r="F4256" s="33"/>
      <c r="G4256" s="33"/>
      <c r="H4256" s="33"/>
      <c r="I4256" s="33"/>
      <c r="J4256" s="145"/>
      <c r="K4256" s="33"/>
      <c r="L4256" s="33"/>
      <c r="M4256" s="146"/>
      <c r="N4256" s="144"/>
      <c r="O4256" s="147"/>
      <c r="P4256" s="148"/>
      <c r="Q4256" s="148"/>
      <c r="R4256" s="33"/>
      <c r="S4256" s="33"/>
      <c r="T4256" s="144"/>
      <c r="U4256" s="33"/>
      <c r="V4256" s="33"/>
      <c r="W4256" s="24"/>
      <c r="X4256" s="148"/>
      <c r="Y4256" s="148"/>
      <c r="Z4256" s="148"/>
      <c r="AA4256" s="148"/>
      <c r="AB4256" s="148"/>
      <c r="AC4256" s="148"/>
      <c r="AD4256" s="148"/>
      <c r="AE4256" s="148"/>
      <c r="AF4256" s="148"/>
      <c r="AG4256" s="148"/>
      <c r="AH4256" s="148"/>
    </row>
    <row r="4257" spans="1:34">
      <c r="A4257" s="144"/>
      <c r="B4257" s="33"/>
      <c r="C4257" s="33"/>
      <c r="D4257" s="33"/>
      <c r="E4257" s="33"/>
      <c r="F4257" s="33"/>
      <c r="G4257" s="33"/>
      <c r="H4257" s="33"/>
      <c r="I4257" s="33"/>
      <c r="J4257" s="145"/>
      <c r="K4257" s="33"/>
      <c r="L4257" s="33"/>
      <c r="M4257" s="146"/>
      <c r="N4257" s="144"/>
      <c r="O4257" s="147"/>
      <c r="P4257" s="148"/>
      <c r="Q4257" s="148"/>
      <c r="R4257" s="33"/>
      <c r="S4257" s="33"/>
      <c r="T4257" s="144"/>
      <c r="U4257" s="33"/>
      <c r="V4257" s="33"/>
      <c r="W4257" s="24"/>
      <c r="X4257" s="148"/>
      <c r="Y4257" s="148"/>
      <c r="Z4257" s="148"/>
      <c r="AA4257" s="148"/>
      <c r="AB4257" s="148"/>
      <c r="AC4257" s="148"/>
      <c r="AD4257" s="148"/>
      <c r="AE4257" s="148"/>
      <c r="AF4257" s="148"/>
      <c r="AG4257" s="148"/>
      <c r="AH4257" s="148"/>
    </row>
    <row r="4258" spans="1:34">
      <c r="A4258" s="144"/>
      <c r="B4258" s="33"/>
      <c r="C4258" s="33"/>
      <c r="D4258" s="33"/>
      <c r="E4258" s="33"/>
      <c r="F4258" s="33"/>
      <c r="G4258" s="33"/>
      <c r="H4258" s="33"/>
      <c r="I4258" s="33"/>
      <c r="J4258" s="145"/>
      <c r="K4258" s="33"/>
      <c r="L4258" s="33"/>
      <c r="M4258" s="146"/>
      <c r="N4258" s="144"/>
      <c r="O4258" s="147"/>
      <c r="P4258" s="148"/>
      <c r="Q4258" s="148"/>
      <c r="R4258" s="33"/>
      <c r="S4258" s="33"/>
      <c r="T4258" s="144"/>
      <c r="U4258" s="33"/>
      <c r="V4258" s="33"/>
      <c r="W4258" s="24"/>
      <c r="X4258" s="148"/>
      <c r="Y4258" s="148"/>
      <c r="Z4258" s="148"/>
      <c r="AA4258" s="148"/>
      <c r="AB4258" s="148"/>
      <c r="AC4258" s="148"/>
      <c r="AD4258" s="148"/>
      <c r="AE4258" s="148"/>
      <c r="AF4258" s="148"/>
      <c r="AG4258" s="148"/>
      <c r="AH4258" s="148"/>
    </row>
    <row r="4259" spans="1:34">
      <c r="A4259" s="144"/>
      <c r="B4259" s="33"/>
      <c r="C4259" s="33"/>
      <c r="D4259" s="33"/>
      <c r="E4259" s="33"/>
      <c r="F4259" s="33"/>
      <c r="G4259" s="33"/>
      <c r="H4259" s="33"/>
      <c r="I4259" s="33"/>
      <c r="J4259" s="145"/>
      <c r="K4259" s="33"/>
      <c r="L4259" s="33"/>
      <c r="M4259" s="146"/>
      <c r="N4259" s="144"/>
      <c r="O4259" s="147"/>
      <c r="P4259" s="148"/>
      <c r="Q4259" s="148"/>
      <c r="R4259" s="33"/>
      <c r="S4259" s="33"/>
      <c r="T4259" s="144"/>
      <c r="U4259" s="33"/>
      <c r="V4259" s="33"/>
      <c r="W4259" s="24"/>
      <c r="X4259" s="148"/>
      <c r="Y4259" s="148"/>
      <c r="Z4259" s="148"/>
      <c r="AA4259" s="148"/>
      <c r="AB4259" s="148"/>
      <c r="AC4259" s="148"/>
      <c r="AD4259" s="148"/>
      <c r="AE4259" s="148"/>
      <c r="AF4259" s="148"/>
      <c r="AG4259" s="148"/>
      <c r="AH4259" s="148"/>
    </row>
    <row r="4260" spans="1:34">
      <c r="A4260" s="144"/>
      <c r="B4260" s="33"/>
      <c r="C4260" s="33"/>
      <c r="D4260" s="33"/>
      <c r="E4260" s="33"/>
      <c r="F4260" s="33"/>
      <c r="G4260" s="33"/>
      <c r="H4260" s="33"/>
      <c r="I4260" s="33"/>
      <c r="J4260" s="145"/>
      <c r="K4260" s="33"/>
      <c r="L4260" s="33"/>
      <c r="M4260" s="146"/>
      <c r="N4260" s="144"/>
      <c r="O4260" s="147"/>
      <c r="P4260" s="148"/>
      <c r="Q4260" s="148"/>
      <c r="R4260" s="33"/>
      <c r="S4260" s="33"/>
      <c r="T4260" s="144"/>
      <c r="U4260" s="33"/>
      <c r="V4260" s="33"/>
      <c r="W4260" s="24"/>
      <c r="X4260" s="148"/>
      <c r="Y4260" s="148"/>
      <c r="Z4260" s="148"/>
      <c r="AA4260" s="148"/>
      <c r="AB4260" s="148"/>
      <c r="AC4260" s="148"/>
      <c r="AD4260" s="148"/>
      <c r="AE4260" s="148"/>
      <c r="AF4260" s="148"/>
      <c r="AG4260" s="148"/>
      <c r="AH4260" s="148"/>
    </row>
    <row r="4261" spans="1:34">
      <c r="A4261" s="144"/>
      <c r="B4261" s="33"/>
      <c r="C4261" s="33"/>
      <c r="D4261" s="33"/>
      <c r="E4261" s="33"/>
      <c r="F4261" s="33"/>
      <c r="G4261" s="33"/>
      <c r="H4261" s="33"/>
      <c r="I4261" s="33"/>
      <c r="J4261" s="145"/>
      <c r="K4261" s="33"/>
      <c r="L4261" s="33"/>
      <c r="M4261" s="146"/>
      <c r="N4261" s="144"/>
      <c r="O4261" s="147"/>
      <c r="P4261" s="148"/>
      <c r="Q4261" s="148"/>
      <c r="R4261" s="33"/>
      <c r="S4261" s="33"/>
      <c r="T4261" s="144"/>
      <c r="U4261" s="33"/>
      <c r="V4261" s="33"/>
      <c r="W4261" s="24"/>
      <c r="X4261" s="148"/>
      <c r="Y4261" s="148"/>
      <c r="Z4261" s="148"/>
      <c r="AA4261" s="148"/>
      <c r="AB4261" s="148"/>
      <c r="AC4261" s="148"/>
      <c r="AD4261" s="148"/>
      <c r="AE4261" s="148"/>
      <c r="AF4261" s="148"/>
      <c r="AG4261" s="148"/>
      <c r="AH4261" s="148"/>
    </row>
    <row r="4262" spans="1:34">
      <c r="A4262" s="144"/>
      <c r="B4262" s="33"/>
      <c r="C4262" s="33"/>
      <c r="D4262" s="33"/>
      <c r="E4262" s="33"/>
      <c r="F4262" s="33"/>
      <c r="G4262" s="33"/>
      <c r="H4262" s="33"/>
      <c r="I4262" s="33"/>
      <c r="J4262" s="145"/>
      <c r="K4262" s="33"/>
      <c r="L4262" s="33"/>
      <c r="M4262" s="146"/>
      <c r="N4262" s="144"/>
      <c r="O4262" s="147"/>
      <c r="P4262" s="148"/>
      <c r="Q4262" s="148"/>
      <c r="R4262" s="33"/>
      <c r="S4262" s="33"/>
      <c r="T4262" s="144"/>
      <c r="U4262" s="33"/>
      <c r="V4262" s="33"/>
      <c r="W4262" s="24"/>
      <c r="X4262" s="148"/>
      <c r="Y4262" s="148"/>
      <c r="Z4262" s="148"/>
      <c r="AA4262" s="148"/>
      <c r="AB4262" s="148"/>
      <c r="AC4262" s="148"/>
      <c r="AD4262" s="148"/>
      <c r="AE4262" s="148"/>
      <c r="AF4262" s="148"/>
      <c r="AG4262" s="148"/>
      <c r="AH4262" s="148"/>
    </row>
    <row r="4263" spans="1:34">
      <c r="A4263" s="144"/>
      <c r="B4263" s="33"/>
      <c r="C4263" s="33"/>
      <c r="D4263" s="33"/>
      <c r="E4263" s="33"/>
      <c r="F4263" s="33"/>
      <c r="G4263" s="33"/>
      <c r="H4263" s="33"/>
      <c r="I4263" s="33"/>
      <c r="J4263" s="145"/>
      <c r="K4263" s="33"/>
      <c r="L4263" s="33"/>
      <c r="M4263" s="146"/>
      <c r="N4263" s="144"/>
      <c r="O4263" s="147"/>
      <c r="P4263" s="148"/>
      <c r="Q4263" s="148"/>
      <c r="R4263" s="33"/>
      <c r="S4263" s="33"/>
      <c r="T4263" s="144"/>
      <c r="U4263" s="33"/>
      <c r="V4263" s="33"/>
      <c r="W4263" s="24"/>
      <c r="X4263" s="148"/>
      <c r="Y4263" s="148"/>
      <c r="Z4263" s="148"/>
      <c r="AA4263" s="148"/>
      <c r="AB4263" s="148"/>
      <c r="AC4263" s="148"/>
      <c r="AD4263" s="148"/>
      <c r="AE4263" s="148"/>
      <c r="AF4263" s="148"/>
      <c r="AG4263" s="148"/>
      <c r="AH4263" s="148"/>
    </row>
    <row r="4264" spans="1:34">
      <c r="A4264" s="144"/>
      <c r="B4264" s="33"/>
      <c r="C4264" s="33"/>
      <c r="D4264" s="33"/>
      <c r="E4264" s="33"/>
      <c r="F4264" s="33"/>
      <c r="G4264" s="33"/>
      <c r="H4264" s="33"/>
      <c r="I4264" s="33"/>
      <c r="J4264" s="145"/>
      <c r="K4264" s="33"/>
      <c r="L4264" s="33"/>
      <c r="M4264" s="146"/>
      <c r="N4264" s="144"/>
      <c r="O4264" s="147"/>
      <c r="P4264" s="148"/>
      <c r="Q4264" s="148"/>
      <c r="R4264" s="33"/>
      <c r="S4264" s="33"/>
      <c r="T4264" s="144"/>
      <c r="U4264" s="33"/>
      <c r="V4264" s="33"/>
      <c r="W4264" s="24"/>
      <c r="X4264" s="148"/>
      <c r="Y4264" s="148"/>
      <c r="Z4264" s="148"/>
      <c r="AA4264" s="148"/>
      <c r="AB4264" s="148"/>
      <c r="AC4264" s="148"/>
      <c r="AD4264" s="148"/>
      <c r="AE4264" s="148"/>
      <c r="AF4264" s="148"/>
      <c r="AG4264" s="148"/>
      <c r="AH4264" s="148"/>
    </row>
    <row r="4265" spans="1:34">
      <c r="A4265" s="144"/>
      <c r="B4265" s="33"/>
      <c r="C4265" s="33"/>
      <c r="D4265" s="33"/>
      <c r="E4265" s="33"/>
      <c r="F4265" s="33"/>
      <c r="G4265" s="33"/>
      <c r="H4265" s="33"/>
      <c r="I4265" s="33"/>
      <c r="J4265" s="145"/>
      <c r="K4265" s="33"/>
      <c r="L4265" s="33"/>
      <c r="M4265" s="146"/>
      <c r="N4265" s="144"/>
      <c r="O4265" s="147"/>
      <c r="P4265" s="148"/>
      <c r="Q4265" s="148"/>
      <c r="R4265" s="33"/>
      <c r="S4265" s="33"/>
      <c r="T4265" s="144"/>
      <c r="U4265" s="33"/>
      <c r="V4265" s="33"/>
      <c r="W4265" s="24"/>
      <c r="X4265" s="148"/>
      <c r="Y4265" s="148"/>
      <c r="Z4265" s="148"/>
      <c r="AA4265" s="148"/>
      <c r="AB4265" s="148"/>
      <c r="AC4265" s="148"/>
      <c r="AD4265" s="148"/>
      <c r="AE4265" s="148"/>
      <c r="AF4265" s="148"/>
      <c r="AG4265" s="148"/>
      <c r="AH4265" s="148"/>
    </row>
    <row r="4266" spans="1:34">
      <c r="A4266" s="144"/>
      <c r="B4266" s="33"/>
      <c r="C4266" s="33"/>
      <c r="D4266" s="33"/>
      <c r="E4266" s="33"/>
      <c r="F4266" s="33"/>
      <c r="G4266" s="33"/>
      <c r="H4266" s="33"/>
      <c r="I4266" s="33"/>
      <c r="J4266" s="145"/>
      <c r="K4266" s="33"/>
      <c r="L4266" s="33"/>
      <c r="M4266" s="146"/>
      <c r="N4266" s="144"/>
      <c r="O4266" s="147"/>
      <c r="P4266" s="148"/>
      <c r="Q4266" s="148"/>
      <c r="R4266" s="33"/>
      <c r="S4266" s="33"/>
      <c r="T4266" s="144"/>
      <c r="U4266" s="33"/>
      <c r="V4266" s="33"/>
      <c r="W4266" s="24"/>
      <c r="X4266" s="148"/>
      <c r="Y4266" s="148"/>
      <c r="Z4266" s="148"/>
      <c r="AA4266" s="148"/>
      <c r="AB4266" s="148"/>
      <c r="AC4266" s="148"/>
      <c r="AD4266" s="148"/>
      <c r="AE4266" s="148"/>
      <c r="AF4266" s="148"/>
      <c r="AG4266" s="148"/>
      <c r="AH4266" s="148"/>
    </row>
    <row r="4267" spans="1:34">
      <c r="A4267" s="144"/>
      <c r="B4267" s="33"/>
      <c r="C4267" s="33"/>
      <c r="D4267" s="33"/>
      <c r="E4267" s="33"/>
      <c r="F4267" s="33"/>
      <c r="G4267" s="33"/>
      <c r="H4267" s="33"/>
      <c r="I4267" s="33"/>
      <c r="J4267" s="145"/>
      <c r="K4267" s="33"/>
      <c r="L4267" s="33"/>
      <c r="M4267" s="146"/>
      <c r="N4267" s="144"/>
      <c r="O4267" s="147"/>
      <c r="P4267" s="148"/>
      <c r="Q4267" s="148"/>
      <c r="R4267" s="33"/>
      <c r="S4267" s="33"/>
      <c r="T4267" s="144"/>
      <c r="U4267" s="33"/>
      <c r="V4267" s="33"/>
      <c r="W4267" s="24"/>
      <c r="X4267" s="148"/>
      <c r="Y4267" s="148"/>
      <c r="Z4267" s="148"/>
      <c r="AA4267" s="148"/>
      <c r="AB4267" s="148"/>
      <c r="AC4267" s="148"/>
      <c r="AD4267" s="148"/>
      <c r="AE4267" s="148"/>
      <c r="AF4267" s="148"/>
      <c r="AG4267" s="148"/>
      <c r="AH4267" s="148"/>
    </row>
    <row r="4268" spans="1:34">
      <c r="A4268" s="144"/>
      <c r="B4268" s="33"/>
      <c r="C4268" s="33"/>
      <c r="D4268" s="33"/>
      <c r="E4268" s="33"/>
      <c r="F4268" s="33"/>
      <c r="G4268" s="33"/>
      <c r="H4268" s="33"/>
      <c r="I4268" s="33"/>
      <c r="J4268" s="145"/>
      <c r="K4268" s="33"/>
      <c r="L4268" s="33"/>
      <c r="M4268" s="146"/>
      <c r="N4268" s="144"/>
      <c r="O4268" s="147"/>
      <c r="P4268" s="148"/>
      <c r="Q4268" s="148"/>
      <c r="R4268" s="33"/>
      <c r="S4268" s="33"/>
      <c r="T4268" s="144"/>
      <c r="U4268" s="33"/>
      <c r="V4268" s="33"/>
      <c r="W4268" s="24"/>
      <c r="X4268" s="148"/>
      <c r="Y4268" s="148"/>
      <c r="Z4268" s="148"/>
      <c r="AA4268" s="148"/>
      <c r="AB4268" s="148"/>
      <c r="AC4268" s="148"/>
      <c r="AD4268" s="148"/>
      <c r="AE4268" s="148"/>
      <c r="AF4268" s="148"/>
      <c r="AG4268" s="148"/>
      <c r="AH4268" s="148"/>
    </row>
    <row r="4269" spans="1:34">
      <c r="A4269" s="144"/>
      <c r="B4269" s="33"/>
      <c r="C4269" s="33"/>
      <c r="D4269" s="33"/>
      <c r="E4269" s="33"/>
      <c r="F4269" s="33"/>
      <c r="G4269" s="33"/>
      <c r="H4269" s="33"/>
      <c r="I4269" s="33"/>
      <c r="J4269" s="145"/>
      <c r="K4269" s="33"/>
      <c r="L4269" s="33"/>
      <c r="M4269" s="146"/>
      <c r="N4269" s="144"/>
      <c r="O4269" s="147"/>
      <c r="P4269" s="148"/>
      <c r="Q4269" s="148"/>
      <c r="R4269" s="33"/>
      <c r="S4269" s="33"/>
      <c r="T4269" s="144"/>
      <c r="U4269" s="33"/>
      <c r="V4269" s="33"/>
      <c r="W4269" s="24"/>
      <c r="X4269" s="148"/>
      <c r="Y4269" s="148"/>
      <c r="Z4269" s="148"/>
      <c r="AA4269" s="148"/>
      <c r="AB4269" s="148"/>
      <c r="AC4269" s="148"/>
      <c r="AD4269" s="148"/>
      <c r="AE4269" s="148"/>
      <c r="AF4269" s="148"/>
      <c r="AG4269" s="148"/>
      <c r="AH4269" s="148"/>
    </row>
    <row r="4270" spans="1:34">
      <c r="A4270" s="144"/>
      <c r="B4270" s="33"/>
      <c r="C4270" s="33"/>
      <c r="D4270" s="33"/>
      <c r="E4270" s="33"/>
      <c r="F4270" s="33"/>
      <c r="G4270" s="33"/>
      <c r="H4270" s="33"/>
      <c r="I4270" s="33"/>
      <c r="J4270" s="145"/>
      <c r="K4270" s="33"/>
      <c r="L4270" s="33"/>
      <c r="M4270" s="146"/>
      <c r="N4270" s="144"/>
      <c r="O4270" s="147"/>
      <c r="P4270" s="148"/>
      <c r="Q4270" s="148"/>
      <c r="R4270" s="33"/>
      <c r="S4270" s="33"/>
      <c r="T4270" s="144"/>
      <c r="U4270" s="33"/>
      <c r="V4270" s="33"/>
      <c r="W4270" s="24"/>
      <c r="X4270" s="148"/>
      <c r="Y4270" s="148"/>
      <c r="Z4270" s="148"/>
      <c r="AA4270" s="148"/>
      <c r="AB4270" s="148"/>
      <c r="AC4270" s="148"/>
      <c r="AD4270" s="148"/>
      <c r="AE4270" s="148"/>
      <c r="AF4270" s="148"/>
      <c r="AG4270" s="148"/>
      <c r="AH4270" s="148"/>
    </row>
    <row r="4271" spans="1:34">
      <c r="A4271" s="144"/>
      <c r="B4271" s="33"/>
      <c r="C4271" s="33"/>
      <c r="D4271" s="33"/>
      <c r="E4271" s="33"/>
      <c r="F4271" s="33"/>
      <c r="G4271" s="33"/>
      <c r="H4271" s="33"/>
      <c r="I4271" s="33"/>
      <c r="J4271" s="145"/>
      <c r="K4271" s="33"/>
      <c r="L4271" s="33"/>
      <c r="M4271" s="146"/>
      <c r="N4271" s="144"/>
      <c r="O4271" s="147"/>
      <c r="P4271" s="148"/>
      <c r="Q4271" s="148"/>
      <c r="R4271" s="33"/>
      <c r="S4271" s="33"/>
      <c r="T4271" s="144"/>
      <c r="U4271" s="33"/>
      <c r="V4271" s="33"/>
      <c r="W4271" s="24"/>
      <c r="X4271" s="148"/>
      <c r="Y4271" s="148"/>
      <c r="Z4271" s="148"/>
      <c r="AA4271" s="148"/>
      <c r="AB4271" s="148"/>
      <c r="AC4271" s="148"/>
      <c r="AD4271" s="148"/>
      <c r="AE4271" s="148"/>
      <c r="AF4271" s="148"/>
      <c r="AG4271" s="148"/>
      <c r="AH4271" s="148"/>
    </row>
    <row r="4272" spans="1:34">
      <c r="A4272" s="144"/>
      <c r="B4272" s="33"/>
      <c r="C4272" s="33"/>
      <c r="D4272" s="33"/>
      <c r="E4272" s="33"/>
      <c r="F4272" s="33"/>
      <c r="G4272" s="33"/>
      <c r="H4272" s="33"/>
      <c r="I4272" s="33"/>
      <c r="J4272" s="145"/>
      <c r="K4272" s="33"/>
      <c r="L4272" s="33"/>
      <c r="M4272" s="146"/>
      <c r="N4272" s="144"/>
      <c r="O4272" s="147"/>
      <c r="P4272" s="148"/>
      <c r="Q4272" s="148"/>
      <c r="R4272" s="33"/>
      <c r="S4272" s="33"/>
      <c r="T4272" s="144"/>
      <c r="U4272" s="33"/>
      <c r="V4272" s="33"/>
      <c r="W4272" s="24"/>
      <c r="X4272" s="148"/>
      <c r="Y4272" s="148"/>
      <c r="Z4272" s="148"/>
      <c r="AA4272" s="148"/>
      <c r="AB4272" s="148"/>
      <c r="AC4272" s="148"/>
      <c r="AD4272" s="148"/>
      <c r="AE4272" s="148"/>
      <c r="AF4272" s="148"/>
      <c r="AG4272" s="148"/>
      <c r="AH4272" s="148"/>
    </row>
    <row r="4273" spans="1:34">
      <c r="A4273" s="144"/>
      <c r="B4273" s="33"/>
      <c r="C4273" s="33"/>
      <c r="D4273" s="33"/>
      <c r="E4273" s="33"/>
      <c r="F4273" s="33"/>
      <c r="G4273" s="33"/>
      <c r="H4273" s="33"/>
      <c r="I4273" s="33"/>
      <c r="J4273" s="145"/>
      <c r="K4273" s="33"/>
      <c r="L4273" s="33"/>
      <c r="M4273" s="146"/>
      <c r="N4273" s="144"/>
      <c r="O4273" s="147"/>
      <c r="P4273" s="148"/>
      <c r="Q4273" s="148"/>
      <c r="R4273" s="33"/>
      <c r="S4273" s="33"/>
      <c r="T4273" s="144"/>
      <c r="U4273" s="33"/>
      <c r="V4273" s="33"/>
      <c r="W4273" s="24"/>
      <c r="X4273" s="148"/>
      <c r="Y4273" s="148"/>
      <c r="Z4273" s="148"/>
      <c r="AA4273" s="148"/>
      <c r="AB4273" s="148"/>
      <c r="AC4273" s="148"/>
      <c r="AD4273" s="148"/>
      <c r="AE4273" s="148"/>
      <c r="AF4273" s="148"/>
      <c r="AG4273" s="148"/>
      <c r="AH4273" s="148"/>
    </row>
    <row r="4274" spans="1:34">
      <c r="A4274" s="144"/>
      <c r="B4274" s="33"/>
      <c r="C4274" s="33"/>
      <c r="D4274" s="33"/>
      <c r="E4274" s="33"/>
      <c r="F4274" s="33"/>
      <c r="G4274" s="33"/>
      <c r="H4274" s="33"/>
      <c r="I4274" s="33"/>
      <c r="J4274" s="145"/>
      <c r="K4274" s="33"/>
      <c r="L4274" s="33"/>
      <c r="M4274" s="146"/>
      <c r="N4274" s="144"/>
      <c r="O4274" s="147"/>
      <c r="P4274" s="148"/>
      <c r="Q4274" s="148"/>
      <c r="R4274" s="33"/>
      <c r="S4274" s="33"/>
      <c r="T4274" s="144"/>
      <c r="U4274" s="33"/>
      <c r="V4274" s="33"/>
      <c r="W4274" s="24"/>
      <c r="X4274" s="148"/>
      <c r="Y4274" s="148"/>
      <c r="Z4274" s="148"/>
      <c r="AA4274" s="148"/>
      <c r="AB4274" s="148"/>
      <c r="AC4274" s="148"/>
      <c r="AD4274" s="148"/>
      <c r="AE4274" s="148"/>
      <c r="AF4274" s="148"/>
      <c r="AG4274" s="148"/>
      <c r="AH4274" s="148"/>
    </row>
    <row r="4275" spans="1:34">
      <c r="A4275" s="144"/>
      <c r="B4275" s="33"/>
      <c r="C4275" s="33"/>
      <c r="D4275" s="33"/>
      <c r="E4275" s="33"/>
      <c r="F4275" s="33"/>
      <c r="G4275" s="33"/>
      <c r="H4275" s="33"/>
      <c r="I4275" s="33"/>
      <c r="J4275" s="145"/>
      <c r="K4275" s="33"/>
      <c r="L4275" s="33"/>
      <c r="M4275" s="146"/>
      <c r="N4275" s="144"/>
      <c r="O4275" s="147"/>
      <c r="P4275" s="148"/>
      <c r="Q4275" s="148"/>
      <c r="R4275" s="33"/>
      <c r="S4275" s="33"/>
      <c r="T4275" s="144"/>
      <c r="U4275" s="33"/>
      <c r="V4275" s="33"/>
      <c r="W4275" s="24"/>
      <c r="X4275" s="148"/>
      <c r="Y4275" s="148"/>
      <c r="Z4275" s="148"/>
      <c r="AA4275" s="148"/>
      <c r="AB4275" s="148"/>
      <c r="AC4275" s="148"/>
      <c r="AD4275" s="148"/>
      <c r="AE4275" s="148"/>
      <c r="AF4275" s="148"/>
      <c r="AG4275" s="148"/>
      <c r="AH4275" s="148"/>
    </row>
    <row r="4276" spans="1:34">
      <c r="A4276" s="144"/>
      <c r="B4276" s="33"/>
      <c r="C4276" s="33"/>
      <c r="D4276" s="33"/>
      <c r="E4276" s="33"/>
      <c r="F4276" s="33"/>
      <c r="G4276" s="33"/>
      <c r="H4276" s="33"/>
      <c r="I4276" s="33"/>
      <c r="J4276" s="145"/>
      <c r="K4276" s="33"/>
      <c r="L4276" s="33"/>
      <c r="M4276" s="146"/>
      <c r="N4276" s="144"/>
      <c r="O4276" s="147"/>
      <c r="P4276" s="148"/>
      <c r="Q4276" s="148"/>
      <c r="R4276" s="33"/>
      <c r="S4276" s="33"/>
      <c r="T4276" s="144"/>
      <c r="U4276" s="33"/>
      <c r="V4276" s="33"/>
      <c r="W4276" s="24"/>
      <c r="X4276" s="148"/>
      <c r="Y4276" s="148"/>
      <c r="Z4276" s="148"/>
      <c r="AA4276" s="148"/>
      <c r="AB4276" s="148"/>
      <c r="AC4276" s="148"/>
      <c r="AD4276" s="148"/>
      <c r="AE4276" s="148"/>
      <c r="AF4276" s="148"/>
      <c r="AG4276" s="148"/>
      <c r="AH4276" s="148"/>
    </row>
    <row r="4277" spans="1:34">
      <c r="A4277" s="144"/>
      <c r="B4277" s="33"/>
      <c r="C4277" s="33"/>
      <c r="D4277" s="33"/>
      <c r="E4277" s="33"/>
      <c r="F4277" s="33"/>
      <c r="G4277" s="33"/>
      <c r="H4277" s="33"/>
      <c r="I4277" s="33"/>
      <c r="J4277" s="145"/>
      <c r="K4277" s="33"/>
      <c r="L4277" s="33"/>
      <c r="M4277" s="146"/>
      <c r="N4277" s="144"/>
      <c r="O4277" s="147"/>
      <c r="P4277" s="148"/>
      <c r="Q4277" s="148"/>
      <c r="R4277" s="33"/>
      <c r="S4277" s="33"/>
      <c r="T4277" s="144"/>
      <c r="U4277" s="33"/>
      <c r="V4277" s="33"/>
      <c r="W4277" s="24"/>
      <c r="X4277" s="148"/>
      <c r="Y4277" s="148"/>
      <c r="Z4277" s="148"/>
      <c r="AA4277" s="148"/>
      <c r="AB4277" s="148"/>
      <c r="AC4277" s="148"/>
      <c r="AD4277" s="148"/>
      <c r="AE4277" s="148"/>
      <c r="AF4277" s="148"/>
      <c r="AG4277" s="148"/>
      <c r="AH4277" s="148"/>
    </row>
    <row r="4278" spans="1:34">
      <c r="A4278" s="144"/>
      <c r="B4278" s="33"/>
      <c r="C4278" s="33"/>
      <c r="D4278" s="33"/>
      <c r="E4278" s="33"/>
      <c r="F4278" s="33"/>
      <c r="G4278" s="33"/>
      <c r="H4278" s="33"/>
      <c r="I4278" s="33"/>
      <c r="J4278" s="145"/>
      <c r="K4278" s="33"/>
      <c r="L4278" s="33"/>
      <c r="M4278" s="146"/>
      <c r="N4278" s="144"/>
      <c r="O4278" s="147"/>
      <c r="P4278" s="148"/>
      <c r="Q4278" s="148"/>
      <c r="R4278" s="33"/>
      <c r="S4278" s="33"/>
      <c r="T4278" s="144"/>
      <c r="U4278" s="33"/>
      <c r="V4278" s="33"/>
      <c r="W4278" s="24"/>
      <c r="X4278" s="148"/>
      <c r="Y4278" s="148"/>
      <c r="Z4278" s="148"/>
      <c r="AA4278" s="148"/>
      <c r="AB4278" s="148"/>
      <c r="AC4278" s="148"/>
      <c r="AD4278" s="148"/>
      <c r="AE4278" s="148"/>
      <c r="AF4278" s="148"/>
      <c r="AG4278" s="148"/>
      <c r="AH4278" s="148"/>
    </row>
    <row r="4279" spans="1:34">
      <c r="A4279" s="144"/>
      <c r="B4279" s="33"/>
      <c r="C4279" s="33"/>
      <c r="D4279" s="33"/>
      <c r="E4279" s="33"/>
      <c r="F4279" s="33"/>
      <c r="G4279" s="33"/>
      <c r="H4279" s="33"/>
      <c r="I4279" s="33"/>
      <c r="J4279" s="145"/>
      <c r="K4279" s="33"/>
      <c r="L4279" s="33"/>
      <c r="M4279" s="146"/>
      <c r="N4279" s="144"/>
      <c r="O4279" s="147"/>
      <c r="P4279" s="148"/>
      <c r="Q4279" s="148"/>
      <c r="R4279" s="33"/>
      <c r="S4279" s="33"/>
      <c r="T4279" s="144"/>
      <c r="U4279" s="33"/>
      <c r="V4279" s="33"/>
      <c r="W4279" s="24"/>
      <c r="X4279" s="148"/>
      <c r="Y4279" s="148"/>
      <c r="Z4279" s="148"/>
      <c r="AA4279" s="148"/>
      <c r="AB4279" s="148"/>
      <c r="AC4279" s="148"/>
      <c r="AD4279" s="148"/>
      <c r="AE4279" s="148"/>
      <c r="AF4279" s="148"/>
      <c r="AG4279" s="148"/>
      <c r="AH4279" s="148"/>
    </row>
    <row r="4280" spans="1:34">
      <c r="A4280" s="144"/>
      <c r="B4280" s="33"/>
      <c r="C4280" s="33"/>
      <c r="D4280" s="33"/>
      <c r="E4280" s="33"/>
      <c r="F4280" s="33"/>
      <c r="G4280" s="33"/>
      <c r="H4280" s="33"/>
      <c r="I4280" s="33"/>
      <c r="J4280" s="145"/>
      <c r="K4280" s="33"/>
      <c r="L4280" s="33"/>
      <c r="M4280" s="146"/>
      <c r="N4280" s="144"/>
      <c r="O4280" s="147"/>
      <c r="P4280" s="148"/>
      <c r="Q4280" s="148"/>
      <c r="R4280" s="33"/>
      <c r="S4280" s="33"/>
      <c r="T4280" s="144"/>
      <c r="U4280" s="33"/>
      <c r="V4280" s="33"/>
      <c r="W4280" s="24"/>
      <c r="X4280" s="148"/>
      <c r="Y4280" s="148"/>
      <c r="Z4280" s="148"/>
      <c r="AA4280" s="148"/>
      <c r="AB4280" s="148"/>
      <c r="AC4280" s="148"/>
      <c r="AD4280" s="148"/>
      <c r="AE4280" s="148"/>
      <c r="AF4280" s="148"/>
      <c r="AG4280" s="148"/>
      <c r="AH4280" s="148"/>
    </row>
    <row r="4281" spans="1:34">
      <c r="A4281" s="144"/>
      <c r="B4281" s="33"/>
      <c r="C4281" s="33"/>
      <c r="D4281" s="33"/>
      <c r="E4281" s="33"/>
      <c r="F4281" s="33"/>
      <c r="G4281" s="33"/>
      <c r="H4281" s="33"/>
      <c r="I4281" s="33"/>
      <c r="J4281" s="145"/>
      <c r="K4281" s="33"/>
      <c r="L4281" s="33"/>
      <c r="M4281" s="146"/>
      <c r="N4281" s="144"/>
      <c r="O4281" s="147"/>
      <c r="P4281" s="148"/>
      <c r="Q4281" s="148"/>
      <c r="R4281" s="33"/>
      <c r="S4281" s="33"/>
      <c r="T4281" s="144"/>
      <c r="U4281" s="33"/>
      <c r="V4281" s="33"/>
      <c r="W4281" s="24"/>
      <c r="X4281" s="148"/>
      <c r="Y4281" s="148"/>
      <c r="Z4281" s="148"/>
      <c r="AA4281" s="148"/>
      <c r="AB4281" s="148"/>
      <c r="AC4281" s="148"/>
      <c r="AD4281" s="148"/>
      <c r="AE4281" s="148"/>
      <c r="AF4281" s="148"/>
      <c r="AG4281" s="148"/>
      <c r="AH4281" s="148"/>
    </row>
    <row r="4282" spans="1:34">
      <c r="A4282" s="144"/>
      <c r="B4282" s="33"/>
      <c r="C4282" s="33"/>
      <c r="D4282" s="33"/>
      <c r="E4282" s="33"/>
      <c r="F4282" s="33"/>
      <c r="G4282" s="33"/>
      <c r="H4282" s="33"/>
      <c r="I4282" s="33"/>
      <c r="J4282" s="145"/>
      <c r="K4282" s="33"/>
      <c r="L4282" s="33"/>
      <c r="M4282" s="146"/>
      <c r="N4282" s="144"/>
      <c r="O4282" s="147"/>
      <c r="P4282" s="148"/>
      <c r="Q4282" s="148"/>
      <c r="R4282" s="33"/>
      <c r="S4282" s="33"/>
      <c r="T4282" s="144"/>
      <c r="U4282" s="33"/>
      <c r="V4282" s="33"/>
      <c r="W4282" s="24"/>
      <c r="X4282" s="148"/>
      <c r="Y4282" s="148"/>
      <c r="Z4282" s="148"/>
      <c r="AA4282" s="148"/>
      <c r="AB4282" s="148"/>
      <c r="AC4282" s="148"/>
      <c r="AD4282" s="148"/>
      <c r="AE4282" s="148"/>
      <c r="AF4282" s="148"/>
      <c r="AG4282" s="148"/>
      <c r="AH4282" s="148"/>
    </row>
    <row r="4283" spans="1:34">
      <c r="A4283" s="144"/>
      <c r="B4283" s="33"/>
      <c r="C4283" s="33"/>
      <c r="D4283" s="33"/>
      <c r="E4283" s="33"/>
      <c r="F4283" s="33"/>
      <c r="G4283" s="33"/>
      <c r="H4283" s="33"/>
      <c r="I4283" s="33"/>
      <c r="J4283" s="145"/>
      <c r="K4283" s="33"/>
      <c r="L4283" s="33"/>
      <c r="M4283" s="146"/>
      <c r="N4283" s="144"/>
      <c r="O4283" s="147"/>
      <c r="P4283" s="148"/>
      <c r="Q4283" s="148"/>
      <c r="R4283" s="33"/>
      <c r="S4283" s="33"/>
      <c r="T4283" s="144"/>
      <c r="U4283" s="33"/>
      <c r="V4283" s="33"/>
      <c r="W4283" s="24"/>
      <c r="X4283" s="148"/>
      <c r="Y4283" s="148"/>
      <c r="Z4283" s="148"/>
      <c r="AA4283" s="148"/>
      <c r="AB4283" s="148"/>
      <c r="AC4283" s="148"/>
      <c r="AD4283" s="148"/>
      <c r="AE4283" s="148"/>
      <c r="AF4283" s="148"/>
      <c r="AG4283" s="148"/>
      <c r="AH4283" s="148"/>
    </row>
    <row r="4284" spans="1:34">
      <c r="A4284" s="144"/>
      <c r="B4284" s="33"/>
      <c r="C4284" s="33"/>
      <c r="D4284" s="33"/>
      <c r="E4284" s="33"/>
      <c r="F4284" s="33"/>
      <c r="G4284" s="33"/>
      <c r="H4284" s="33"/>
      <c r="I4284" s="33"/>
      <c r="J4284" s="145"/>
      <c r="K4284" s="33"/>
      <c r="L4284" s="33"/>
      <c r="M4284" s="146"/>
      <c r="N4284" s="144"/>
      <c r="O4284" s="147"/>
      <c r="P4284" s="148"/>
      <c r="Q4284" s="148"/>
      <c r="R4284" s="33"/>
      <c r="S4284" s="33"/>
      <c r="T4284" s="144"/>
      <c r="U4284" s="33"/>
      <c r="V4284" s="33"/>
      <c r="W4284" s="24"/>
      <c r="X4284" s="148"/>
      <c r="Y4284" s="148"/>
      <c r="Z4284" s="148"/>
      <c r="AA4284" s="148"/>
      <c r="AB4284" s="148"/>
      <c r="AC4284" s="148"/>
      <c r="AD4284" s="148"/>
      <c r="AE4284" s="148"/>
      <c r="AF4284" s="148"/>
      <c r="AG4284" s="148"/>
      <c r="AH4284" s="148"/>
    </row>
    <row r="4285" spans="1:34">
      <c r="A4285" s="144"/>
      <c r="B4285" s="33"/>
      <c r="C4285" s="33"/>
      <c r="D4285" s="33"/>
      <c r="E4285" s="33"/>
      <c r="F4285" s="33"/>
      <c r="G4285" s="33"/>
      <c r="H4285" s="33"/>
      <c r="I4285" s="33"/>
      <c r="J4285" s="145"/>
      <c r="K4285" s="33"/>
      <c r="L4285" s="33"/>
      <c r="M4285" s="146"/>
      <c r="N4285" s="144"/>
      <c r="O4285" s="147"/>
      <c r="P4285" s="148"/>
      <c r="Q4285" s="148"/>
      <c r="R4285" s="33"/>
      <c r="S4285" s="33"/>
      <c r="T4285" s="144"/>
      <c r="U4285" s="33"/>
      <c r="V4285" s="33"/>
      <c r="W4285" s="24"/>
      <c r="X4285" s="148"/>
      <c r="Y4285" s="148"/>
      <c r="Z4285" s="148"/>
      <c r="AA4285" s="148"/>
      <c r="AB4285" s="148"/>
      <c r="AC4285" s="148"/>
      <c r="AD4285" s="148"/>
      <c r="AE4285" s="148"/>
      <c r="AF4285" s="148"/>
      <c r="AG4285" s="148"/>
      <c r="AH4285" s="148"/>
    </row>
    <row r="4286" spans="1:34">
      <c r="A4286" s="144"/>
      <c r="B4286" s="33"/>
      <c r="C4286" s="33"/>
      <c r="D4286" s="33"/>
      <c r="E4286" s="33"/>
      <c r="F4286" s="33"/>
      <c r="G4286" s="33"/>
      <c r="H4286" s="33"/>
      <c r="I4286" s="33"/>
      <c r="J4286" s="145"/>
      <c r="K4286" s="33"/>
      <c r="L4286" s="33"/>
      <c r="M4286" s="146"/>
      <c r="N4286" s="144"/>
      <c r="O4286" s="147"/>
      <c r="P4286" s="148"/>
      <c r="Q4286" s="148"/>
      <c r="R4286" s="33"/>
      <c r="S4286" s="33"/>
      <c r="T4286" s="144"/>
      <c r="U4286" s="33"/>
      <c r="V4286" s="33"/>
      <c r="W4286" s="24"/>
      <c r="X4286" s="148"/>
      <c r="Y4286" s="148"/>
      <c r="Z4286" s="148"/>
      <c r="AA4286" s="148"/>
      <c r="AB4286" s="148"/>
      <c r="AC4286" s="148"/>
      <c r="AD4286" s="148"/>
      <c r="AE4286" s="148"/>
      <c r="AF4286" s="148"/>
      <c r="AG4286" s="148"/>
      <c r="AH4286" s="148"/>
    </row>
    <row r="4287" spans="1:34">
      <c r="A4287" s="144"/>
      <c r="B4287" s="33"/>
      <c r="C4287" s="33"/>
      <c r="D4287" s="33"/>
      <c r="E4287" s="33"/>
      <c r="F4287" s="33"/>
      <c r="G4287" s="33"/>
      <c r="H4287" s="33"/>
      <c r="I4287" s="33"/>
      <c r="J4287" s="145"/>
      <c r="K4287" s="33"/>
      <c r="L4287" s="33"/>
      <c r="M4287" s="146"/>
      <c r="N4287" s="144"/>
      <c r="O4287" s="147"/>
      <c r="P4287" s="148"/>
      <c r="Q4287" s="148"/>
      <c r="R4287" s="33"/>
      <c r="S4287" s="33"/>
      <c r="T4287" s="144"/>
      <c r="U4287" s="33"/>
      <c r="V4287" s="33"/>
      <c r="W4287" s="24"/>
      <c r="X4287" s="148"/>
      <c r="Y4287" s="148"/>
      <c r="Z4287" s="148"/>
      <c r="AA4287" s="148"/>
      <c r="AB4287" s="148"/>
      <c r="AC4287" s="148"/>
      <c r="AD4287" s="148"/>
      <c r="AE4287" s="148"/>
      <c r="AF4287" s="148"/>
      <c r="AG4287" s="148"/>
      <c r="AH4287" s="148"/>
    </row>
    <row r="4288" spans="1:34">
      <c r="A4288" s="144"/>
      <c r="B4288" s="33"/>
      <c r="C4288" s="33"/>
      <c r="D4288" s="33"/>
      <c r="E4288" s="33"/>
      <c r="F4288" s="33"/>
      <c r="G4288" s="33"/>
      <c r="H4288" s="33"/>
      <c r="I4288" s="33"/>
      <c r="J4288" s="145"/>
      <c r="K4288" s="33"/>
      <c r="L4288" s="33"/>
      <c r="M4288" s="146"/>
      <c r="N4288" s="144"/>
      <c r="O4288" s="147"/>
      <c r="P4288" s="148"/>
      <c r="Q4288" s="148"/>
      <c r="R4288" s="33"/>
      <c r="S4288" s="33"/>
      <c r="T4288" s="144"/>
      <c r="U4288" s="33"/>
      <c r="V4288" s="33"/>
      <c r="W4288" s="24"/>
      <c r="X4288" s="148"/>
      <c r="Y4288" s="148"/>
      <c r="Z4288" s="148"/>
      <c r="AA4288" s="148"/>
      <c r="AB4288" s="148"/>
      <c r="AC4288" s="148"/>
      <c r="AD4288" s="148"/>
      <c r="AE4288" s="148"/>
      <c r="AF4288" s="148"/>
      <c r="AG4288" s="148"/>
      <c r="AH4288" s="148"/>
    </row>
    <row r="4289" spans="1:34">
      <c r="A4289" s="144"/>
      <c r="B4289" s="33"/>
      <c r="C4289" s="33"/>
      <c r="D4289" s="33"/>
      <c r="E4289" s="33"/>
      <c r="F4289" s="33"/>
      <c r="G4289" s="33"/>
      <c r="H4289" s="33"/>
      <c r="I4289" s="33"/>
      <c r="J4289" s="145"/>
      <c r="K4289" s="33"/>
      <c r="L4289" s="33"/>
      <c r="M4289" s="146"/>
      <c r="N4289" s="144"/>
      <c r="O4289" s="147"/>
      <c r="P4289" s="148"/>
      <c r="Q4289" s="148"/>
      <c r="R4289" s="33"/>
      <c r="S4289" s="33"/>
      <c r="T4289" s="144"/>
      <c r="U4289" s="33"/>
      <c r="V4289" s="33"/>
      <c r="W4289" s="24"/>
      <c r="X4289" s="148"/>
      <c r="Y4289" s="148"/>
      <c r="Z4289" s="148"/>
      <c r="AA4289" s="148"/>
      <c r="AB4289" s="148"/>
      <c r="AC4289" s="148"/>
      <c r="AD4289" s="148"/>
      <c r="AE4289" s="148"/>
      <c r="AF4289" s="148"/>
      <c r="AG4289" s="148"/>
      <c r="AH4289" s="148"/>
    </row>
    <row r="4290" spans="1:34">
      <c r="A4290" s="144"/>
      <c r="B4290" s="33"/>
      <c r="C4290" s="33"/>
      <c r="D4290" s="33"/>
      <c r="E4290" s="33"/>
      <c r="F4290" s="33"/>
      <c r="G4290" s="33"/>
      <c r="H4290" s="33"/>
      <c r="I4290" s="33"/>
      <c r="J4290" s="145"/>
      <c r="K4290" s="33"/>
      <c r="L4290" s="33"/>
      <c r="M4290" s="146"/>
      <c r="N4290" s="144"/>
      <c r="O4290" s="147"/>
      <c r="P4290" s="148"/>
      <c r="Q4290" s="148"/>
      <c r="R4290" s="33"/>
      <c r="S4290" s="33"/>
      <c r="T4290" s="144"/>
      <c r="U4290" s="33"/>
      <c r="V4290" s="33"/>
      <c r="W4290" s="24"/>
      <c r="X4290" s="148"/>
      <c r="Y4290" s="148"/>
      <c r="Z4290" s="148"/>
      <c r="AA4290" s="148"/>
      <c r="AB4290" s="148"/>
      <c r="AC4290" s="148"/>
      <c r="AD4290" s="148"/>
      <c r="AE4290" s="148"/>
      <c r="AF4290" s="148"/>
      <c r="AG4290" s="148"/>
      <c r="AH4290" s="148"/>
    </row>
    <row r="4291" spans="1:34">
      <c r="A4291" s="144"/>
      <c r="B4291" s="33"/>
      <c r="C4291" s="33"/>
      <c r="D4291" s="33"/>
      <c r="E4291" s="33"/>
      <c r="F4291" s="33"/>
      <c r="G4291" s="33"/>
      <c r="H4291" s="33"/>
      <c r="I4291" s="33"/>
      <c r="J4291" s="145"/>
      <c r="K4291" s="33"/>
      <c r="L4291" s="33"/>
      <c r="M4291" s="146"/>
      <c r="N4291" s="144"/>
      <c r="O4291" s="147"/>
      <c r="P4291" s="148"/>
      <c r="Q4291" s="148"/>
      <c r="R4291" s="33"/>
      <c r="S4291" s="33"/>
      <c r="T4291" s="144"/>
      <c r="U4291" s="33"/>
      <c r="V4291" s="33"/>
      <c r="W4291" s="24"/>
      <c r="X4291" s="148"/>
      <c r="Y4291" s="148"/>
      <c r="Z4291" s="148"/>
      <c r="AA4291" s="148"/>
      <c r="AB4291" s="148"/>
      <c r="AC4291" s="148"/>
      <c r="AD4291" s="148"/>
      <c r="AE4291" s="148"/>
      <c r="AF4291" s="148"/>
      <c r="AG4291" s="148"/>
      <c r="AH4291" s="148"/>
    </row>
    <row r="4292" spans="1:34">
      <c r="A4292" s="144"/>
      <c r="B4292" s="33"/>
      <c r="C4292" s="33"/>
      <c r="D4292" s="33"/>
      <c r="E4292" s="33"/>
      <c r="F4292" s="33"/>
      <c r="G4292" s="33"/>
      <c r="H4292" s="33"/>
      <c r="I4292" s="33"/>
      <c r="J4292" s="145"/>
      <c r="K4292" s="33"/>
      <c r="L4292" s="33"/>
      <c r="M4292" s="146"/>
      <c r="N4292" s="144"/>
      <c r="O4292" s="147"/>
      <c r="P4292" s="148"/>
      <c r="Q4292" s="148"/>
      <c r="R4292" s="33"/>
      <c r="S4292" s="33"/>
      <c r="T4292" s="144"/>
      <c r="U4292" s="33"/>
      <c r="V4292" s="33"/>
      <c r="W4292" s="24"/>
      <c r="X4292" s="148"/>
      <c r="Y4292" s="148"/>
      <c r="Z4292" s="148"/>
      <c r="AA4292" s="148"/>
      <c r="AB4292" s="148"/>
      <c r="AC4292" s="148"/>
      <c r="AD4292" s="148"/>
      <c r="AE4292" s="148"/>
      <c r="AF4292" s="148"/>
      <c r="AG4292" s="148"/>
      <c r="AH4292" s="148"/>
    </row>
    <row r="4293" spans="1:34">
      <c r="A4293" s="144"/>
      <c r="B4293" s="33"/>
      <c r="C4293" s="33"/>
      <c r="D4293" s="33"/>
      <c r="E4293" s="33"/>
      <c r="F4293" s="33"/>
      <c r="G4293" s="33"/>
      <c r="H4293" s="33"/>
      <c r="I4293" s="33"/>
      <c r="J4293" s="145"/>
      <c r="K4293" s="33"/>
      <c r="L4293" s="33"/>
      <c r="M4293" s="146"/>
      <c r="N4293" s="144"/>
      <c r="O4293" s="147"/>
      <c r="P4293" s="148"/>
      <c r="Q4293" s="148"/>
      <c r="R4293" s="33"/>
      <c r="S4293" s="33"/>
      <c r="T4293" s="144"/>
      <c r="U4293" s="33"/>
      <c r="V4293" s="33"/>
      <c r="W4293" s="24"/>
      <c r="X4293" s="148"/>
      <c r="Y4293" s="148"/>
      <c r="Z4293" s="148"/>
      <c r="AA4293" s="148"/>
      <c r="AB4293" s="148"/>
      <c r="AC4293" s="148"/>
      <c r="AD4293" s="148"/>
      <c r="AE4293" s="148"/>
      <c r="AF4293" s="148"/>
      <c r="AG4293" s="148"/>
      <c r="AH4293" s="148"/>
    </row>
    <row r="4294" spans="1:34">
      <c r="A4294" s="144"/>
      <c r="B4294" s="33"/>
      <c r="C4294" s="33"/>
      <c r="D4294" s="33"/>
      <c r="E4294" s="33"/>
      <c r="F4294" s="33"/>
      <c r="G4294" s="33"/>
      <c r="H4294" s="33"/>
      <c r="I4294" s="33"/>
      <c r="J4294" s="145"/>
      <c r="K4294" s="33"/>
      <c r="L4294" s="33"/>
      <c r="M4294" s="146"/>
      <c r="N4294" s="144"/>
      <c r="O4294" s="147"/>
      <c r="P4294" s="148"/>
      <c r="Q4294" s="148"/>
      <c r="R4294" s="33"/>
      <c r="S4294" s="33"/>
      <c r="T4294" s="144"/>
      <c r="U4294" s="33"/>
      <c r="V4294" s="33"/>
      <c r="W4294" s="24"/>
      <c r="X4294" s="148"/>
      <c r="Y4294" s="148"/>
      <c r="Z4294" s="148"/>
      <c r="AA4294" s="148"/>
      <c r="AB4294" s="148"/>
      <c r="AC4294" s="148"/>
      <c r="AD4294" s="148"/>
      <c r="AE4294" s="148"/>
      <c r="AF4294" s="148"/>
      <c r="AG4294" s="148"/>
      <c r="AH4294" s="148"/>
    </row>
    <row r="4295" spans="1:34">
      <c r="A4295" s="144"/>
      <c r="B4295" s="33"/>
      <c r="C4295" s="33"/>
      <c r="D4295" s="33"/>
      <c r="E4295" s="33"/>
      <c r="F4295" s="33"/>
      <c r="G4295" s="33"/>
      <c r="H4295" s="33"/>
      <c r="I4295" s="33"/>
      <c r="J4295" s="145"/>
      <c r="K4295" s="33"/>
      <c r="L4295" s="33"/>
      <c r="M4295" s="146"/>
      <c r="N4295" s="144"/>
      <c r="O4295" s="147"/>
      <c r="P4295" s="148"/>
      <c r="Q4295" s="148"/>
      <c r="R4295" s="33"/>
      <c r="S4295" s="33"/>
      <c r="T4295" s="144"/>
      <c r="U4295" s="33"/>
      <c r="V4295" s="33"/>
      <c r="W4295" s="24"/>
      <c r="X4295" s="148"/>
      <c r="Y4295" s="148"/>
      <c r="Z4295" s="148"/>
      <c r="AA4295" s="148"/>
      <c r="AB4295" s="148"/>
      <c r="AC4295" s="148"/>
      <c r="AD4295" s="148"/>
      <c r="AE4295" s="148"/>
      <c r="AF4295" s="148"/>
      <c r="AG4295" s="148"/>
      <c r="AH4295" s="148"/>
    </row>
    <row r="4296" spans="1:34">
      <c r="A4296" s="144"/>
      <c r="B4296" s="33"/>
      <c r="C4296" s="33"/>
      <c r="D4296" s="33"/>
      <c r="E4296" s="33"/>
      <c r="F4296" s="33"/>
      <c r="G4296" s="33"/>
      <c r="H4296" s="33"/>
      <c r="I4296" s="33"/>
      <c r="J4296" s="145"/>
      <c r="K4296" s="33"/>
      <c r="L4296" s="33"/>
      <c r="M4296" s="146"/>
      <c r="N4296" s="144"/>
      <c r="O4296" s="147"/>
      <c r="P4296" s="148"/>
      <c r="Q4296" s="148"/>
      <c r="R4296" s="33"/>
      <c r="S4296" s="33"/>
      <c r="T4296" s="144"/>
      <c r="U4296" s="33"/>
      <c r="V4296" s="33"/>
      <c r="W4296" s="24"/>
      <c r="X4296" s="148"/>
      <c r="Y4296" s="148"/>
      <c r="Z4296" s="148"/>
      <c r="AA4296" s="148"/>
      <c r="AB4296" s="148"/>
      <c r="AC4296" s="148"/>
      <c r="AD4296" s="148"/>
      <c r="AE4296" s="148"/>
      <c r="AF4296" s="148"/>
      <c r="AG4296" s="148"/>
      <c r="AH4296" s="148"/>
    </row>
    <row r="4297" spans="1:34">
      <c r="A4297" s="144"/>
      <c r="B4297" s="33"/>
      <c r="C4297" s="33"/>
      <c r="D4297" s="33"/>
      <c r="E4297" s="33"/>
      <c r="F4297" s="33"/>
      <c r="G4297" s="33"/>
      <c r="H4297" s="33"/>
      <c r="I4297" s="33"/>
      <c r="J4297" s="145"/>
      <c r="K4297" s="33"/>
      <c r="L4297" s="33"/>
      <c r="M4297" s="146"/>
      <c r="N4297" s="144"/>
      <c r="O4297" s="147"/>
      <c r="P4297" s="148"/>
      <c r="Q4297" s="148"/>
      <c r="R4297" s="33"/>
      <c r="S4297" s="33"/>
      <c r="T4297" s="144"/>
      <c r="U4297" s="33"/>
      <c r="V4297" s="33"/>
      <c r="W4297" s="24"/>
      <c r="X4297" s="148"/>
      <c r="Y4297" s="148"/>
      <c r="Z4297" s="148"/>
      <c r="AA4297" s="148"/>
      <c r="AB4297" s="148"/>
      <c r="AC4297" s="148"/>
      <c r="AD4297" s="148"/>
      <c r="AE4297" s="148"/>
      <c r="AF4297" s="148"/>
      <c r="AG4297" s="148"/>
      <c r="AH4297" s="148"/>
    </row>
    <row r="4298" spans="1:34">
      <c r="A4298" s="144"/>
      <c r="B4298" s="33"/>
      <c r="C4298" s="33"/>
      <c r="D4298" s="33"/>
      <c r="E4298" s="33"/>
      <c r="F4298" s="33"/>
      <c r="G4298" s="33"/>
      <c r="H4298" s="33"/>
      <c r="I4298" s="33"/>
      <c r="J4298" s="145"/>
      <c r="K4298" s="33"/>
      <c r="L4298" s="33"/>
      <c r="M4298" s="146"/>
      <c r="N4298" s="144"/>
      <c r="O4298" s="147"/>
      <c r="P4298" s="148"/>
      <c r="Q4298" s="148"/>
      <c r="R4298" s="33"/>
      <c r="S4298" s="33"/>
      <c r="T4298" s="144"/>
      <c r="U4298" s="33"/>
      <c r="V4298" s="33"/>
      <c r="W4298" s="24"/>
      <c r="X4298" s="148"/>
      <c r="Y4298" s="148"/>
      <c r="Z4298" s="148"/>
      <c r="AA4298" s="148"/>
      <c r="AB4298" s="148"/>
      <c r="AC4298" s="148"/>
      <c r="AD4298" s="148"/>
      <c r="AE4298" s="148"/>
      <c r="AF4298" s="148"/>
      <c r="AG4298" s="148"/>
      <c r="AH4298" s="148"/>
    </row>
    <row r="4299" spans="1:34">
      <c r="A4299" s="144"/>
      <c r="B4299" s="33"/>
      <c r="C4299" s="33"/>
      <c r="D4299" s="33"/>
      <c r="E4299" s="33"/>
      <c r="F4299" s="33"/>
      <c r="G4299" s="33"/>
      <c r="H4299" s="33"/>
      <c r="I4299" s="33"/>
      <c r="J4299" s="145"/>
      <c r="K4299" s="33"/>
      <c r="L4299" s="33"/>
      <c r="M4299" s="146"/>
      <c r="N4299" s="144"/>
      <c r="O4299" s="147"/>
      <c r="P4299" s="148"/>
      <c r="Q4299" s="148"/>
      <c r="R4299" s="33"/>
      <c r="S4299" s="33"/>
      <c r="T4299" s="144"/>
      <c r="U4299" s="33"/>
      <c r="V4299" s="33"/>
      <c r="W4299" s="24"/>
      <c r="X4299" s="148"/>
      <c r="Y4299" s="148"/>
      <c r="Z4299" s="148"/>
      <c r="AA4299" s="148"/>
      <c r="AB4299" s="148"/>
      <c r="AC4299" s="148"/>
      <c r="AD4299" s="148"/>
      <c r="AE4299" s="148"/>
      <c r="AF4299" s="148"/>
      <c r="AG4299" s="148"/>
      <c r="AH4299" s="148"/>
    </row>
    <row r="4300" spans="1:34">
      <c r="A4300" s="144"/>
      <c r="B4300" s="33"/>
      <c r="C4300" s="33"/>
      <c r="D4300" s="33"/>
      <c r="E4300" s="33"/>
      <c r="F4300" s="33"/>
      <c r="G4300" s="33"/>
      <c r="H4300" s="33"/>
      <c r="I4300" s="33"/>
      <c r="J4300" s="145"/>
      <c r="K4300" s="33"/>
      <c r="L4300" s="33"/>
      <c r="M4300" s="146"/>
      <c r="N4300" s="144"/>
      <c r="O4300" s="147"/>
      <c r="P4300" s="148"/>
      <c r="Q4300" s="148"/>
      <c r="R4300" s="33"/>
      <c r="S4300" s="33"/>
      <c r="T4300" s="144"/>
      <c r="U4300" s="33"/>
      <c r="V4300" s="33"/>
      <c r="W4300" s="24"/>
      <c r="X4300" s="148"/>
      <c r="Y4300" s="148"/>
      <c r="Z4300" s="148"/>
      <c r="AA4300" s="148"/>
      <c r="AB4300" s="148"/>
      <c r="AC4300" s="148"/>
      <c r="AD4300" s="148"/>
      <c r="AE4300" s="148"/>
      <c r="AF4300" s="148"/>
      <c r="AG4300" s="148"/>
      <c r="AH4300" s="148"/>
    </row>
    <row r="4301" spans="1:34">
      <c r="A4301" s="144"/>
      <c r="B4301" s="33"/>
      <c r="C4301" s="33"/>
      <c r="D4301" s="33"/>
      <c r="E4301" s="33"/>
      <c r="F4301" s="33"/>
      <c r="G4301" s="33"/>
      <c r="H4301" s="33"/>
      <c r="I4301" s="33"/>
      <c r="J4301" s="145"/>
      <c r="K4301" s="33"/>
      <c r="L4301" s="33"/>
      <c r="M4301" s="146"/>
      <c r="N4301" s="144"/>
      <c r="O4301" s="147"/>
      <c r="P4301" s="148"/>
      <c r="Q4301" s="148"/>
      <c r="R4301" s="33"/>
      <c r="S4301" s="33"/>
      <c r="T4301" s="144"/>
      <c r="U4301" s="33"/>
      <c r="V4301" s="33"/>
      <c r="W4301" s="24"/>
      <c r="X4301" s="148"/>
      <c r="Y4301" s="148"/>
      <c r="Z4301" s="148"/>
      <c r="AA4301" s="148"/>
      <c r="AB4301" s="148"/>
      <c r="AC4301" s="148"/>
      <c r="AD4301" s="148"/>
      <c r="AE4301" s="148"/>
      <c r="AF4301" s="148"/>
      <c r="AG4301" s="148"/>
      <c r="AH4301" s="148"/>
    </row>
    <row r="4302" spans="1:34">
      <c r="A4302" s="144"/>
      <c r="B4302" s="33"/>
      <c r="C4302" s="33"/>
      <c r="D4302" s="33"/>
      <c r="E4302" s="33"/>
      <c r="F4302" s="33"/>
      <c r="G4302" s="33"/>
      <c r="H4302" s="33"/>
      <c r="I4302" s="33"/>
      <c r="J4302" s="145"/>
      <c r="K4302" s="33"/>
      <c r="L4302" s="33"/>
      <c r="M4302" s="146"/>
      <c r="N4302" s="144"/>
      <c r="O4302" s="147"/>
      <c r="P4302" s="148"/>
      <c r="Q4302" s="148"/>
      <c r="R4302" s="33"/>
      <c r="S4302" s="33"/>
      <c r="T4302" s="144"/>
      <c r="U4302" s="33"/>
      <c r="V4302" s="33"/>
      <c r="W4302" s="24"/>
      <c r="X4302" s="148"/>
      <c r="Y4302" s="148"/>
      <c r="Z4302" s="148"/>
      <c r="AA4302" s="148"/>
      <c r="AB4302" s="148"/>
      <c r="AC4302" s="148"/>
      <c r="AD4302" s="148"/>
      <c r="AE4302" s="148"/>
      <c r="AF4302" s="148"/>
      <c r="AG4302" s="148"/>
      <c r="AH4302" s="148"/>
    </row>
    <row r="4303" spans="1:34">
      <c r="A4303" s="144"/>
      <c r="B4303" s="33"/>
      <c r="C4303" s="33"/>
      <c r="D4303" s="33"/>
      <c r="E4303" s="33"/>
      <c r="F4303" s="33"/>
      <c r="G4303" s="33"/>
      <c r="H4303" s="33"/>
      <c r="I4303" s="33"/>
      <c r="J4303" s="145"/>
      <c r="K4303" s="33"/>
      <c r="L4303" s="33"/>
      <c r="M4303" s="146"/>
      <c r="N4303" s="144"/>
      <c r="O4303" s="147"/>
      <c r="P4303" s="148"/>
      <c r="Q4303" s="148"/>
      <c r="R4303" s="33"/>
      <c r="S4303" s="33"/>
      <c r="T4303" s="144"/>
      <c r="U4303" s="33"/>
      <c r="V4303" s="33"/>
      <c r="W4303" s="24"/>
      <c r="X4303" s="148"/>
      <c r="Y4303" s="148"/>
      <c r="Z4303" s="148"/>
      <c r="AA4303" s="148"/>
      <c r="AB4303" s="148"/>
      <c r="AC4303" s="148"/>
      <c r="AD4303" s="148"/>
      <c r="AE4303" s="148"/>
      <c r="AF4303" s="148"/>
      <c r="AG4303" s="148"/>
      <c r="AH4303" s="148"/>
    </row>
    <row r="4304" spans="1:34">
      <c r="A4304" s="144"/>
      <c r="B4304" s="33"/>
      <c r="C4304" s="33"/>
      <c r="D4304" s="33"/>
      <c r="E4304" s="33"/>
      <c r="F4304" s="33"/>
      <c r="G4304" s="33"/>
      <c r="H4304" s="33"/>
      <c r="I4304" s="33"/>
      <c r="J4304" s="145"/>
      <c r="K4304" s="33"/>
      <c r="L4304" s="33"/>
      <c r="M4304" s="146"/>
      <c r="N4304" s="144"/>
      <c r="O4304" s="147"/>
      <c r="P4304" s="148"/>
      <c r="Q4304" s="148"/>
      <c r="R4304" s="33"/>
      <c r="S4304" s="33"/>
      <c r="T4304" s="144"/>
      <c r="U4304" s="33"/>
      <c r="V4304" s="33"/>
      <c r="W4304" s="24"/>
      <c r="X4304" s="148"/>
      <c r="Y4304" s="148"/>
      <c r="Z4304" s="148"/>
      <c r="AA4304" s="148"/>
      <c r="AB4304" s="148"/>
      <c r="AC4304" s="148"/>
      <c r="AD4304" s="148"/>
      <c r="AE4304" s="148"/>
      <c r="AF4304" s="148"/>
      <c r="AG4304" s="148"/>
      <c r="AH4304" s="148"/>
    </row>
    <row r="4305" spans="1:34">
      <c r="A4305" s="144"/>
      <c r="B4305" s="33"/>
      <c r="C4305" s="33"/>
      <c r="D4305" s="33"/>
      <c r="E4305" s="33"/>
      <c r="F4305" s="33"/>
      <c r="G4305" s="33"/>
      <c r="H4305" s="33"/>
      <c r="I4305" s="33"/>
      <c r="J4305" s="145"/>
      <c r="K4305" s="33"/>
      <c r="L4305" s="33"/>
      <c r="M4305" s="146"/>
      <c r="N4305" s="144"/>
      <c r="O4305" s="147"/>
      <c r="P4305" s="148"/>
      <c r="Q4305" s="148"/>
      <c r="R4305" s="33"/>
      <c r="S4305" s="33"/>
      <c r="T4305" s="144"/>
      <c r="U4305" s="33"/>
      <c r="V4305" s="33"/>
      <c r="W4305" s="24"/>
      <c r="X4305" s="148"/>
      <c r="Y4305" s="148"/>
      <c r="Z4305" s="148"/>
      <c r="AA4305" s="148"/>
      <c r="AB4305" s="148"/>
      <c r="AC4305" s="148"/>
      <c r="AD4305" s="148"/>
      <c r="AE4305" s="148"/>
      <c r="AF4305" s="148"/>
      <c r="AG4305" s="148"/>
      <c r="AH4305" s="148"/>
    </row>
    <row r="4306" spans="1:34">
      <c r="A4306" s="144"/>
      <c r="B4306" s="33"/>
      <c r="C4306" s="33"/>
      <c r="D4306" s="33"/>
      <c r="E4306" s="33"/>
      <c r="F4306" s="33"/>
      <c r="G4306" s="33"/>
      <c r="H4306" s="33"/>
      <c r="I4306" s="33"/>
      <c r="J4306" s="145"/>
      <c r="K4306" s="33"/>
      <c r="L4306" s="33"/>
      <c r="M4306" s="146"/>
      <c r="N4306" s="144"/>
      <c r="O4306" s="147"/>
      <c r="P4306" s="148"/>
      <c r="Q4306" s="148"/>
      <c r="R4306" s="33"/>
      <c r="S4306" s="33"/>
      <c r="T4306" s="144"/>
      <c r="U4306" s="33"/>
      <c r="V4306" s="33"/>
      <c r="W4306" s="24"/>
      <c r="X4306" s="148"/>
      <c r="Y4306" s="148"/>
      <c r="Z4306" s="148"/>
      <c r="AA4306" s="148"/>
      <c r="AB4306" s="148"/>
      <c r="AC4306" s="148"/>
      <c r="AD4306" s="148"/>
      <c r="AE4306" s="148"/>
      <c r="AF4306" s="148"/>
      <c r="AG4306" s="148"/>
      <c r="AH4306" s="148"/>
    </row>
    <row r="4307" spans="1:34">
      <c r="A4307" s="144"/>
      <c r="B4307" s="33"/>
      <c r="C4307" s="33"/>
      <c r="D4307" s="33"/>
      <c r="E4307" s="33"/>
      <c r="F4307" s="33"/>
      <c r="G4307" s="33"/>
      <c r="H4307" s="33"/>
      <c r="I4307" s="33"/>
      <c r="J4307" s="145"/>
      <c r="K4307" s="33"/>
      <c r="L4307" s="33"/>
      <c r="M4307" s="146"/>
      <c r="N4307" s="144"/>
      <c r="O4307" s="147"/>
      <c r="P4307" s="148"/>
      <c r="Q4307" s="148"/>
      <c r="R4307" s="33"/>
      <c r="S4307" s="33"/>
      <c r="T4307" s="144"/>
      <c r="U4307" s="33"/>
      <c r="V4307" s="33"/>
      <c r="W4307" s="24"/>
      <c r="X4307" s="148"/>
      <c r="Y4307" s="148"/>
      <c r="Z4307" s="148"/>
      <c r="AA4307" s="148"/>
      <c r="AB4307" s="148"/>
      <c r="AC4307" s="148"/>
      <c r="AD4307" s="148"/>
      <c r="AE4307" s="148"/>
      <c r="AF4307" s="148"/>
      <c r="AG4307" s="148"/>
      <c r="AH4307" s="148"/>
    </row>
    <row r="4308" spans="1:34">
      <c r="A4308" s="144"/>
      <c r="B4308" s="33"/>
      <c r="C4308" s="33"/>
      <c r="D4308" s="33"/>
      <c r="E4308" s="33"/>
      <c r="F4308" s="33"/>
      <c r="G4308" s="33"/>
      <c r="H4308" s="33"/>
      <c r="I4308" s="33"/>
      <c r="J4308" s="145"/>
      <c r="K4308" s="33"/>
      <c r="L4308" s="33"/>
      <c r="M4308" s="146"/>
      <c r="N4308" s="144"/>
      <c r="O4308" s="147"/>
      <c r="P4308" s="148"/>
      <c r="Q4308" s="148"/>
      <c r="R4308" s="33"/>
      <c r="S4308" s="33"/>
      <c r="T4308" s="144"/>
      <c r="U4308" s="33"/>
      <c r="V4308" s="33"/>
      <c r="W4308" s="24"/>
      <c r="X4308" s="148"/>
      <c r="Y4308" s="148"/>
      <c r="Z4308" s="148"/>
      <c r="AA4308" s="148"/>
      <c r="AB4308" s="148"/>
      <c r="AC4308" s="148"/>
      <c r="AD4308" s="148"/>
      <c r="AE4308" s="148"/>
      <c r="AF4308" s="148"/>
      <c r="AG4308" s="148"/>
      <c r="AH4308" s="148"/>
    </row>
    <row r="4309" spans="1:34">
      <c r="A4309" s="144"/>
      <c r="B4309" s="33"/>
      <c r="C4309" s="33"/>
      <c r="D4309" s="33"/>
      <c r="E4309" s="33"/>
      <c r="F4309" s="33"/>
      <c r="G4309" s="33"/>
      <c r="H4309" s="33"/>
      <c r="I4309" s="33"/>
      <c r="J4309" s="145"/>
      <c r="K4309" s="33"/>
      <c r="L4309" s="33"/>
      <c r="M4309" s="146"/>
      <c r="N4309" s="144"/>
      <c r="O4309" s="147"/>
      <c r="P4309" s="148"/>
      <c r="Q4309" s="148"/>
      <c r="R4309" s="33"/>
      <c r="S4309" s="33"/>
      <c r="T4309" s="144"/>
      <c r="U4309" s="33"/>
      <c r="V4309" s="33"/>
      <c r="W4309" s="24"/>
      <c r="X4309" s="148"/>
      <c r="Y4309" s="148"/>
      <c r="Z4309" s="148"/>
      <c r="AA4309" s="148"/>
      <c r="AB4309" s="148"/>
      <c r="AC4309" s="148"/>
      <c r="AD4309" s="148"/>
      <c r="AE4309" s="148"/>
      <c r="AF4309" s="148"/>
      <c r="AG4309" s="148"/>
      <c r="AH4309" s="148"/>
    </row>
    <row r="4310" spans="1:34">
      <c r="A4310" s="144"/>
      <c r="B4310" s="33"/>
      <c r="C4310" s="33"/>
      <c r="D4310" s="33"/>
      <c r="E4310" s="33"/>
      <c r="F4310" s="33"/>
      <c r="G4310" s="33"/>
      <c r="H4310" s="33"/>
      <c r="I4310" s="33"/>
      <c r="J4310" s="145"/>
      <c r="K4310" s="33"/>
      <c r="L4310" s="33"/>
      <c r="M4310" s="146"/>
      <c r="N4310" s="144"/>
      <c r="O4310" s="147"/>
      <c r="P4310" s="148"/>
      <c r="Q4310" s="148"/>
      <c r="R4310" s="33"/>
      <c r="S4310" s="33"/>
      <c r="T4310" s="144"/>
      <c r="U4310" s="33"/>
      <c r="V4310" s="33"/>
      <c r="W4310" s="24"/>
      <c r="X4310" s="148"/>
      <c r="Y4310" s="148"/>
      <c r="Z4310" s="148"/>
      <c r="AA4310" s="148"/>
      <c r="AB4310" s="148"/>
      <c r="AC4310" s="148"/>
      <c r="AD4310" s="148"/>
      <c r="AE4310" s="148"/>
      <c r="AF4310" s="148"/>
      <c r="AG4310" s="148"/>
      <c r="AH4310" s="148"/>
    </row>
    <row r="4311" spans="1:34">
      <c r="A4311" s="144"/>
      <c r="B4311" s="33"/>
      <c r="C4311" s="33"/>
      <c r="D4311" s="33"/>
      <c r="E4311" s="33"/>
      <c r="F4311" s="33"/>
      <c r="G4311" s="33"/>
      <c r="H4311" s="33"/>
      <c r="I4311" s="33"/>
      <c r="J4311" s="145"/>
      <c r="K4311" s="33"/>
      <c r="L4311" s="33"/>
      <c r="M4311" s="146"/>
      <c r="N4311" s="144"/>
      <c r="O4311" s="147"/>
      <c r="P4311" s="148"/>
      <c r="Q4311" s="148"/>
      <c r="R4311" s="33"/>
      <c r="S4311" s="33"/>
      <c r="T4311" s="144"/>
      <c r="U4311" s="33"/>
      <c r="V4311" s="33"/>
      <c r="W4311" s="24"/>
      <c r="X4311" s="148"/>
      <c r="Y4311" s="148"/>
      <c r="Z4311" s="148"/>
      <c r="AA4311" s="148"/>
      <c r="AB4311" s="148"/>
      <c r="AC4311" s="148"/>
      <c r="AD4311" s="148"/>
      <c r="AE4311" s="148"/>
      <c r="AF4311" s="148"/>
      <c r="AG4311" s="148"/>
      <c r="AH4311" s="148"/>
    </row>
    <row r="4312" spans="1:34">
      <c r="A4312" s="144"/>
      <c r="B4312" s="33"/>
      <c r="C4312" s="33"/>
      <c r="D4312" s="33"/>
      <c r="E4312" s="33"/>
      <c r="F4312" s="33"/>
      <c r="G4312" s="33"/>
      <c r="H4312" s="33"/>
      <c r="I4312" s="33"/>
      <c r="J4312" s="145"/>
      <c r="K4312" s="33"/>
      <c r="L4312" s="33"/>
      <c r="M4312" s="146"/>
      <c r="N4312" s="144"/>
      <c r="O4312" s="147"/>
      <c r="P4312" s="148"/>
      <c r="Q4312" s="148"/>
      <c r="R4312" s="33"/>
      <c r="S4312" s="33"/>
      <c r="T4312" s="144"/>
      <c r="U4312" s="33"/>
      <c r="V4312" s="33"/>
      <c r="W4312" s="24"/>
      <c r="X4312" s="148"/>
      <c r="Y4312" s="148"/>
      <c r="Z4312" s="148"/>
      <c r="AA4312" s="148"/>
      <c r="AB4312" s="148"/>
      <c r="AC4312" s="148"/>
      <c r="AD4312" s="148"/>
      <c r="AE4312" s="148"/>
      <c r="AF4312" s="148"/>
      <c r="AG4312" s="148"/>
      <c r="AH4312" s="148"/>
    </row>
    <row r="4313" spans="1:34">
      <c r="A4313" s="144"/>
      <c r="B4313" s="33"/>
      <c r="C4313" s="33"/>
      <c r="D4313" s="33"/>
      <c r="E4313" s="33"/>
      <c r="F4313" s="33"/>
      <c r="G4313" s="33"/>
      <c r="H4313" s="33"/>
      <c r="I4313" s="33"/>
      <c r="J4313" s="145"/>
      <c r="K4313" s="33"/>
      <c r="L4313" s="33"/>
      <c r="M4313" s="146"/>
      <c r="N4313" s="144"/>
      <c r="O4313" s="147"/>
      <c r="P4313" s="148"/>
      <c r="Q4313" s="148"/>
      <c r="R4313" s="33"/>
      <c r="S4313" s="33"/>
      <c r="T4313" s="144"/>
      <c r="U4313" s="33"/>
      <c r="V4313" s="33"/>
      <c r="W4313" s="24"/>
      <c r="X4313" s="148"/>
      <c r="Y4313" s="148"/>
      <c r="Z4313" s="148"/>
      <c r="AA4313" s="148"/>
      <c r="AB4313" s="148"/>
      <c r="AC4313" s="148"/>
      <c r="AD4313" s="148"/>
      <c r="AE4313" s="148"/>
      <c r="AF4313" s="148"/>
      <c r="AG4313" s="148"/>
      <c r="AH4313" s="148"/>
    </row>
    <row r="4314" spans="1:34">
      <c r="A4314" s="144"/>
      <c r="B4314" s="33"/>
      <c r="C4314" s="33"/>
      <c r="D4314" s="33"/>
      <c r="E4314" s="33"/>
      <c r="F4314" s="33"/>
      <c r="G4314" s="33"/>
      <c r="H4314" s="33"/>
      <c r="I4314" s="33"/>
      <c r="J4314" s="145"/>
      <c r="K4314" s="33"/>
      <c r="L4314" s="33"/>
      <c r="M4314" s="146"/>
      <c r="N4314" s="144"/>
      <c r="O4314" s="147"/>
      <c r="P4314" s="148"/>
      <c r="Q4314" s="148"/>
      <c r="R4314" s="33"/>
      <c r="S4314" s="33"/>
      <c r="T4314" s="144"/>
      <c r="U4314" s="33"/>
      <c r="V4314" s="33"/>
      <c r="W4314" s="24"/>
      <c r="X4314" s="148"/>
      <c r="Y4314" s="148"/>
      <c r="Z4314" s="148"/>
      <c r="AA4314" s="148"/>
      <c r="AB4314" s="148"/>
      <c r="AC4314" s="148"/>
      <c r="AD4314" s="148"/>
      <c r="AE4314" s="148"/>
      <c r="AF4314" s="148"/>
      <c r="AG4314" s="148"/>
      <c r="AH4314" s="148"/>
    </row>
    <row r="4315" spans="1:34">
      <c r="A4315" s="144"/>
      <c r="B4315" s="33"/>
      <c r="C4315" s="33"/>
      <c r="D4315" s="33"/>
      <c r="E4315" s="33"/>
      <c r="F4315" s="33"/>
      <c r="G4315" s="33"/>
      <c r="H4315" s="33"/>
      <c r="I4315" s="33"/>
      <c r="J4315" s="145"/>
      <c r="K4315" s="33"/>
      <c r="L4315" s="33"/>
      <c r="M4315" s="146"/>
      <c r="N4315" s="144"/>
      <c r="O4315" s="147"/>
      <c r="P4315" s="148"/>
      <c r="Q4315" s="148"/>
      <c r="R4315" s="33"/>
      <c r="S4315" s="33"/>
      <c r="T4315" s="144"/>
      <c r="U4315" s="33"/>
      <c r="V4315" s="33"/>
      <c r="W4315" s="24"/>
      <c r="X4315" s="148"/>
      <c r="Y4315" s="148"/>
      <c r="Z4315" s="148"/>
      <c r="AA4315" s="148"/>
      <c r="AB4315" s="148"/>
      <c r="AC4315" s="148"/>
      <c r="AD4315" s="148"/>
      <c r="AE4315" s="148"/>
      <c r="AF4315" s="148"/>
      <c r="AG4315" s="148"/>
      <c r="AH4315" s="148"/>
    </row>
    <row r="4316" spans="1:34">
      <c r="A4316" s="144"/>
      <c r="B4316" s="33"/>
      <c r="C4316" s="33"/>
      <c r="D4316" s="33"/>
      <c r="E4316" s="33"/>
      <c r="F4316" s="33"/>
      <c r="G4316" s="33"/>
      <c r="H4316" s="33"/>
      <c r="I4316" s="33"/>
      <c r="J4316" s="145"/>
      <c r="K4316" s="33"/>
      <c r="L4316" s="33"/>
      <c r="M4316" s="146"/>
      <c r="N4316" s="144"/>
      <c r="O4316" s="147"/>
      <c r="P4316" s="148"/>
      <c r="Q4316" s="148"/>
      <c r="R4316" s="33"/>
      <c r="S4316" s="33"/>
      <c r="T4316" s="144"/>
      <c r="U4316" s="33"/>
      <c r="V4316" s="33"/>
      <c r="W4316" s="24"/>
      <c r="X4316" s="148"/>
      <c r="Y4316" s="148"/>
      <c r="Z4316" s="148"/>
      <c r="AA4316" s="148"/>
      <c r="AB4316" s="148"/>
      <c r="AC4316" s="148"/>
      <c r="AD4316" s="148"/>
      <c r="AE4316" s="148"/>
      <c r="AF4316" s="148"/>
      <c r="AG4316" s="148"/>
      <c r="AH4316" s="148"/>
    </row>
    <row r="4317" spans="1:34">
      <c r="A4317" s="144"/>
      <c r="B4317" s="33"/>
      <c r="C4317" s="33"/>
      <c r="D4317" s="33"/>
      <c r="E4317" s="33"/>
      <c r="F4317" s="33"/>
      <c r="G4317" s="33"/>
      <c r="H4317" s="33"/>
      <c r="I4317" s="33"/>
      <c r="J4317" s="145"/>
      <c r="K4317" s="33"/>
      <c r="L4317" s="33"/>
      <c r="M4317" s="146"/>
      <c r="N4317" s="144"/>
      <c r="O4317" s="147"/>
      <c r="P4317" s="148"/>
      <c r="Q4317" s="148"/>
      <c r="R4317" s="33"/>
      <c r="S4317" s="33"/>
      <c r="T4317" s="144"/>
      <c r="U4317" s="33"/>
      <c r="V4317" s="33"/>
      <c r="W4317" s="24"/>
      <c r="X4317" s="148"/>
      <c r="Y4317" s="148"/>
      <c r="Z4317" s="148"/>
      <c r="AA4317" s="148"/>
      <c r="AB4317" s="148"/>
      <c r="AC4317" s="148"/>
      <c r="AD4317" s="148"/>
      <c r="AE4317" s="148"/>
      <c r="AF4317" s="148"/>
      <c r="AG4317" s="148"/>
      <c r="AH4317" s="148"/>
    </row>
    <row r="4318" spans="1:34">
      <c r="A4318" s="144"/>
      <c r="B4318" s="33"/>
      <c r="C4318" s="33"/>
      <c r="D4318" s="33"/>
      <c r="E4318" s="33"/>
      <c r="F4318" s="33"/>
      <c r="G4318" s="33"/>
      <c r="H4318" s="33"/>
      <c r="I4318" s="33"/>
      <c r="J4318" s="145"/>
      <c r="K4318" s="33"/>
      <c r="L4318" s="33"/>
      <c r="M4318" s="146"/>
      <c r="N4318" s="144"/>
      <c r="O4318" s="147"/>
      <c r="P4318" s="148"/>
      <c r="Q4318" s="148"/>
      <c r="R4318" s="33"/>
      <c r="S4318" s="33"/>
      <c r="T4318" s="144"/>
      <c r="U4318" s="33"/>
      <c r="V4318" s="33"/>
      <c r="W4318" s="24"/>
      <c r="X4318" s="148"/>
      <c r="Y4318" s="148"/>
      <c r="Z4318" s="148"/>
      <c r="AA4318" s="148"/>
      <c r="AB4318" s="148"/>
      <c r="AC4318" s="148"/>
      <c r="AD4318" s="148"/>
      <c r="AE4318" s="148"/>
      <c r="AF4318" s="148"/>
      <c r="AG4318" s="148"/>
      <c r="AH4318" s="148"/>
    </row>
    <row r="4319" spans="1:34">
      <c r="A4319" s="144"/>
      <c r="B4319" s="33"/>
      <c r="C4319" s="33"/>
      <c r="D4319" s="33"/>
      <c r="E4319" s="33"/>
      <c r="F4319" s="33"/>
      <c r="G4319" s="33"/>
      <c r="H4319" s="33"/>
      <c r="I4319" s="33"/>
      <c r="J4319" s="145"/>
      <c r="K4319" s="33"/>
      <c r="L4319" s="33"/>
      <c r="M4319" s="146"/>
      <c r="N4319" s="144"/>
      <c r="O4319" s="147"/>
      <c r="P4319" s="148"/>
      <c r="Q4319" s="148"/>
      <c r="R4319" s="33"/>
      <c r="S4319" s="33"/>
      <c r="T4319" s="144"/>
      <c r="U4319" s="33"/>
      <c r="V4319" s="33"/>
      <c r="W4319" s="24"/>
      <c r="X4319" s="148"/>
      <c r="Y4319" s="148"/>
      <c r="Z4319" s="148"/>
      <c r="AA4319" s="148"/>
      <c r="AB4319" s="148"/>
      <c r="AC4319" s="148"/>
      <c r="AD4319" s="148"/>
      <c r="AE4319" s="148"/>
      <c r="AF4319" s="148"/>
      <c r="AG4319" s="148"/>
      <c r="AH4319" s="148"/>
    </row>
    <row r="4320" spans="1:34">
      <c r="A4320" s="144"/>
      <c r="B4320" s="33"/>
      <c r="C4320" s="33"/>
      <c r="D4320" s="33"/>
      <c r="E4320" s="33"/>
      <c r="F4320" s="33"/>
      <c r="G4320" s="33"/>
      <c r="H4320" s="33"/>
      <c r="I4320" s="33"/>
      <c r="J4320" s="145"/>
      <c r="K4320" s="33"/>
      <c r="L4320" s="33"/>
      <c r="M4320" s="146"/>
      <c r="N4320" s="144"/>
      <c r="O4320" s="147"/>
      <c r="P4320" s="148"/>
      <c r="Q4320" s="148"/>
      <c r="R4320" s="33"/>
      <c r="S4320" s="33"/>
      <c r="T4320" s="144"/>
      <c r="U4320" s="33"/>
      <c r="V4320" s="33"/>
      <c r="W4320" s="24"/>
      <c r="X4320" s="148"/>
      <c r="Y4320" s="148"/>
      <c r="Z4320" s="148"/>
      <c r="AA4320" s="148"/>
      <c r="AB4320" s="148"/>
      <c r="AC4320" s="148"/>
      <c r="AD4320" s="148"/>
      <c r="AE4320" s="148"/>
      <c r="AF4320" s="148"/>
      <c r="AG4320" s="148"/>
      <c r="AH4320" s="148"/>
    </row>
    <row r="4321" spans="1:34">
      <c r="A4321" s="144"/>
      <c r="B4321" s="33"/>
      <c r="C4321" s="33"/>
      <c r="D4321" s="33"/>
      <c r="E4321" s="33"/>
      <c r="F4321" s="33"/>
      <c r="G4321" s="33"/>
      <c r="H4321" s="33"/>
      <c r="I4321" s="33"/>
      <c r="J4321" s="145"/>
      <c r="K4321" s="33"/>
      <c r="L4321" s="33"/>
      <c r="M4321" s="146"/>
      <c r="N4321" s="144"/>
      <c r="O4321" s="147"/>
      <c r="P4321" s="148"/>
      <c r="Q4321" s="148"/>
      <c r="R4321" s="33"/>
      <c r="S4321" s="33"/>
      <c r="T4321" s="144"/>
      <c r="U4321" s="33"/>
      <c r="V4321" s="33"/>
      <c r="W4321" s="24"/>
      <c r="X4321" s="148"/>
      <c r="Y4321" s="148"/>
      <c r="Z4321" s="148"/>
      <c r="AA4321" s="148"/>
      <c r="AB4321" s="148"/>
      <c r="AC4321" s="148"/>
      <c r="AD4321" s="148"/>
      <c r="AE4321" s="148"/>
      <c r="AF4321" s="148"/>
      <c r="AG4321" s="148"/>
      <c r="AH4321" s="148"/>
    </row>
  </sheetData>
  <sheetProtection insertRows="0" deleteRows="0" sort="0" autoFilter="0"/>
  <sortState ref="X8:AU4063">
    <sortCondition ref="X8:X104"/>
  </sortState>
  <mergeCells count="108">
    <mergeCell ref="A3594:W3594"/>
    <mergeCell ref="A2418:W2418"/>
    <mergeCell ref="A2473:W2473"/>
    <mergeCell ref="A2535:W2535"/>
    <mergeCell ref="A2574:W2574"/>
    <mergeCell ref="A3208:W3208"/>
    <mergeCell ref="A3289:W3289"/>
    <mergeCell ref="A3380:W3380"/>
    <mergeCell ref="A3443:W3443"/>
    <mergeCell ref="A3507:W3507"/>
    <mergeCell ref="A3119:W3119"/>
    <mergeCell ref="A3138:W3138"/>
    <mergeCell ref="A3152:W3152"/>
    <mergeCell ref="A3197:W3197"/>
    <mergeCell ref="A2956:W2956"/>
    <mergeCell ref="A2609:W2609"/>
    <mergeCell ref="A2643:W2643"/>
    <mergeCell ref="A2666:W2666"/>
    <mergeCell ref="A2691:W2691"/>
    <mergeCell ref="A2850:W2850"/>
    <mergeCell ref="A42:W42"/>
    <mergeCell ref="A93:W93"/>
    <mergeCell ref="A123:W123"/>
    <mergeCell ref="A157:W157"/>
    <mergeCell ref="A190:W190"/>
    <mergeCell ref="A308:O308"/>
    <mergeCell ref="A395:O395"/>
    <mergeCell ref="P395:W395"/>
    <mergeCell ref="A2267:W2267"/>
    <mergeCell ref="A2343:W2343"/>
    <mergeCell ref="A1635:O1635"/>
    <mergeCell ref="A801:O801"/>
    <mergeCell ref="P801:W801"/>
    <mergeCell ref="A831:O831"/>
    <mergeCell ref="P831:W831"/>
    <mergeCell ref="W1:W2"/>
    <mergeCell ref="N1:N2"/>
    <mergeCell ref="C1:C2"/>
    <mergeCell ref="P1:P2"/>
    <mergeCell ref="E1:E2"/>
    <mergeCell ref="J1:J2"/>
    <mergeCell ref="A3:W3"/>
    <mergeCell ref="A2756:W2756"/>
    <mergeCell ref="A2791:W2791"/>
    <mergeCell ref="R1:V1"/>
    <mergeCell ref="L1:L2"/>
    <mergeCell ref="H1:H2"/>
    <mergeCell ref="I1:I2"/>
    <mergeCell ref="K1:K2"/>
    <mergeCell ref="M1:M2"/>
    <mergeCell ref="O1:O2"/>
    <mergeCell ref="Q1:Q2"/>
    <mergeCell ref="B1:B2"/>
    <mergeCell ref="F1:G2"/>
    <mergeCell ref="A1153:O1153"/>
    <mergeCell ref="P1153:W1153"/>
    <mergeCell ref="A1188:O1188"/>
    <mergeCell ref="P1188:W1188"/>
    <mergeCell ref="A689:O689"/>
    <mergeCell ref="P689:W689"/>
    <mergeCell ref="A713:O713"/>
    <mergeCell ref="P713:W713"/>
    <mergeCell ref="A870:O870"/>
    <mergeCell ref="P870:W870"/>
    <mergeCell ref="A511:O511"/>
    <mergeCell ref="P511:W511"/>
    <mergeCell ref="A622:O622"/>
    <mergeCell ref="P622:W622"/>
    <mergeCell ref="A666:O666"/>
    <mergeCell ref="P666:W666"/>
    <mergeCell ref="A975:O975"/>
    <mergeCell ref="P975:W975"/>
    <mergeCell ref="A1053:O1053"/>
    <mergeCell ref="P1053:W1053"/>
    <mergeCell ref="A1490:O1490"/>
    <mergeCell ref="P1490:W1490"/>
    <mergeCell ref="A1551:O1551"/>
    <mergeCell ref="P1551:W1551"/>
    <mergeCell ref="A1593:O1593"/>
    <mergeCell ref="P1593:W1593"/>
    <mergeCell ref="A1371:O1371"/>
    <mergeCell ref="P1371:W1371"/>
    <mergeCell ref="P1312:W1312"/>
    <mergeCell ref="P1330:W1330"/>
    <mergeCell ref="A2068:O2068"/>
    <mergeCell ref="P2068:W2068"/>
    <mergeCell ref="A2156:O2156"/>
    <mergeCell ref="P2156:W2156"/>
    <mergeCell ref="A1:A2"/>
    <mergeCell ref="A1745:O1745"/>
    <mergeCell ref="A1674:O1674"/>
    <mergeCell ref="A1330:O1330"/>
    <mergeCell ref="A1312:O1312"/>
    <mergeCell ref="A1926:O1926"/>
    <mergeCell ref="P1926:W1926"/>
    <mergeCell ref="A1975:O1975"/>
    <mergeCell ref="P1975:W1975"/>
    <mergeCell ref="A2026:O2026"/>
    <mergeCell ref="P2026:W2026"/>
    <mergeCell ref="A1785:O1785"/>
    <mergeCell ref="P1785:W1785"/>
    <mergeCell ref="A1830:O1830"/>
    <mergeCell ref="P1830:W1830"/>
    <mergeCell ref="A1880:O1880"/>
    <mergeCell ref="P1880:W1880"/>
    <mergeCell ref="P1635:W1635"/>
    <mergeCell ref="P1674:W1674"/>
    <mergeCell ref="P1745:W1745"/>
  </mergeCells>
  <dataValidations xWindow="1040" yWindow="592" count="24">
    <dataValidation type="whole" operator="greaterThanOrEqual" allowBlank="1" showInputMessage="1" showErrorMessage="1" promptTitle="Base peak" prompt="Mass-to-charge ratio." sqref="Y2851:Y2866 B3685 B2957:B3118 B2792:B2849 B2692:B2755 B2667:B2690 B2757:B2790 B2644:B2665 B2575:B2608 B2536:B2573 B2474:B2534 B2419:B2472 B1976:B2025 B1927:B1974 B1491:B1493 B1495:B1550 B1746:B1784 B1675:B1744 B1786:B1829 B1831:B1879 B1881:B1925 B2610:B2642 B3665 B3683 B3580 B3429 B3278 B3171:B3196 B3198:B3207 B3120:B3137 B3153:B3169 B3139:B3151 B3266 B3367 B3499 B3565 B396:B510 B1412:B1435 B1410 B1437:B1439 B1086 B1084 B714:B800 B623:B665 B512:B621 B667:B688 B690:B712 B802:B830 B842 B900:B903 B1004:B1005 B1334:B1370 B1331:B1332 B1298:B1311 B1289:B1296 B1189:B1228 B1154:B1187 B1233:B1287 B1230:B1231 B1313:B1329 B1372:B1408 B1441:B1457 B1459:B1489 B271:B301 B238:B269 B191:B236 B4:B41 B43:B92 B158:B189 B124:B156 B94:B122 B305:B307 B309:B340 B343:B349 B387:B388 B383:B384 B351:B381 B390:B394">
      <formula1>0</formula1>
    </dataValidation>
    <dataValidation type="decimal" operator="greaterThanOrEqual" allowBlank="1" showInputMessage="1" showErrorMessage="1" promptTitle="Peak area" prompt="In arbitrary units." sqref="Z2851:AA2866 C2957:C3003 C2837:C2841 C2831:C2834 C2829 C2823:C2827 C2792 C2794:C2821 C2843:C2849 D2792:D2849 D2692:D2755 C2687:C2690 C2693:C2721 C2723 C2683:C2685 C2680:C2681 D2667:D2690 C2667:C2677 C2660:C2665 D2757:D2776 C2743:C2752 C2734:C2740 C2731:C2732 C2725:C2729 C2754:C2755 C2757:C2768 C2777:D2790 C2772:C2774 C2770 D2644:D2665 C2645:C2650 C2642 C2566:C2573 C2559:C2563 C2575:D2608 C2536:C2546 D2536:D2573 C2474:D2534 C2460:C2472 C2450:C2457 C2446:C2448 C2439:C2444 D2439:D2472 C2419:D2438 C2069:C2117 C2157:C2188 C1976:C2006 C1927:C1954 C1491:D1550 C1831:C1860 C1881:C1906 C2027:C2052 C2268:C2306 C2344:C2372 C2556:C2557 C2548:C2554 D2610:D2642 C2611:C2623 C2639 C2636 C2633:C2634 C2630 C2628 C2656:C2657 C3170:C3172 C3180:C3196 C3174 C3176:C3178 C3198:D3207 D3120:D3137 C3130:C3137 C3120:C3128 D3170:D3196 C3149:C3151 D3139:D3151 C3146:C3147 C3139:C3143 C3153:D3169 C3209:C3244 C3290:C3328 C3381:C3423 C3508:C3544 C3595:C3630 C3444:C3481 C396:D510 C1410:D1435 C1437:D1489 C1393 C1404:C1407 C1402 C1397:C1399 C1054:C1100 C976:C1023 C714:C762 D714:D800 C623:D665 D512:D621 C512:C560 C667:D688 C690:D712 C802:D830 C832:D869 C871:C919 D871:D938 C1331:C1354 C1366 C1362 C1356 D1331:D1370 C1289:D1311 C1189:D1228 C1181:C1187 D1154:D1187 C1154:C1179 C1230:D1287 C1313:D1329 C1372:C1390 D1372:D1408 D271:D307 C271:C301 C238:D269 C191:D236 C4:D41 C43:D92 C158:D189 C124:D156 C94:D122 C304:C307 C309:D349 D351:D394">
      <formula1>0</formula1>
    </dataValidation>
    <dataValidation allowBlank="1" showInputMessage="1" showErrorMessage="1" prompt="Please, specify the way to the identification.&#10;e.g. (reference standard, library match, diagnostic MSMS fragments, first rank from software X,…)" sqref="AM2851:AN2866 P2957:Q3118 P2792:Q2849 P2692:Q2755 P2667:Q2690 P2757:Q2790 P2851:Q2955 P2644:Q2665 P2575:Q2608 P2536:Q2573 P2474:Q2534 P2419:Q2472 P2069:Q2155 P2157:Q2266 P1976:Q2025 P1927:Q1974 P1636:Q1673 P1552:Q1592 P1491:Q1550 P1594:Q1634 P1746:Q1784 P1675:Q1744 P1786:Q1829 P1831:Q1879 P1881:Q1925 P2027:Q2067 P2268:Q2342 P2344:Q2417 P2610:Q2642 P3198:Q3207 P3120:Q3137 P3139:Q3151 P3153:Q3196 P3209:Q3288 P3290:Q3379 P3381:Q3442 P3508:Q3593 P3595:Q3697 P3444:Q3506 P396:Q510 P1410:Q1435 P1437:Q1489 P1054:Q1152 P976:Q1052 P714:Q800 P623:Q665 P512:Q621 P667:Q688 P690:Q712 P802:Q830 P832:Q869 P871:Q974 P1331:Q1370 P1289:Q1311 P1189:Q1228 P1154:Q1187 P1230:Q1287 P1313:Q1329 P1372:Q1408 P271:Q307 P238:Q269 P191:Q236 P158:Q189 P124:Q156 P94:Q122 P43:Q92 P4:Q41 P309:Q349 P351:Q394"/>
    <dataValidation type="decimal" operator="greaterThanOrEqual" allowBlank="1" showInputMessage="1" showErrorMessage="1" prompt="Please, type in retention time in minutes." sqref="X2851:X2866 A2957:A3118 A2792:A2849 A2692:A2755 A2667:A2690 A2757:A2790 A2644:A2665 A2575:A2608 A2536:A2573 A2474:A2534 A2419:A2472 A1976:A2025 A1927:A1974 A1491:A1550 A1746:A1784 A1675:A1744 A1786:A1829 A1831:A1879 A1881:A1925 A2610:A2642 A3198:A3207 A3120:A3137 A3139:A3151 A3153:A3196 A396:A510 A1410:A1435 A1437:A1489 A1084 A714:A800 A623:A665 A512:A621 A667:A688 A690:A712 A802:A830 A842 A900 A1004 A1331:A1370 A1289:A1311 A1189:A1228 A1154:A1187 A1230:A1287 A1313:A1329 A1372:A1408 A271:A301 A238:A269 A191:A236 A4:A41 A43:A92 A158:A189 A124:A156 A94:A122 A305:A307 A309:A340 A343:A349 A387:A388 A383:A384 A351:A381 A390:A394">
      <formula1>0</formula1>
    </dataValidation>
    <dataValidation allowBlank="1" showInputMessage="1" showErrorMessage="1" promptTitle="Component Information" prompt="Please, specify additional masses associated with component max. 4 in format XX.XXXXX, ...&#10;" sqref="AO2866 AO2864 AO2862 AO2860 AO2858 AO2856 AO2854 AO2852 R2852:R2955 R2570:R2573 R2575:R2608"/>
    <dataValidation allowBlank="1" showInputMessage="1" showErrorMessage="1" prompt="Please, copy calculated value from Kovats_table - RTI module." sqref="AQ2866 AQ2864 AQ2862 AQ2860 AQ2858 AQ2856 AQ2854 AQ2852 T2874 T2876 T2878 T2880 T2882 T2884 T2886 T2888 T2890 T2892 T2894 T2896 T2898 T2900 T2902 T2904 T2906 T2908 T2910 T2912 T2914:T2915 T2917 T2919 T2921 T2923 T2925 T2927 T2929 T2931 T2933 T2935 T2937 T2939 T2941 T2943 T2945 T2947 T2949 T2951 T2953 T2955 T2856 T2858 T2860 T2862 T2864 T2866 T2868 T2870 T2852 T2854 T2575:T2608 T2570:T2573 T2872"/>
    <dataValidation allowBlank="1" showInputMessage="1" showErrorMessage="1" prompt="Please, specify if Other is chosen.&#10;Please, leave this cell empty if Ion Type is specified in the previous column." sqref="AD2851:AD2866 G2792:G2849 G2692:G2755 G2667:G2690 G2757:G2790 G2851:G2955 G2644:G2665 G2575:G2608 G2536:G2573 G2474:G2534 G2419:G2472 G2069:G2155 G2157:G2266 G1976:G2025 G1927:G1974 G1491:G1550 G1831:G1879 G1881:G1925 G2027:G2067 G2268:G2342 G2344:G2416 G2610:G2642 G3198:G3207 G3120:G3137 G3139:G3151 G3153:G3196 G396:G510 G1410:G1435 G1437:G1489 G1054:G1152 G976:G1052 G714:G800 G623:G665 G512:G621 G667:G688 G690:G712 G802:G830 G832:G869 G871:G974 G1331:G1370 G1289:G1311 G1189:G1228 G1154:G1187 G1230:G1287 G1313:G1329 G1372:G1408 G271:G307 G238:G269 G191:G236 G4:G41 G43:G92 G158:G189 G124:G156 G94:G122 G309:G349 G351:G394"/>
    <dataValidation type="list" allowBlank="1" showInputMessage="1" showErrorMessage="1" promptTitle="Obligatory field" prompt="Drop-down list available." sqref="AC2851:AC2866 F2792:F2849 F2692:F2755 F2667:F2690 F2757:F2790 F2851:F2955 F2644:F2665 F2575:F2608 F2536:F2573 F2474:F2534 F2419:F2472 F2069:F2155 F2157:F2266 F1976:F2025 F1927:F1974 F1491:F1550 F1831:F1879 F1881:F1925 F2027:F2067 F2268:F2342 F2344:F2416 F2610:F2642 F3198:F3207 F3120:F3137 F3139:F3151 F3153:F3196 F396:F510 F1410:F1435 F1437:F1489 F1054:F1152 F976:F1052 F714:F800 F623:F665 F512:F621 F667:F688 F690:F712 F802:F830 F832:F869 F871:F974 F1331:F1370 F1289:F1311 F1189:F1228 F1154:F1187 F1230:F1287 F1313:F1329 F1372:F1408 F271:F307 F238:F269 F191:F236 F4:F41 F43:F92 F158:F189 F124:F156 F94:F122 F309:F349 F351:F394">
      <formula1>Ion</formula1>
    </dataValidation>
    <dataValidation type="list" allowBlank="1" showInputMessage="1" showErrorMessage="1" prompt="Drop-down list available." sqref="AE2851:AE2866 H2792:H2849 H2692:H2755 H2667:H2690 H2757:H2790 H2851:H2955 H2644:H2665 H2575:H2608 H2536:H2573 H2474:H2534 H2419:H2472 H2069:H2155 H2157:H2266 H1976:H2025 H1927:H1974 H1491:H1550 H1831:H1879 H1881:H1925 H2027:H2067 H2268:H2342 H2344:H2416 H2610:H2642 H3198:H3207 H3120:H3137 H3139:H3151 H3153:H3196 H396:H510 H1410:H1435 H1437:H1489 H1054:H1152 H976:H1052 H714:H800 H623:H665 H512:H621 H667:H688 H690:H712 H802:H830 H832:H869 H871:H974 H1331:H1370 H1289:H1311 H1189:H1228 H1154:H1187 H1230:H1287 H1313:H1329 H1372:H1408 H271:H307 H238:H269 H191:H236 H4:H41 H43:H92 H158:H189 H124:H156 H94:H122 H309:H349 H351:H394">
      <formula1>MS</formula1>
    </dataValidation>
    <dataValidation type="list" allowBlank="1" showInputMessage="1" showErrorMessage="1" promptTitle="Obligatory field" prompt="Drop-down list available." sqref="AF2851:AF2866 I2792:I2849 I2692:I2755 I2667:I2690 I2757:I2790 I2851:I2955 I2644:I2665 I2575:I2608 I2536:I2573 I2474:I2534 I2419:I2472 I2069:I2155 I2157:I2266 I1976:I2025 I1927:I1974 I1491:I1550 I1831:I1879 I1881:I1925 I2027:I2067 I2268:I2342 I2344:I2416 I2610:I2642 I3198:I3207 I3120:I3137 I3139:I3151 I3153:I3196 I396:I510 I1410:I1435 I1437:I1489 I1054:I1152 I976:I1052 I714:I800 I623:I665 I512:I621 I667:I688 I690:I712 I802:I830 I832:I869 I871:I974 I1331:I1370 I1289:I1311 I1189:I1228 I1154:I1187 I1230:I1287 I1313:I1329 I1372:I1408 I271:I307 I238:I269 I191:I236 I4:I41 I43:I92 I158:I189 I124:I156 I94:I122 I309:I349 I351:I394">
      <formula1>Class</formula1>
    </dataValidation>
    <dataValidation allowBlank="1" showInputMessage="1" showErrorMessage="1" prompt="Please, copy calculated value from Stoff-Ident – RTI module." sqref="AP2866 AP2864 AP2862 AP2860 AP2858 AP2856 AP2854 AP2852 S2874 S2876 S2878 S2880 S2882 S2884 S2886 S2888 S2890 S2892 S2894 S2896 S2898 S2900 S2902 S2904 S2906 S2908 S2910 S2912 S2914:S2915 S2917 S2919 S2921 S2923 S2925 S2927 S2929 S2931 S2933 S2935 S2937 S2939 S2941 S2943 S2945 S2947 S2949 S2951 S2953 S2955 S2856 S2858 S2860 S2862 S2864 S2866 S2868 S2870 S2852 S2854 S2575:S2608 S2570:S2573 S2872"/>
    <dataValidation type="custom" allowBlank="1" showInputMessage="1" showErrorMessage="1" errorTitle="Error!" error="Enter a CAS registry number (e.g., 142-12-1)" promptTitle="CAS number" prompt="Enter a CAS registry number (e.g., 142-12-1)&#10;" sqref="AJ2851:AJ2866 M2792:M2849 M2692:M2755 M2667:M2690 M2757:M2790 M2644:M2665 M2575:M2608 M2536:M2573 M2474:M2534 M2419:M2472 M1491:M1550 N1746:N1758 N1675:N1708 N1786:N1801 M2610:M2629 M2634:M2642 M2631:M2632 M3198:M3207 M3120:M3137 M3139:M3151 M3153:M3196 M396:M510 M1410:M1435 M1437:M1489 M714:M800 M623:M665 M512:M621 M667:M688 M690:M712 M802:M830 M832:M869 M871:M938 M1331:M1370 M1289:M1311 M1189:M1228 M1154:M1187 M1230:M1287 M1313:M1329 M1372:M1408 M271:M307 M238:M269 M191:M236 M4:M41 M43:M92 M158:M189 M124:M156 M94:M122 M309:M349 M351:M394">
      <formula1>AND((ISNUMBER(VALUE(RIGHT(M4,1)))=TRUE),(ISNUMBER(VALUE(MID(M4,SEARCH("-",M4)+1,2)))=TRUE),(LEFT(RIGHT(M4,2),1)="-"),(LEFT(RIGHT(M4,5),1)="-"))</formula1>
    </dataValidation>
    <dataValidation allowBlank="1" showInputMessage="1" showErrorMessage="1" promptTitle="Obligatory field" prompt="Please, type in retention time in minutes." sqref="A3594 A2850:A2956 A2791 A2691 A2666 A2756 A2643 A2574 A2535 A2473 A2418 A2068 A2156 A1975 A1926 A1551:A1674 A1490 A1745 A1785 A1830 A1880 A2026 A2267 A2343 A2609 A3443 A3197 A3119 A3138 A3152 A3208 A3289 A3380 A3507 A3 A1409 A1436 A1053 A975 A713 A622 A511 A666 A689 A801 A831 A870 A1330 A1288 A1188 A1153 A1229 A1312 A1371 A270 A237 A190 A42 A157 A123 A93 A308 A350 A395"/>
    <dataValidation type="decimal" operator="greaterThanOrEqual" allowBlank="1" showInputMessage="1" showErrorMessage="1" prompt="Please, add the scan number of the listed mass spectrum allowing for its easy localization in the attached raw mass chromatogram (in Data source)." sqref="B3170 B1494 B1411 B1333 B1297 B1232 B1458 B1440">
      <formula1>0</formula1>
    </dataValidation>
    <dataValidation type="decimal" operator="greaterThanOrEqual" allowBlank="1" showInputMessage="1" showErrorMessage="1" promptTitle="Peak area of IS" prompt="In arbitrary units." sqref="C3179 C2835:C2836 C2793 C2692 C2682 C2742 C2753 C2776 C2644 C2565 C2459 C2610 C3129 C3148 C1401 C1180 C351:C394">
      <formula1>0</formula1>
    </dataValidation>
    <dataValidation allowBlank="1" showInputMessage="1" showErrorMessage="1" promptTitle="Obligatory field" sqref="B2851:B2955"/>
    <dataValidation allowBlank="1" showInputMessage="1" showErrorMessage="1" promptTitle="Component Information" prompt="Please, specify additional fragment masses associated with component max. 3. Number of decimal places depends on the resolution of the system used.&#10;" sqref="R2851"/>
    <dataValidation type="whole" operator="greaterThanOrEqual" allowBlank="1" showInputMessage="1" showErrorMessage="1" promptTitle="Peak 1 (obligatory)" prompt="Mass-to-charge ratio." sqref="C1675:C1744 C1786:C1829 C1746:C1784 R1084 R1086 R1004:R1005 R900:R903 R842 R802:R830 R714:R800 R690:R712 R683:R688 R667:R681 R623:R665 R512:R621 R271:R301 R305:R307 R191:R236 R396:R510 R387:R388 R351:R381 R383:R384 R390:R394 R309:R340 R343:R349 R238:R269 R158:R189 R124:R156 R94:R122 R43:R92 R4:R41 R1675:R1744 R1746:R1784 R1786:R1829 R1831:R1879 R1881:R1925 R1927:R1974 R1976:R2025 R3685 R3683 R3665 R3580 R3565 R3499 R3429 R3367 R3278 R3266 R2957:R3118">
      <formula1>0</formula1>
    </dataValidation>
    <dataValidation type="whole" operator="greaterThanOrEqual" allowBlank="1" showInputMessage="1" showErrorMessage="1" promptTitle="Peak 2 (obligatory)" prompt="Mass-to-charge ratio." sqref="D1675:D1744 D1786:D1829 D1746:D1784 S1084 S1086 S1004:S1005 S900:S903 S842 S802:S830 S714:S800 S690:S712 S683:S688 S667:S681 S623:S665 S512:S621 S271:S301 S305:S307 S191:S236 S396:S510 S387:S388 S351:S381 S383:S384 S390:S394 S309:S340 S343:S349 S238:S269 S158:S189 S124:S156 S94:S122 S43:S92 S4:S41 S1675:S1744 S1746:S1784 S1786:S1829 S1831:S1879 S1881:S1925 S1927:S1974 S1976:S2025 S3685 S3683 S3665 S3580 S3565 S3499 S3429 S3367 S3278 S3266 S2957:S3118">
      <formula1>0</formula1>
    </dataValidation>
    <dataValidation type="whole" operator="greaterThanOrEqual" allowBlank="1" showInputMessage="1" showErrorMessage="1" promptTitle="Peak 3" prompt="Mass-to-charge ratio." sqref="E1675:E1744 E1786:E1829 E1746:E1784 T1084 T1086 T1004:T1005 T900:T903 T842 T802:T830 T714:T800 T690:T712 T683:T688 T667:T681 T623:T665 T512:T621 T271:T301 T305:T307 T191:T236 T396:T510 T387:T388 T351:T381 T383:T384 T390:T394 T309:T340 T343:T349 T238:T269 T158:T189 T124:T156 T94:T122 T43:T92 T4:T41 T1675:T1744 T1746:T1784 T1786:T1829 T1831:T1879 T1881:T1925 T1927:T1974 T1976:T2025 T3685 T3683 T3665 T3580 T3565 T3499 T3429 T3367 T3278 T3266 T2957:T3118">
      <formula1>0</formula1>
    </dataValidation>
    <dataValidation type="whole" operator="greaterThanOrEqual" allowBlank="1" showInputMessage="1" showErrorMessage="1" promptTitle="Peak 4" prompt="Mass-to-charge ratio." sqref="F1675:F1744 F1786:F1829 F1746:F1784 U1054:U1125 U976:U1047 U871:U944 U832:U869 U802:U830 U714:U762 U667:U688 U623:U665 U512:U621 U271:U302 U304:U307 U191:U236 U396:U510 U238:U269 U158:U189 U124:U156 U43:U92 U4:U41 U1675:U1744 U1746:U1784 U1786:U1829 U1831:U1879 U1881:U1924 U1927:U1974 U1976:U2025 U2027:U2067 U3595:U3697 U3508:U3593 U3444:U3506 U3381:U3442 U3290:U3379 U3209:U3288 U2957:U3118 U2344:U2417 U2268:U2327 U2157:U2208 U2069:U2140">
      <formula1>0</formula1>
    </dataValidation>
    <dataValidation type="whole" operator="greaterThanOrEqual" allowBlank="1" showInputMessage="1" showErrorMessage="1" promptTitle="Peak 5" prompt="Mass-to-charge ratio." sqref="G1746:G1769 G1675:G1720 G1786:G1812 V714:V762 V238:V269 V158:V189 V43:V92 V4:V41 V1675:V1720 V1746:V1769 V1786:V1812 V1831:V1860 V1881:V1906 V1927:V1954 V1976:V2025 V2027:V2052 V3595:V3697 V3508:V3593 V3444:V3506 V3381:V3423 V3290:V3379 V3209:V3288 V2957:V3118 V2344:V2417 V2268:V2306 V2157:V2188 V2069:V2117">
      <formula1>0</formula1>
    </dataValidation>
    <dataValidation type="decimal" operator="greaterThanOrEqual" allowBlank="1" showInputMessage="1" showErrorMessage="1" errorTitle="Invalid factor." error="Please, type in a number between 0 and 100. Please, do not type &quot;%&quot; sign." promptTitle="Match factor" prompt="Please, type in Match factor [%]." sqref="J1746:J1758 J1675:J1708 J1786:J1801">
      <formula1>0</formula1>
    </dataValidation>
    <dataValidation operator="greaterThan" allowBlank="1" showInputMessage="1" showErrorMessage="1" errorTitle="Invalid date" error="Please, enter date of sampling." sqref="A1"/>
  </dataValidations>
  <pageMargins left="0.11811023622047245" right="0.11811023622047245" top="0.74803149606299213" bottom="0.74803149606299213" header="0.31496062992125984" footer="0.31496062992125984"/>
  <pageSetup paperSize="8" scale="96" fitToWidth="2" orientation="landscape" r:id="rId1"/>
</worksheet>
</file>

<file path=xl/worksheets/sheet2.xml><?xml version="1.0" encoding="utf-8"?>
<worksheet xmlns="http://schemas.openxmlformats.org/spreadsheetml/2006/main" xmlns:r="http://schemas.openxmlformats.org/officeDocument/2006/relationships">
  <sheetPr codeName="Sheet6"/>
  <dimension ref="A1:F21"/>
  <sheetViews>
    <sheetView workbookViewId="0">
      <selection activeCell="I13" sqref="I13"/>
    </sheetView>
  </sheetViews>
  <sheetFormatPr defaultRowHeight="14.4"/>
  <cols>
    <col min="1" max="1" width="14" customWidth="1"/>
    <col min="3" max="3" width="15" customWidth="1"/>
    <col min="4" max="4" width="20" customWidth="1"/>
    <col min="6" max="6" width="15.44140625" customWidth="1"/>
  </cols>
  <sheetData>
    <row r="1" spans="1:6">
      <c r="A1" t="s">
        <v>11</v>
      </c>
      <c r="B1" t="s">
        <v>18</v>
      </c>
      <c r="C1" t="s">
        <v>22</v>
      </c>
    </row>
    <row r="3" spans="1:6" ht="16.2">
      <c r="A3" t="s">
        <v>12</v>
      </c>
      <c r="B3" t="s">
        <v>19</v>
      </c>
      <c r="C3" s="1" t="s">
        <v>8</v>
      </c>
    </row>
    <row r="4" spans="1:6">
      <c r="A4" t="s">
        <v>7</v>
      </c>
      <c r="B4" t="s">
        <v>20</v>
      </c>
      <c r="C4" s="1" t="s">
        <v>9</v>
      </c>
    </row>
    <row r="5" spans="1:6">
      <c r="A5" t="s">
        <v>13</v>
      </c>
      <c r="C5" s="1" t="s">
        <v>10</v>
      </c>
    </row>
    <row r="6" spans="1:6">
      <c r="A6" t="s">
        <v>14</v>
      </c>
      <c r="C6" s="1" t="s">
        <v>23</v>
      </c>
    </row>
    <row r="7" spans="1:6">
      <c r="A7" t="s">
        <v>15</v>
      </c>
    </row>
    <row r="8" spans="1:6">
      <c r="A8" t="s">
        <v>16</v>
      </c>
    </row>
    <row r="9" spans="1:6">
      <c r="A9" t="s">
        <v>17</v>
      </c>
    </row>
    <row r="10" spans="1:6">
      <c r="A10" t="s">
        <v>2</v>
      </c>
    </row>
    <row r="13" spans="1:6">
      <c r="A13" t="s">
        <v>25</v>
      </c>
      <c r="B13" s="2" t="s">
        <v>33</v>
      </c>
      <c r="C13" s="2" t="s">
        <v>44</v>
      </c>
      <c r="D13" s="2" t="s">
        <v>45</v>
      </c>
      <c r="E13" s="2" t="s">
        <v>47</v>
      </c>
      <c r="F13" s="3" t="s">
        <v>53</v>
      </c>
    </row>
    <row r="14" spans="1:6">
      <c r="F14" s="3"/>
    </row>
    <row r="15" spans="1:6">
      <c r="A15" t="s">
        <v>26</v>
      </c>
      <c r="B15" s="3" t="s">
        <v>34</v>
      </c>
      <c r="C15" s="3" t="s">
        <v>40</v>
      </c>
      <c r="D15" s="3" t="s">
        <v>52</v>
      </c>
      <c r="E15" s="3" t="s">
        <v>48</v>
      </c>
      <c r="F15" s="3" t="s">
        <v>56</v>
      </c>
    </row>
    <row r="16" spans="1:6">
      <c r="A16" t="s">
        <v>27</v>
      </c>
      <c r="B16" s="4" t="s">
        <v>35</v>
      </c>
      <c r="C16" s="4" t="s">
        <v>41</v>
      </c>
      <c r="D16" s="3" t="s">
        <v>54</v>
      </c>
      <c r="E16" t="s">
        <v>51</v>
      </c>
      <c r="F16" s="3" t="s">
        <v>57</v>
      </c>
    </row>
    <row r="17" spans="1:6">
      <c r="A17" t="s">
        <v>28</v>
      </c>
      <c r="B17" s="4" t="s">
        <v>36</v>
      </c>
      <c r="C17" s="4" t="s">
        <v>42</v>
      </c>
      <c r="D17" s="3" t="s">
        <v>55</v>
      </c>
      <c r="E17" t="s">
        <v>49</v>
      </c>
      <c r="F17" s="3" t="s">
        <v>58</v>
      </c>
    </row>
    <row r="18" spans="1:6">
      <c r="A18" t="s">
        <v>29</v>
      </c>
      <c r="B18" s="3" t="s">
        <v>37</v>
      </c>
      <c r="C18" s="3" t="s">
        <v>43</v>
      </c>
      <c r="D18" s="3" t="s">
        <v>2</v>
      </c>
      <c r="E18" s="3" t="s">
        <v>50</v>
      </c>
      <c r="F18" s="3" t="s">
        <v>59</v>
      </c>
    </row>
    <row r="19" spans="1:6">
      <c r="A19" t="s">
        <v>30</v>
      </c>
      <c r="B19" s="3" t="s">
        <v>38</v>
      </c>
      <c r="F19" s="3" t="s">
        <v>60</v>
      </c>
    </row>
    <row r="20" spans="1:6">
      <c r="A20" t="s">
        <v>31</v>
      </c>
      <c r="B20" s="3" t="s">
        <v>39</v>
      </c>
      <c r="F20" s="3" t="s">
        <v>61</v>
      </c>
    </row>
    <row r="21" spans="1:6">
      <c r="A21" t="s">
        <v>32</v>
      </c>
      <c r="F21" s="3" t="s">
        <v>2</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codeName="Sheet1"/>
  <dimension ref="A1:O710"/>
  <sheetViews>
    <sheetView workbookViewId="0">
      <selection activeCell="E1" sqref="E1:E1048576"/>
    </sheetView>
  </sheetViews>
  <sheetFormatPr defaultColWidth="11.44140625" defaultRowHeight="14.4"/>
  <cols>
    <col min="1" max="1" width="6.33203125" customWidth="1"/>
    <col min="2" max="2" width="56.88671875" customWidth="1"/>
    <col min="3" max="3" width="16.6640625" customWidth="1"/>
    <col min="4" max="4" width="10.5546875" customWidth="1"/>
    <col min="5" max="5" width="14.44140625" customWidth="1"/>
    <col min="7" max="7" width="25.44140625" customWidth="1"/>
    <col min="8" max="8" width="25.6640625" customWidth="1"/>
    <col min="10" max="10" width="13.44140625" customWidth="1"/>
    <col min="11" max="11" width="11.5546875" style="53" customWidth="1"/>
    <col min="12" max="12" width="11.5546875" bestFit="1" customWidth="1"/>
    <col min="14" max="14" width="10" customWidth="1"/>
    <col min="15" max="15" width="11.6640625" customWidth="1"/>
    <col min="257" max="257" width="6.33203125" customWidth="1"/>
    <col min="258" max="258" width="56.88671875" customWidth="1"/>
    <col min="259" max="259" width="16.6640625" customWidth="1"/>
    <col min="260" max="260" width="10.5546875" customWidth="1"/>
    <col min="261" max="261" width="14.44140625" customWidth="1"/>
    <col min="263" max="263" width="25.44140625" customWidth="1"/>
    <col min="264" max="264" width="25.6640625" customWidth="1"/>
    <col min="266" max="266" width="13.44140625" customWidth="1"/>
    <col min="267" max="267" width="11.5546875" customWidth="1"/>
    <col min="268" max="268" width="11.5546875" bestFit="1" customWidth="1"/>
    <col min="270" max="270" width="10" customWidth="1"/>
    <col min="271" max="271" width="11.6640625" customWidth="1"/>
    <col min="513" max="513" width="6.33203125" customWidth="1"/>
    <col min="514" max="514" width="56.88671875" customWidth="1"/>
    <col min="515" max="515" width="16.6640625" customWidth="1"/>
    <col min="516" max="516" width="10.5546875" customWidth="1"/>
    <col min="517" max="517" width="14.44140625" customWidth="1"/>
    <col min="519" max="519" width="25.44140625" customWidth="1"/>
    <col min="520" max="520" width="25.6640625" customWidth="1"/>
    <col min="522" max="522" width="13.44140625" customWidth="1"/>
    <col min="523" max="523" width="11.5546875" customWidth="1"/>
    <col min="524" max="524" width="11.5546875" bestFit="1" customWidth="1"/>
    <col min="526" max="526" width="10" customWidth="1"/>
    <col min="527" max="527" width="11.6640625" customWidth="1"/>
    <col min="769" max="769" width="6.33203125" customWidth="1"/>
    <col min="770" max="770" width="56.88671875" customWidth="1"/>
    <col min="771" max="771" width="16.6640625" customWidth="1"/>
    <col min="772" max="772" width="10.5546875" customWidth="1"/>
    <col min="773" max="773" width="14.44140625" customWidth="1"/>
    <col min="775" max="775" width="25.44140625" customWidth="1"/>
    <col min="776" max="776" width="25.6640625" customWidth="1"/>
    <col min="778" max="778" width="13.44140625" customWidth="1"/>
    <col min="779" max="779" width="11.5546875" customWidth="1"/>
    <col min="780" max="780" width="11.5546875" bestFit="1" customWidth="1"/>
    <col min="782" max="782" width="10" customWidth="1"/>
    <col min="783" max="783" width="11.6640625" customWidth="1"/>
    <col min="1025" max="1025" width="6.33203125" customWidth="1"/>
    <col min="1026" max="1026" width="56.88671875" customWidth="1"/>
    <col min="1027" max="1027" width="16.6640625" customWidth="1"/>
    <col min="1028" max="1028" width="10.5546875" customWidth="1"/>
    <col min="1029" max="1029" width="14.44140625" customWidth="1"/>
    <col min="1031" max="1031" width="25.44140625" customWidth="1"/>
    <col min="1032" max="1032" width="25.6640625" customWidth="1"/>
    <col min="1034" max="1034" width="13.44140625" customWidth="1"/>
    <col min="1035" max="1035" width="11.5546875" customWidth="1"/>
    <col min="1036" max="1036" width="11.5546875" bestFit="1" customWidth="1"/>
    <col min="1038" max="1038" width="10" customWidth="1"/>
    <col min="1039" max="1039" width="11.6640625" customWidth="1"/>
    <col min="1281" max="1281" width="6.33203125" customWidth="1"/>
    <col min="1282" max="1282" width="56.88671875" customWidth="1"/>
    <col min="1283" max="1283" width="16.6640625" customWidth="1"/>
    <col min="1284" max="1284" width="10.5546875" customWidth="1"/>
    <col min="1285" max="1285" width="14.44140625" customWidth="1"/>
    <col min="1287" max="1287" width="25.44140625" customWidth="1"/>
    <col min="1288" max="1288" width="25.6640625" customWidth="1"/>
    <col min="1290" max="1290" width="13.44140625" customWidth="1"/>
    <col min="1291" max="1291" width="11.5546875" customWidth="1"/>
    <col min="1292" max="1292" width="11.5546875" bestFit="1" customWidth="1"/>
    <col min="1294" max="1294" width="10" customWidth="1"/>
    <col min="1295" max="1295" width="11.6640625" customWidth="1"/>
    <col min="1537" max="1537" width="6.33203125" customWidth="1"/>
    <col min="1538" max="1538" width="56.88671875" customWidth="1"/>
    <col min="1539" max="1539" width="16.6640625" customWidth="1"/>
    <col min="1540" max="1540" width="10.5546875" customWidth="1"/>
    <col min="1541" max="1541" width="14.44140625" customWidth="1"/>
    <col min="1543" max="1543" width="25.44140625" customWidth="1"/>
    <col min="1544" max="1544" width="25.6640625" customWidth="1"/>
    <col min="1546" max="1546" width="13.44140625" customWidth="1"/>
    <col min="1547" max="1547" width="11.5546875" customWidth="1"/>
    <col min="1548" max="1548" width="11.5546875" bestFit="1" customWidth="1"/>
    <col min="1550" max="1550" width="10" customWidth="1"/>
    <col min="1551" max="1551" width="11.6640625" customWidth="1"/>
    <col min="1793" max="1793" width="6.33203125" customWidth="1"/>
    <col min="1794" max="1794" width="56.88671875" customWidth="1"/>
    <col min="1795" max="1795" width="16.6640625" customWidth="1"/>
    <col min="1796" max="1796" width="10.5546875" customWidth="1"/>
    <col min="1797" max="1797" width="14.44140625" customWidth="1"/>
    <col min="1799" max="1799" width="25.44140625" customWidth="1"/>
    <col min="1800" max="1800" width="25.6640625" customWidth="1"/>
    <col min="1802" max="1802" width="13.44140625" customWidth="1"/>
    <col min="1803" max="1803" width="11.5546875" customWidth="1"/>
    <col min="1804" max="1804" width="11.5546875" bestFit="1" customWidth="1"/>
    <col min="1806" max="1806" width="10" customWidth="1"/>
    <col min="1807" max="1807" width="11.6640625" customWidth="1"/>
    <col min="2049" max="2049" width="6.33203125" customWidth="1"/>
    <col min="2050" max="2050" width="56.88671875" customWidth="1"/>
    <col min="2051" max="2051" width="16.6640625" customWidth="1"/>
    <col min="2052" max="2052" width="10.5546875" customWidth="1"/>
    <col min="2053" max="2053" width="14.44140625" customWidth="1"/>
    <col min="2055" max="2055" width="25.44140625" customWidth="1"/>
    <col min="2056" max="2056" width="25.6640625" customWidth="1"/>
    <col min="2058" max="2058" width="13.44140625" customWidth="1"/>
    <col min="2059" max="2059" width="11.5546875" customWidth="1"/>
    <col min="2060" max="2060" width="11.5546875" bestFit="1" customWidth="1"/>
    <col min="2062" max="2062" width="10" customWidth="1"/>
    <col min="2063" max="2063" width="11.6640625" customWidth="1"/>
    <col min="2305" max="2305" width="6.33203125" customWidth="1"/>
    <col min="2306" max="2306" width="56.88671875" customWidth="1"/>
    <col min="2307" max="2307" width="16.6640625" customWidth="1"/>
    <col min="2308" max="2308" width="10.5546875" customWidth="1"/>
    <col min="2309" max="2309" width="14.44140625" customWidth="1"/>
    <col min="2311" max="2311" width="25.44140625" customWidth="1"/>
    <col min="2312" max="2312" width="25.6640625" customWidth="1"/>
    <col min="2314" max="2314" width="13.44140625" customWidth="1"/>
    <col min="2315" max="2315" width="11.5546875" customWidth="1"/>
    <col min="2316" max="2316" width="11.5546875" bestFit="1" customWidth="1"/>
    <col min="2318" max="2318" width="10" customWidth="1"/>
    <col min="2319" max="2319" width="11.6640625" customWidth="1"/>
    <col min="2561" max="2561" width="6.33203125" customWidth="1"/>
    <col min="2562" max="2562" width="56.88671875" customWidth="1"/>
    <col min="2563" max="2563" width="16.6640625" customWidth="1"/>
    <col min="2564" max="2564" width="10.5546875" customWidth="1"/>
    <col min="2565" max="2565" width="14.44140625" customWidth="1"/>
    <col min="2567" max="2567" width="25.44140625" customWidth="1"/>
    <col min="2568" max="2568" width="25.6640625" customWidth="1"/>
    <col min="2570" max="2570" width="13.44140625" customWidth="1"/>
    <col min="2571" max="2571" width="11.5546875" customWidth="1"/>
    <col min="2572" max="2572" width="11.5546875" bestFit="1" customWidth="1"/>
    <col min="2574" max="2574" width="10" customWidth="1"/>
    <col min="2575" max="2575" width="11.6640625" customWidth="1"/>
    <col min="2817" max="2817" width="6.33203125" customWidth="1"/>
    <col min="2818" max="2818" width="56.88671875" customWidth="1"/>
    <col min="2819" max="2819" width="16.6640625" customWidth="1"/>
    <col min="2820" max="2820" width="10.5546875" customWidth="1"/>
    <col min="2821" max="2821" width="14.44140625" customWidth="1"/>
    <col min="2823" max="2823" width="25.44140625" customWidth="1"/>
    <col min="2824" max="2824" width="25.6640625" customWidth="1"/>
    <col min="2826" max="2826" width="13.44140625" customWidth="1"/>
    <col min="2827" max="2827" width="11.5546875" customWidth="1"/>
    <col min="2828" max="2828" width="11.5546875" bestFit="1" customWidth="1"/>
    <col min="2830" max="2830" width="10" customWidth="1"/>
    <col min="2831" max="2831" width="11.6640625" customWidth="1"/>
    <col min="3073" max="3073" width="6.33203125" customWidth="1"/>
    <col min="3074" max="3074" width="56.88671875" customWidth="1"/>
    <col min="3075" max="3075" width="16.6640625" customWidth="1"/>
    <col min="3076" max="3076" width="10.5546875" customWidth="1"/>
    <col min="3077" max="3077" width="14.44140625" customWidth="1"/>
    <col min="3079" max="3079" width="25.44140625" customWidth="1"/>
    <col min="3080" max="3080" width="25.6640625" customWidth="1"/>
    <col min="3082" max="3082" width="13.44140625" customWidth="1"/>
    <col min="3083" max="3083" width="11.5546875" customWidth="1"/>
    <col min="3084" max="3084" width="11.5546875" bestFit="1" customWidth="1"/>
    <col min="3086" max="3086" width="10" customWidth="1"/>
    <col min="3087" max="3087" width="11.6640625" customWidth="1"/>
    <col min="3329" max="3329" width="6.33203125" customWidth="1"/>
    <col min="3330" max="3330" width="56.88671875" customWidth="1"/>
    <col min="3331" max="3331" width="16.6640625" customWidth="1"/>
    <col min="3332" max="3332" width="10.5546875" customWidth="1"/>
    <col min="3333" max="3333" width="14.44140625" customWidth="1"/>
    <col min="3335" max="3335" width="25.44140625" customWidth="1"/>
    <col min="3336" max="3336" width="25.6640625" customWidth="1"/>
    <col min="3338" max="3338" width="13.44140625" customWidth="1"/>
    <col min="3339" max="3339" width="11.5546875" customWidth="1"/>
    <col min="3340" max="3340" width="11.5546875" bestFit="1" customWidth="1"/>
    <col min="3342" max="3342" width="10" customWidth="1"/>
    <col min="3343" max="3343" width="11.6640625" customWidth="1"/>
    <col min="3585" max="3585" width="6.33203125" customWidth="1"/>
    <col min="3586" max="3586" width="56.88671875" customWidth="1"/>
    <col min="3587" max="3587" width="16.6640625" customWidth="1"/>
    <col min="3588" max="3588" width="10.5546875" customWidth="1"/>
    <col min="3589" max="3589" width="14.44140625" customWidth="1"/>
    <col min="3591" max="3591" width="25.44140625" customWidth="1"/>
    <col min="3592" max="3592" width="25.6640625" customWidth="1"/>
    <col min="3594" max="3594" width="13.44140625" customWidth="1"/>
    <col min="3595" max="3595" width="11.5546875" customWidth="1"/>
    <col min="3596" max="3596" width="11.5546875" bestFit="1" customWidth="1"/>
    <col min="3598" max="3598" width="10" customWidth="1"/>
    <col min="3599" max="3599" width="11.6640625" customWidth="1"/>
    <col min="3841" max="3841" width="6.33203125" customWidth="1"/>
    <col min="3842" max="3842" width="56.88671875" customWidth="1"/>
    <col min="3843" max="3843" width="16.6640625" customWidth="1"/>
    <col min="3844" max="3844" width="10.5546875" customWidth="1"/>
    <col min="3845" max="3845" width="14.44140625" customWidth="1"/>
    <col min="3847" max="3847" width="25.44140625" customWidth="1"/>
    <col min="3848" max="3848" width="25.6640625" customWidth="1"/>
    <col min="3850" max="3850" width="13.44140625" customWidth="1"/>
    <col min="3851" max="3851" width="11.5546875" customWidth="1"/>
    <col min="3852" max="3852" width="11.5546875" bestFit="1" customWidth="1"/>
    <col min="3854" max="3854" width="10" customWidth="1"/>
    <col min="3855" max="3855" width="11.6640625" customWidth="1"/>
    <col min="4097" max="4097" width="6.33203125" customWidth="1"/>
    <col min="4098" max="4098" width="56.88671875" customWidth="1"/>
    <col min="4099" max="4099" width="16.6640625" customWidth="1"/>
    <col min="4100" max="4100" width="10.5546875" customWidth="1"/>
    <col min="4101" max="4101" width="14.44140625" customWidth="1"/>
    <col min="4103" max="4103" width="25.44140625" customWidth="1"/>
    <col min="4104" max="4104" width="25.6640625" customWidth="1"/>
    <col min="4106" max="4106" width="13.44140625" customWidth="1"/>
    <col min="4107" max="4107" width="11.5546875" customWidth="1"/>
    <col min="4108" max="4108" width="11.5546875" bestFit="1" customWidth="1"/>
    <col min="4110" max="4110" width="10" customWidth="1"/>
    <col min="4111" max="4111" width="11.6640625" customWidth="1"/>
    <col min="4353" max="4353" width="6.33203125" customWidth="1"/>
    <col min="4354" max="4354" width="56.88671875" customWidth="1"/>
    <col min="4355" max="4355" width="16.6640625" customWidth="1"/>
    <col min="4356" max="4356" width="10.5546875" customWidth="1"/>
    <col min="4357" max="4357" width="14.44140625" customWidth="1"/>
    <col min="4359" max="4359" width="25.44140625" customWidth="1"/>
    <col min="4360" max="4360" width="25.6640625" customWidth="1"/>
    <col min="4362" max="4362" width="13.44140625" customWidth="1"/>
    <col min="4363" max="4363" width="11.5546875" customWidth="1"/>
    <col min="4364" max="4364" width="11.5546875" bestFit="1" customWidth="1"/>
    <col min="4366" max="4366" width="10" customWidth="1"/>
    <col min="4367" max="4367" width="11.6640625" customWidth="1"/>
    <col min="4609" max="4609" width="6.33203125" customWidth="1"/>
    <col min="4610" max="4610" width="56.88671875" customWidth="1"/>
    <col min="4611" max="4611" width="16.6640625" customWidth="1"/>
    <col min="4612" max="4612" width="10.5546875" customWidth="1"/>
    <col min="4613" max="4613" width="14.44140625" customWidth="1"/>
    <col min="4615" max="4615" width="25.44140625" customWidth="1"/>
    <col min="4616" max="4616" width="25.6640625" customWidth="1"/>
    <col min="4618" max="4618" width="13.44140625" customWidth="1"/>
    <col min="4619" max="4619" width="11.5546875" customWidth="1"/>
    <col min="4620" max="4620" width="11.5546875" bestFit="1" customWidth="1"/>
    <col min="4622" max="4622" width="10" customWidth="1"/>
    <col min="4623" max="4623" width="11.6640625" customWidth="1"/>
    <col min="4865" max="4865" width="6.33203125" customWidth="1"/>
    <col min="4866" max="4866" width="56.88671875" customWidth="1"/>
    <col min="4867" max="4867" width="16.6640625" customWidth="1"/>
    <col min="4868" max="4868" width="10.5546875" customWidth="1"/>
    <col min="4869" max="4869" width="14.44140625" customWidth="1"/>
    <col min="4871" max="4871" width="25.44140625" customWidth="1"/>
    <col min="4872" max="4872" width="25.6640625" customWidth="1"/>
    <col min="4874" max="4874" width="13.44140625" customWidth="1"/>
    <col min="4875" max="4875" width="11.5546875" customWidth="1"/>
    <col min="4876" max="4876" width="11.5546875" bestFit="1" customWidth="1"/>
    <col min="4878" max="4878" width="10" customWidth="1"/>
    <col min="4879" max="4879" width="11.6640625" customWidth="1"/>
    <col min="5121" max="5121" width="6.33203125" customWidth="1"/>
    <col min="5122" max="5122" width="56.88671875" customWidth="1"/>
    <col min="5123" max="5123" width="16.6640625" customWidth="1"/>
    <col min="5124" max="5124" width="10.5546875" customWidth="1"/>
    <col min="5125" max="5125" width="14.44140625" customWidth="1"/>
    <col min="5127" max="5127" width="25.44140625" customWidth="1"/>
    <col min="5128" max="5128" width="25.6640625" customWidth="1"/>
    <col min="5130" max="5130" width="13.44140625" customWidth="1"/>
    <col min="5131" max="5131" width="11.5546875" customWidth="1"/>
    <col min="5132" max="5132" width="11.5546875" bestFit="1" customWidth="1"/>
    <col min="5134" max="5134" width="10" customWidth="1"/>
    <col min="5135" max="5135" width="11.6640625" customWidth="1"/>
    <col min="5377" max="5377" width="6.33203125" customWidth="1"/>
    <col min="5378" max="5378" width="56.88671875" customWidth="1"/>
    <col min="5379" max="5379" width="16.6640625" customWidth="1"/>
    <col min="5380" max="5380" width="10.5546875" customWidth="1"/>
    <col min="5381" max="5381" width="14.44140625" customWidth="1"/>
    <col min="5383" max="5383" width="25.44140625" customWidth="1"/>
    <col min="5384" max="5384" width="25.6640625" customWidth="1"/>
    <col min="5386" max="5386" width="13.44140625" customWidth="1"/>
    <col min="5387" max="5387" width="11.5546875" customWidth="1"/>
    <col min="5388" max="5388" width="11.5546875" bestFit="1" customWidth="1"/>
    <col min="5390" max="5390" width="10" customWidth="1"/>
    <col min="5391" max="5391" width="11.6640625" customWidth="1"/>
    <col min="5633" max="5633" width="6.33203125" customWidth="1"/>
    <col min="5634" max="5634" width="56.88671875" customWidth="1"/>
    <col min="5635" max="5635" width="16.6640625" customWidth="1"/>
    <col min="5636" max="5636" width="10.5546875" customWidth="1"/>
    <col min="5637" max="5637" width="14.44140625" customWidth="1"/>
    <col min="5639" max="5639" width="25.44140625" customWidth="1"/>
    <col min="5640" max="5640" width="25.6640625" customWidth="1"/>
    <col min="5642" max="5642" width="13.44140625" customWidth="1"/>
    <col min="5643" max="5643" width="11.5546875" customWidth="1"/>
    <col min="5644" max="5644" width="11.5546875" bestFit="1" customWidth="1"/>
    <col min="5646" max="5646" width="10" customWidth="1"/>
    <col min="5647" max="5647" width="11.6640625" customWidth="1"/>
    <col min="5889" max="5889" width="6.33203125" customWidth="1"/>
    <col min="5890" max="5890" width="56.88671875" customWidth="1"/>
    <col min="5891" max="5891" width="16.6640625" customWidth="1"/>
    <col min="5892" max="5892" width="10.5546875" customWidth="1"/>
    <col min="5893" max="5893" width="14.44140625" customWidth="1"/>
    <col min="5895" max="5895" width="25.44140625" customWidth="1"/>
    <col min="5896" max="5896" width="25.6640625" customWidth="1"/>
    <col min="5898" max="5898" width="13.44140625" customWidth="1"/>
    <col min="5899" max="5899" width="11.5546875" customWidth="1"/>
    <col min="5900" max="5900" width="11.5546875" bestFit="1" customWidth="1"/>
    <col min="5902" max="5902" width="10" customWidth="1"/>
    <col min="5903" max="5903" width="11.6640625" customWidth="1"/>
    <col min="6145" max="6145" width="6.33203125" customWidth="1"/>
    <col min="6146" max="6146" width="56.88671875" customWidth="1"/>
    <col min="6147" max="6147" width="16.6640625" customWidth="1"/>
    <col min="6148" max="6148" width="10.5546875" customWidth="1"/>
    <col min="6149" max="6149" width="14.44140625" customWidth="1"/>
    <col min="6151" max="6151" width="25.44140625" customWidth="1"/>
    <col min="6152" max="6152" width="25.6640625" customWidth="1"/>
    <col min="6154" max="6154" width="13.44140625" customWidth="1"/>
    <col min="6155" max="6155" width="11.5546875" customWidth="1"/>
    <col min="6156" max="6156" width="11.5546875" bestFit="1" customWidth="1"/>
    <col min="6158" max="6158" width="10" customWidth="1"/>
    <col min="6159" max="6159" width="11.6640625" customWidth="1"/>
    <col min="6401" max="6401" width="6.33203125" customWidth="1"/>
    <col min="6402" max="6402" width="56.88671875" customWidth="1"/>
    <col min="6403" max="6403" width="16.6640625" customWidth="1"/>
    <col min="6404" max="6404" width="10.5546875" customWidth="1"/>
    <col min="6405" max="6405" width="14.44140625" customWidth="1"/>
    <col min="6407" max="6407" width="25.44140625" customWidth="1"/>
    <col min="6408" max="6408" width="25.6640625" customWidth="1"/>
    <col min="6410" max="6410" width="13.44140625" customWidth="1"/>
    <col min="6411" max="6411" width="11.5546875" customWidth="1"/>
    <col min="6412" max="6412" width="11.5546875" bestFit="1" customWidth="1"/>
    <col min="6414" max="6414" width="10" customWidth="1"/>
    <col min="6415" max="6415" width="11.6640625" customWidth="1"/>
    <col min="6657" max="6657" width="6.33203125" customWidth="1"/>
    <col min="6658" max="6658" width="56.88671875" customWidth="1"/>
    <col min="6659" max="6659" width="16.6640625" customWidth="1"/>
    <col min="6660" max="6660" width="10.5546875" customWidth="1"/>
    <col min="6661" max="6661" width="14.44140625" customWidth="1"/>
    <col min="6663" max="6663" width="25.44140625" customWidth="1"/>
    <col min="6664" max="6664" width="25.6640625" customWidth="1"/>
    <col min="6666" max="6666" width="13.44140625" customWidth="1"/>
    <col min="6667" max="6667" width="11.5546875" customWidth="1"/>
    <col min="6668" max="6668" width="11.5546875" bestFit="1" customWidth="1"/>
    <col min="6670" max="6670" width="10" customWidth="1"/>
    <col min="6671" max="6671" width="11.6640625" customWidth="1"/>
    <col min="6913" max="6913" width="6.33203125" customWidth="1"/>
    <col min="6914" max="6914" width="56.88671875" customWidth="1"/>
    <col min="6915" max="6915" width="16.6640625" customWidth="1"/>
    <col min="6916" max="6916" width="10.5546875" customWidth="1"/>
    <col min="6917" max="6917" width="14.44140625" customWidth="1"/>
    <col min="6919" max="6919" width="25.44140625" customWidth="1"/>
    <col min="6920" max="6920" width="25.6640625" customWidth="1"/>
    <col min="6922" max="6922" width="13.44140625" customWidth="1"/>
    <col min="6923" max="6923" width="11.5546875" customWidth="1"/>
    <col min="6924" max="6924" width="11.5546875" bestFit="1" customWidth="1"/>
    <col min="6926" max="6926" width="10" customWidth="1"/>
    <col min="6927" max="6927" width="11.6640625" customWidth="1"/>
    <col min="7169" max="7169" width="6.33203125" customWidth="1"/>
    <col min="7170" max="7170" width="56.88671875" customWidth="1"/>
    <col min="7171" max="7171" width="16.6640625" customWidth="1"/>
    <col min="7172" max="7172" width="10.5546875" customWidth="1"/>
    <col min="7173" max="7173" width="14.44140625" customWidth="1"/>
    <col min="7175" max="7175" width="25.44140625" customWidth="1"/>
    <col min="7176" max="7176" width="25.6640625" customWidth="1"/>
    <col min="7178" max="7178" width="13.44140625" customWidth="1"/>
    <col min="7179" max="7179" width="11.5546875" customWidth="1"/>
    <col min="7180" max="7180" width="11.5546875" bestFit="1" customWidth="1"/>
    <col min="7182" max="7182" width="10" customWidth="1"/>
    <col min="7183" max="7183" width="11.6640625" customWidth="1"/>
    <col min="7425" max="7425" width="6.33203125" customWidth="1"/>
    <col min="7426" max="7426" width="56.88671875" customWidth="1"/>
    <col min="7427" max="7427" width="16.6640625" customWidth="1"/>
    <col min="7428" max="7428" width="10.5546875" customWidth="1"/>
    <col min="7429" max="7429" width="14.44140625" customWidth="1"/>
    <col min="7431" max="7431" width="25.44140625" customWidth="1"/>
    <col min="7432" max="7432" width="25.6640625" customWidth="1"/>
    <col min="7434" max="7434" width="13.44140625" customWidth="1"/>
    <col min="7435" max="7435" width="11.5546875" customWidth="1"/>
    <col min="7436" max="7436" width="11.5546875" bestFit="1" customWidth="1"/>
    <col min="7438" max="7438" width="10" customWidth="1"/>
    <col min="7439" max="7439" width="11.6640625" customWidth="1"/>
    <col min="7681" max="7681" width="6.33203125" customWidth="1"/>
    <col min="7682" max="7682" width="56.88671875" customWidth="1"/>
    <col min="7683" max="7683" width="16.6640625" customWidth="1"/>
    <col min="7684" max="7684" width="10.5546875" customWidth="1"/>
    <col min="7685" max="7685" width="14.44140625" customWidth="1"/>
    <col min="7687" max="7687" width="25.44140625" customWidth="1"/>
    <col min="7688" max="7688" width="25.6640625" customWidth="1"/>
    <col min="7690" max="7690" width="13.44140625" customWidth="1"/>
    <col min="7691" max="7691" width="11.5546875" customWidth="1"/>
    <col min="7692" max="7692" width="11.5546875" bestFit="1" customWidth="1"/>
    <col min="7694" max="7694" width="10" customWidth="1"/>
    <col min="7695" max="7695" width="11.6640625" customWidth="1"/>
    <col min="7937" max="7937" width="6.33203125" customWidth="1"/>
    <col min="7938" max="7938" width="56.88671875" customWidth="1"/>
    <col min="7939" max="7939" width="16.6640625" customWidth="1"/>
    <col min="7940" max="7940" width="10.5546875" customWidth="1"/>
    <col min="7941" max="7941" width="14.44140625" customWidth="1"/>
    <col min="7943" max="7943" width="25.44140625" customWidth="1"/>
    <col min="7944" max="7944" width="25.6640625" customWidth="1"/>
    <col min="7946" max="7946" width="13.44140625" customWidth="1"/>
    <col min="7947" max="7947" width="11.5546875" customWidth="1"/>
    <col min="7948" max="7948" width="11.5546875" bestFit="1" customWidth="1"/>
    <col min="7950" max="7950" width="10" customWidth="1"/>
    <col min="7951" max="7951" width="11.6640625" customWidth="1"/>
    <col min="8193" max="8193" width="6.33203125" customWidth="1"/>
    <col min="8194" max="8194" width="56.88671875" customWidth="1"/>
    <col min="8195" max="8195" width="16.6640625" customWidth="1"/>
    <col min="8196" max="8196" width="10.5546875" customWidth="1"/>
    <col min="8197" max="8197" width="14.44140625" customWidth="1"/>
    <col min="8199" max="8199" width="25.44140625" customWidth="1"/>
    <col min="8200" max="8200" width="25.6640625" customWidth="1"/>
    <col min="8202" max="8202" width="13.44140625" customWidth="1"/>
    <col min="8203" max="8203" width="11.5546875" customWidth="1"/>
    <col min="8204" max="8204" width="11.5546875" bestFit="1" customWidth="1"/>
    <col min="8206" max="8206" width="10" customWidth="1"/>
    <col min="8207" max="8207" width="11.6640625" customWidth="1"/>
    <col min="8449" max="8449" width="6.33203125" customWidth="1"/>
    <col min="8450" max="8450" width="56.88671875" customWidth="1"/>
    <col min="8451" max="8451" width="16.6640625" customWidth="1"/>
    <col min="8452" max="8452" width="10.5546875" customWidth="1"/>
    <col min="8453" max="8453" width="14.44140625" customWidth="1"/>
    <col min="8455" max="8455" width="25.44140625" customWidth="1"/>
    <col min="8456" max="8456" width="25.6640625" customWidth="1"/>
    <col min="8458" max="8458" width="13.44140625" customWidth="1"/>
    <col min="8459" max="8459" width="11.5546875" customWidth="1"/>
    <col min="8460" max="8460" width="11.5546875" bestFit="1" customWidth="1"/>
    <col min="8462" max="8462" width="10" customWidth="1"/>
    <col min="8463" max="8463" width="11.6640625" customWidth="1"/>
    <col min="8705" max="8705" width="6.33203125" customWidth="1"/>
    <col min="8706" max="8706" width="56.88671875" customWidth="1"/>
    <col min="8707" max="8707" width="16.6640625" customWidth="1"/>
    <col min="8708" max="8708" width="10.5546875" customWidth="1"/>
    <col min="8709" max="8709" width="14.44140625" customWidth="1"/>
    <col min="8711" max="8711" width="25.44140625" customWidth="1"/>
    <col min="8712" max="8712" width="25.6640625" customWidth="1"/>
    <col min="8714" max="8714" width="13.44140625" customWidth="1"/>
    <col min="8715" max="8715" width="11.5546875" customWidth="1"/>
    <col min="8716" max="8716" width="11.5546875" bestFit="1" customWidth="1"/>
    <col min="8718" max="8718" width="10" customWidth="1"/>
    <col min="8719" max="8719" width="11.6640625" customWidth="1"/>
    <col min="8961" max="8961" width="6.33203125" customWidth="1"/>
    <col min="8962" max="8962" width="56.88671875" customWidth="1"/>
    <col min="8963" max="8963" width="16.6640625" customWidth="1"/>
    <col min="8964" max="8964" width="10.5546875" customWidth="1"/>
    <col min="8965" max="8965" width="14.44140625" customWidth="1"/>
    <col min="8967" max="8967" width="25.44140625" customWidth="1"/>
    <col min="8968" max="8968" width="25.6640625" customWidth="1"/>
    <col min="8970" max="8970" width="13.44140625" customWidth="1"/>
    <col min="8971" max="8971" width="11.5546875" customWidth="1"/>
    <col min="8972" max="8972" width="11.5546875" bestFit="1" customWidth="1"/>
    <col min="8974" max="8974" width="10" customWidth="1"/>
    <col min="8975" max="8975" width="11.6640625" customWidth="1"/>
    <col min="9217" max="9217" width="6.33203125" customWidth="1"/>
    <col min="9218" max="9218" width="56.88671875" customWidth="1"/>
    <col min="9219" max="9219" width="16.6640625" customWidth="1"/>
    <col min="9220" max="9220" width="10.5546875" customWidth="1"/>
    <col min="9221" max="9221" width="14.44140625" customWidth="1"/>
    <col min="9223" max="9223" width="25.44140625" customWidth="1"/>
    <col min="9224" max="9224" width="25.6640625" customWidth="1"/>
    <col min="9226" max="9226" width="13.44140625" customWidth="1"/>
    <col min="9227" max="9227" width="11.5546875" customWidth="1"/>
    <col min="9228" max="9228" width="11.5546875" bestFit="1" customWidth="1"/>
    <col min="9230" max="9230" width="10" customWidth="1"/>
    <col min="9231" max="9231" width="11.6640625" customWidth="1"/>
    <col min="9473" max="9473" width="6.33203125" customWidth="1"/>
    <col min="9474" max="9474" width="56.88671875" customWidth="1"/>
    <col min="9475" max="9475" width="16.6640625" customWidth="1"/>
    <col min="9476" max="9476" width="10.5546875" customWidth="1"/>
    <col min="9477" max="9477" width="14.44140625" customWidth="1"/>
    <col min="9479" max="9479" width="25.44140625" customWidth="1"/>
    <col min="9480" max="9480" width="25.6640625" customWidth="1"/>
    <col min="9482" max="9482" width="13.44140625" customWidth="1"/>
    <col min="9483" max="9483" width="11.5546875" customWidth="1"/>
    <col min="9484" max="9484" width="11.5546875" bestFit="1" customWidth="1"/>
    <col min="9486" max="9486" width="10" customWidth="1"/>
    <col min="9487" max="9487" width="11.6640625" customWidth="1"/>
    <col min="9729" max="9729" width="6.33203125" customWidth="1"/>
    <col min="9730" max="9730" width="56.88671875" customWidth="1"/>
    <col min="9731" max="9731" width="16.6640625" customWidth="1"/>
    <col min="9732" max="9732" width="10.5546875" customWidth="1"/>
    <col min="9733" max="9733" width="14.44140625" customWidth="1"/>
    <col min="9735" max="9735" width="25.44140625" customWidth="1"/>
    <col min="9736" max="9736" width="25.6640625" customWidth="1"/>
    <col min="9738" max="9738" width="13.44140625" customWidth="1"/>
    <col min="9739" max="9739" width="11.5546875" customWidth="1"/>
    <col min="9740" max="9740" width="11.5546875" bestFit="1" customWidth="1"/>
    <col min="9742" max="9742" width="10" customWidth="1"/>
    <col min="9743" max="9743" width="11.6640625" customWidth="1"/>
    <col min="9985" max="9985" width="6.33203125" customWidth="1"/>
    <col min="9986" max="9986" width="56.88671875" customWidth="1"/>
    <col min="9987" max="9987" width="16.6640625" customWidth="1"/>
    <col min="9988" max="9988" width="10.5546875" customWidth="1"/>
    <col min="9989" max="9989" width="14.44140625" customWidth="1"/>
    <col min="9991" max="9991" width="25.44140625" customWidth="1"/>
    <col min="9992" max="9992" width="25.6640625" customWidth="1"/>
    <col min="9994" max="9994" width="13.44140625" customWidth="1"/>
    <col min="9995" max="9995" width="11.5546875" customWidth="1"/>
    <col min="9996" max="9996" width="11.5546875" bestFit="1" customWidth="1"/>
    <col min="9998" max="9998" width="10" customWidth="1"/>
    <col min="9999" max="9999" width="11.6640625" customWidth="1"/>
    <col min="10241" max="10241" width="6.33203125" customWidth="1"/>
    <col min="10242" max="10242" width="56.88671875" customWidth="1"/>
    <col min="10243" max="10243" width="16.6640625" customWidth="1"/>
    <col min="10244" max="10244" width="10.5546875" customWidth="1"/>
    <col min="10245" max="10245" width="14.44140625" customWidth="1"/>
    <col min="10247" max="10247" width="25.44140625" customWidth="1"/>
    <col min="10248" max="10248" width="25.6640625" customWidth="1"/>
    <col min="10250" max="10250" width="13.44140625" customWidth="1"/>
    <col min="10251" max="10251" width="11.5546875" customWidth="1"/>
    <col min="10252" max="10252" width="11.5546875" bestFit="1" customWidth="1"/>
    <col min="10254" max="10254" width="10" customWidth="1"/>
    <col min="10255" max="10255" width="11.6640625" customWidth="1"/>
    <col min="10497" max="10497" width="6.33203125" customWidth="1"/>
    <col min="10498" max="10498" width="56.88671875" customWidth="1"/>
    <col min="10499" max="10499" width="16.6640625" customWidth="1"/>
    <col min="10500" max="10500" width="10.5546875" customWidth="1"/>
    <col min="10501" max="10501" width="14.44140625" customWidth="1"/>
    <col min="10503" max="10503" width="25.44140625" customWidth="1"/>
    <col min="10504" max="10504" width="25.6640625" customWidth="1"/>
    <col min="10506" max="10506" width="13.44140625" customWidth="1"/>
    <col min="10507" max="10507" width="11.5546875" customWidth="1"/>
    <col min="10508" max="10508" width="11.5546875" bestFit="1" customWidth="1"/>
    <col min="10510" max="10510" width="10" customWidth="1"/>
    <col min="10511" max="10511" width="11.6640625" customWidth="1"/>
    <col min="10753" max="10753" width="6.33203125" customWidth="1"/>
    <col min="10754" max="10754" width="56.88671875" customWidth="1"/>
    <col min="10755" max="10755" width="16.6640625" customWidth="1"/>
    <col min="10756" max="10756" width="10.5546875" customWidth="1"/>
    <col min="10757" max="10757" width="14.44140625" customWidth="1"/>
    <col min="10759" max="10759" width="25.44140625" customWidth="1"/>
    <col min="10760" max="10760" width="25.6640625" customWidth="1"/>
    <col min="10762" max="10762" width="13.44140625" customWidth="1"/>
    <col min="10763" max="10763" width="11.5546875" customWidth="1"/>
    <col min="10764" max="10764" width="11.5546875" bestFit="1" customWidth="1"/>
    <col min="10766" max="10766" width="10" customWidth="1"/>
    <col min="10767" max="10767" width="11.6640625" customWidth="1"/>
    <col min="11009" max="11009" width="6.33203125" customWidth="1"/>
    <col min="11010" max="11010" width="56.88671875" customWidth="1"/>
    <col min="11011" max="11011" width="16.6640625" customWidth="1"/>
    <col min="11012" max="11012" width="10.5546875" customWidth="1"/>
    <col min="11013" max="11013" width="14.44140625" customWidth="1"/>
    <col min="11015" max="11015" width="25.44140625" customWidth="1"/>
    <col min="11016" max="11016" width="25.6640625" customWidth="1"/>
    <col min="11018" max="11018" width="13.44140625" customWidth="1"/>
    <col min="11019" max="11019" width="11.5546875" customWidth="1"/>
    <col min="11020" max="11020" width="11.5546875" bestFit="1" customWidth="1"/>
    <col min="11022" max="11022" width="10" customWidth="1"/>
    <col min="11023" max="11023" width="11.6640625" customWidth="1"/>
    <col min="11265" max="11265" width="6.33203125" customWidth="1"/>
    <col min="11266" max="11266" width="56.88671875" customWidth="1"/>
    <col min="11267" max="11267" width="16.6640625" customWidth="1"/>
    <col min="11268" max="11268" width="10.5546875" customWidth="1"/>
    <col min="11269" max="11269" width="14.44140625" customWidth="1"/>
    <col min="11271" max="11271" width="25.44140625" customWidth="1"/>
    <col min="11272" max="11272" width="25.6640625" customWidth="1"/>
    <col min="11274" max="11274" width="13.44140625" customWidth="1"/>
    <col min="11275" max="11275" width="11.5546875" customWidth="1"/>
    <col min="11276" max="11276" width="11.5546875" bestFit="1" customWidth="1"/>
    <col min="11278" max="11278" width="10" customWidth="1"/>
    <col min="11279" max="11279" width="11.6640625" customWidth="1"/>
    <col min="11521" max="11521" width="6.33203125" customWidth="1"/>
    <col min="11522" max="11522" width="56.88671875" customWidth="1"/>
    <col min="11523" max="11523" width="16.6640625" customWidth="1"/>
    <col min="11524" max="11524" width="10.5546875" customWidth="1"/>
    <col min="11525" max="11525" width="14.44140625" customWidth="1"/>
    <col min="11527" max="11527" width="25.44140625" customWidth="1"/>
    <col min="11528" max="11528" width="25.6640625" customWidth="1"/>
    <col min="11530" max="11530" width="13.44140625" customWidth="1"/>
    <col min="11531" max="11531" width="11.5546875" customWidth="1"/>
    <col min="11532" max="11532" width="11.5546875" bestFit="1" customWidth="1"/>
    <col min="11534" max="11534" width="10" customWidth="1"/>
    <col min="11535" max="11535" width="11.6640625" customWidth="1"/>
    <col min="11777" max="11777" width="6.33203125" customWidth="1"/>
    <col min="11778" max="11778" width="56.88671875" customWidth="1"/>
    <col min="11779" max="11779" width="16.6640625" customWidth="1"/>
    <col min="11780" max="11780" width="10.5546875" customWidth="1"/>
    <col min="11781" max="11781" width="14.44140625" customWidth="1"/>
    <col min="11783" max="11783" width="25.44140625" customWidth="1"/>
    <col min="11784" max="11784" width="25.6640625" customWidth="1"/>
    <col min="11786" max="11786" width="13.44140625" customWidth="1"/>
    <col min="11787" max="11787" width="11.5546875" customWidth="1"/>
    <col min="11788" max="11788" width="11.5546875" bestFit="1" customWidth="1"/>
    <col min="11790" max="11790" width="10" customWidth="1"/>
    <col min="11791" max="11791" width="11.6640625" customWidth="1"/>
    <col min="12033" max="12033" width="6.33203125" customWidth="1"/>
    <col min="12034" max="12034" width="56.88671875" customWidth="1"/>
    <col min="12035" max="12035" width="16.6640625" customWidth="1"/>
    <col min="12036" max="12036" width="10.5546875" customWidth="1"/>
    <col min="12037" max="12037" width="14.44140625" customWidth="1"/>
    <col min="12039" max="12039" width="25.44140625" customWidth="1"/>
    <col min="12040" max="12040" width="25.6640625" customWidth="1"/>
    <col min="12042" max="12042" width="13.44140625" customWidth="1"/>
    <col min="12043" max="12043" width="11.5546875" customWidth="1"/>
    <col min="12044" max="12044" width="11.5546875" bestFit="1" customWidth="1"/>
    <col min="12046" max="12046" width="10" customWidth="1"/>
    <col min="12047" max="12047" width="11.6640625" customWidth="1"/>
    <col min="12289" max="12289" width="6.33203125" customWidth="1"/>
    <col min="12290" max="12290" width="56.88671875" customWidth="1"/>
    <col min="12291" max="12291" width="16.6640625" customWidth="1"/>
    <col min="12292" max="12292" width="10.5546875" customWidth="1"/>
    <col min="12293" max="12293" width="14.44140625" customWidth="1"/>
    <col min="12295" max="12295" width="25.44140625" customWidth="1"/>
    <col min="12296" max="12296" width="25.6640625" customWidth="1"/>
    <col min="12298" max="12298" width="13.44140625" customWidth="1"/>
    <col min="12299" max="12299" width="11.5546875" customWidth="1"/>
    <col min="12300" max="12300" width="11.5546875" bestFit="1" customWidth="1"/>
    <col min="12302" max="12302" width="10" customWidth="1"/>
    <col min="12303" max="12303" width="11.6640625" customWidth="1"/>
    <col min="12545" max="12545" width="6.33203125" customWidth="1"/>
    <col min="12546" max="12546" width="56.88671875" customWidth="1"/>
    <col min="12547" max="12547" width="16.6640625" customWidth="1"/>
    <col min="12548" max="12548" width="10.5546875" customWidth="1"/>
    <col min="12549" max="12549" width="14.44140625" customWidth="1"/>
    <col min="12551" max="12551" width="25.44140625" customWidth="1"/>
    <col min="12552" max="12552" width="25.6640625" customWidth="1"/>
    <col min="12554" max="12554" width="13.44140625" customWidth="1"/>
    <col min="12555" max="12555" width="11.5546875" customWidth="1"/>
    <col min="12556" max="12556" width="11.5546875" bestFit="1" customWidth="1"/>
    <col min="12558" max="12558" width="10" customWidth="1"/>
    <col min="12559" max="12559" width="11.6640625" customWidth="1"/>
    <col min="12801" max="12801" width="6.33203125" customWidth="1"/>
    <col min="12802" max="12802" width="56.88671875" customWidth="1"/>
    <col min="12803" max="12803" width="16.6640625" customWidth="1"/>
    <col min="12804" max="12804" width="10.5546875" customWidth="1"/>
    <col min="12805" max="12805" width="14.44140625" customWidth="1"/>
    <col min="12807" max="12807" width="25.44140625" customWidth="1"/>
    <col min="12808" max="12808" width="25.6640625" customWidth="1"/>
    <col min="12810" max="12810" width="13.44140625" customWidth="1"/>
    <col min="12811" max="12811" width="11.5546875" customWidth="1"/>
    <col min="12812" max="12812" width="11.5546875" bestFit="1" customWidth="1"/>
    <col min="12814" max="12814" width="10" customWidth="1"/>
    <col min="12815" max="12815" width="11.6640625" customWidth="1"/>
    <col min="13057" max="13057" width="6.33203125" customWidth="1"/>
    <col min="13058" max="13058" width="56.88671875" customWidth="1"/>
    <col min="13059" max="13059" width="16.6640625" customWidth="1"/>
    <col min="13060" max="13060" width="10.5546875" customWidth="1"/>
    <col min="13061" max="13061" width="14.44140625" customWidth="1"/>
    <col min="13063" max="13063" width="25.44140625" customWidth="1"/>
    <col min="13064" max="13064" width="25.6640625" customWidth="1"/>
    <col min="13066" max="13066" width="13.44140625" customWidth="1"/>
    <col min="13067" max="13067" width="11.5546875" customWidth="1"/>
    <col min="13068" max="13068" width="11.5546875" bestFit="1" customWidth="1"/>
    <col min="13070" max="13070" width="10" customWidth="1"/>
    <col min="13071" max="13071" width="11.6640625" customWidth="1"/>
    <col min="13313" max="13313" width="6.33203125" customWidth="1"/>
    <col min="13314" max="13314" width="56.88671875" customWidth="1"/>
    <col min="13315" max="13315" width="16.6640625" customWidth="1"/>
    <col min="13316" max="13316" width="10.5546875" customWidth="1"/>
    <col min="13317" max="13317" width="14.44140625" customWidth="1"/>
    <col min="13319" max="13319" width="25.44140625" customWidth="1"/>
    <col min="13320" max="13320" width="25.6640625" customWidth="1"/>
    <col min="13322" max="13322" width="13.44140625" customWidth="1"/>
    <col min="13323" max="13323" width="11.5546875" customWidth="1"/>
    <col min="13324" max="13324" width="11.5546875" bestFit="1" customWidth="1"/>
    <col min="13326" max="13326" width="10" customWidth="1"/>
    <col min="13327" max="13327" width="11.6640625" customWidth="1"/>
    <col min="13569" max="13569" width="6.33203125" customWidth="1"/>
    <col min="13570" max="13570" width="56.88671875" customWidth="1"/>
    <col min="13571" max="13571" width="16.6640625" customWidth="1"/>
    <col min="13572" max="13572" width="10.5546875" customWidth="1"/>
    <col min="13573" max="13573" width="14.44140625" customWidth="1"/>
    <col min="13575" max="13575" width="25.44140625" customWidth="1"/>
    <col min="13576" max="13576" width="25.6640625" customWidth="1"/>
    <col min="13578" max="13578" width="13.44140625" customWidth="1"/>
    <col min="13579" max="13579" width="11.5546875" customWidth="1"/>
    <col min="13580" max="13580" width="11.5546875" bestFit="1" customWidth="1"/>
    <col min="13582" max="13582" width="10" customWidth="1"/>
    <col min="13583" max="13583" width="11.6640625" customWidth="1"/>
    <col min="13825" max="13825" width="6.33203125" customWidth="1"/>
    <col min="13826" max="13826" width="56.88671875" customWidth="1"/>
    <col min="13827" max="13827" width="16.6640625" customWidth="1"/>
    <col min="13828" max="13828" width="10.5546875" customWidth="1"/>
    <col min="13829" max="13829" width="14.44140625" customWidth="1"/>
    <col min="13831" max="13831" width="25.44140625" customWidth="1"/>
    <col min="13832" max="13832" width="25.6640625" customWidth="1"/>
    <col min="13834" max="13834" width="13.44140625" customWidth="1"/>
    <col min="13835" max="13835" width="11.5546875" customWidth="1"/>
    <col min="13836" max="13836" width="11.5546875" bestFit="1" customWidth="1"/>
    <col min="13838" max="13838" width="10" customWidth="1"/>
    <col min="13839" max="13839" width="11.6640625" customWidth="1"/>
    <col min="14081" max="14081" width="6.33203125" customWidth="1"/>
    <col min="14082" max="14082" width="56.88671875" customWidth="1"/>
    <col min="14083" max="14083" width="16.6640625" customWidth="1"/>
    <col min="14084" max="14084" width="10.5546875" customWidth="1"/>
    <col min="14085" max="14085" width="14.44140625" customWidth="1"/>
    <col min="14087" max="14087" width="25.44140625" customWidth="1"/>
    <col min="14088" max="14088" width="25.6640625" customWidth="1"/>
    <col min="14090" max="14090" width="13.44140625" customWidth="1"/>
    <col min="14091" max="14091" width="11.5546875" customWidth="1"/>
    <col min="14092" max="14092" width="11.5546875" bestFit="1" customWidth="1"/>
    <col min="14094" max="14094" width="10" customWidth="1"/>
    <col min="14095" max="14095" width="11.6640625" customWidth="1"/>
    <col min="14337" max="14337" width="6.33203125" customWidth="1"/>
    <col min="14338" max="14338" width="56.88671875" customWidth="1"/>
    <col min="14339" max="14339" width="16.6640625" customWidth="1"/>
    <col min="14340" max="14340" width="10.5546875" customWidth="1"/>
    <col min="14341" max="14341" width="14.44140625" customWidth="1"/>
    <col min="14343" max="14343" width="25.44140625" customWidth="1"/>
    <col min="14344" max="14344" width="25.6640625" customWidth="1"/>
    <col min="14346" max="14346" width="13.44140625" customWidth="1"/>
    <col min="14347" max="14347" width="11.5546875" customWidth="1"/>
    <col min="14348" max="14348" width="11.5546875" bestFit="1" customWidth="1"/>
    <col min="14350" max="14350" width="10" customWidth="1"/>
    <col min="14351" max="14351" width="11.6640625" customWidth="1"/>
    <col min="14593" max="14593" width="6.33203125" customWidth="1"/>
    <col min="14594" max="14594" width="56.88671875" customWidth="1"/>
    <col min="14595" max="14595" width="16.6640625" customWidth="1"/>
    <col min="14596" max="14596" width="10.5546875" customWidth="1"/>
    <col min="14597" max="14597" width="14.44140625" customWidth="1"/>
    <col min="14599" max="14599" width="25.44140625" customWidth="1"/>
    <col min="14600" max="14600" width="25.6640625" customWidth="1"/>
    <col min="14602" max="14602" width="13.44140625" customWidth="1"/>
    <col min="14603" max="14603" width="11.5546875" customWidth="1"/>
    <col min="14604" max="14604" width="11.5546875" bestFit="1" customWidth="1"/>
    <col min="14606" max="14606" width="10" customWidth="1"/>
    <col min="14607" max="14607" width="11.6640625" customWidth="1"/>
    <col min="14849" max="14849" width="6.33203125" customWidth="1"/>
    <col min="14850" max="14850" width="56.88671875" customWidth="1"/>
    <col min="14851" max="14851" width="16.6640625" customWidth="1"/>
    <col min="14852" max="14852" width="10.5546875" customWidth="1"/>
    <col min="14853" max="14853" width="14.44140625" customWidth="1"/>
    <col min="14855" max="14855" width="25.44140625" customWidth="1"/>
    <col min="14856" max="14856" width="25.6640625" customWidth="1"/>
    <col min="14858" max="14858" width="13.44140625" customWidth="1"/>
    <col min="14859" max="14859" width="11.5546875" customWidth="1"/>
    <col min="14860" max="14860" width="11.5546875" bestFit="1" customWidth="1"/>
    <col min="14862" max="14862" width="10" customWidth="1"/>
    <col min="14863" max="14863" width="11.6640625" customWidth="1"/>
    <col min="15105" max="15105" width="6.33203125" customWidth="1"/>
    <col min="15106" max="15106" width="56.88671875" customWidth="1"/>
    <col min="15107" max="15107" width="16.6640625" customWidth="1"/>
    <col min="15108" max="15108" width="10.5546875" customWidth="1"/>
    <col min="15109" max="15109" width="14.44140625" customWidth="1"/>
    <col min="15111" max="15111" width="25.44140625" customWidth="1"/>
    <col min="15112" max="15112" width="25.6640625" customWidth="1"/>
    <col min="15114" max="15114" width="13.44140625" customWidth="1"/>
    <col min="15115" max="15115" width="11.5546875" customWidth="1"/>
    <col min="15116" max="15116" width="11.5546875" bestFit="1" customWidth="1"/>
    <col min="15118" max="15118" width="10" customWidth="1"/>
    <col min="15119" max="15119" width="11.6640625" customWidth="1"/>
    <col min="15361" max="15361" width="6.33203125" customWidth="1"/>
    <col min="15362" max="15362" width="56.88671875" customWidth="1"/>
    <col min="15363" max="15363" width="16.6640625" customWidth="1"/>
    <col min="15364" max="15364" width="10.5546875" customWidth="1"/>
    <col min="15365" max="15365" width="14.44140625" customWidth="1"/>
    <col min="15367" max="15367" width="25.44140625" customWidth="1"/>
    <col min="15368" max="15368" width="25.6640625" customWidth="1"/>
    <col min="15370" max="15370" width="13.44140625" customWidth="1"/>
    <col min="15371" max="15371" width="11.5546875" customWidth="1"/>
    <col min="15372" max="15372" width="11.5546875" bestFit="1" customWidth="1"/>
    <col min="15374" max="15374" width="10" customWidth="1"/>
    <col min="15375" max="15375" width="11.6640625" customWidth="1"/>
    <col min="15617" max="15617" width="6.33203125" customWidth="1"/>
    <col min="15618" max="15618" width="56.88671875" customWidth="1"/>
    <col min="15619" max="15619" width="16.6640625" customWidth="1"/>
    <col min="15620" max="15620" width="10.5546875" customWidth="1"/>
    <col min="15621" max="15621" width="14.44140625" customWidth="1"/>
    <col min="15623" max="15623" width="25.44140625" customWidth="1"/>
    <col min="15624" max="15624" width="25.6640625" customWidth="1"/>
    <col min="15626" max="15626" width="13.44140625" customWidth="1"/>
    <col min="15627" max="15627" width="11.5546875" customWidth="1"/>
    <col min="15628" max="15628" width="11.5546875" bestFit="1" customWidth="1"/>
    <col min="15630" max="15630" width="10" customWidth="1"/>
    <col min="15631" max="15631" width="11.6640625" customWidth="1"/>
    <col min="15873" max="15873" width="6.33203125" customWidth="1"/>
    <col min="15874" max="15874" width="56.88671875" customWidth="1"/>
    <col min="15875" max="15875" width="16.6640625" customWidth="1"/>
    <col min="15876" max="15876" width="10.5546875" customWidth="1"/>
    <col min="15877" max="15877" width="14.44140625" customWidth="1"/>
    <col min="15879" max="15879" width="25.44140625" customWidth="1"/>
    <col min="15880" max="15880" width="25.6640625" customWidth="1"/>
    <col min="15882" max="15882" width="13.44140625" customWidth="1"/>
    <col min="15883" max="15883" width="11.5546875" customWidth="1"/>
    <col min="15884" max="15884" width="11.5546875" bestFit="1" customWidth="1"/>
    <col min="15886" max="15886" width="10" customWidth="1"/>
    <col min="15887" max="15887" width="11.6640625" customWidth="1"/>
    <col min="16129" max="16129" width="6.33203125" customWidth="1"/>
    <col min="16130" max="16130" width="56.88671875" customWidth="1"/>
    <col min="16131" max="16131" width="16.6640625" customWidth="1"/>
    <col min="16132" max="16132" width="10.5546875" customWidth="1"/>
    <col min="16133" max="16133" width="14.44140625" customWidth="1"/>
    <col min="16135" max="16135" width="25.44140625" customWidth="1"/>
    <col min="16136" max="16136" width="25.6640625" customWidth="1"/>
    <col min="16138" max="16138" width="13.44140625" customWidth="1"/>
    <col min="16139" max="16139" width="11.5546875" customWidth="1"/>
    <col min="16140" max="16140" width="11.5546875" bestFit="1" customWidth="1"/>
    <col min="16142" max="16142" width="10" customWidth="1"/>
    <col min="16143" max="16143" width="11.6640625" customWidth="1"/>
  </cols>
  <sheetData>
    <row r="1" spans="1:15">
      <c r="A1" t="s">
        <v>907</v>
      </c>
      <c r="B1" s="48" t="s">
        <v>908</v>
      </c>
      <c r="C1" s="49" t="s">
        <v>909</v>
      </c>
      <c r="D1" s="50" t="s">
        <v>910</v>
      </c>
      <c r="E1" s="51" t="s">
        <v>911</v>
      </c>
      <c r="F1" t="s">
        <v>912</v>
      </c>
      <c r="G1" t="s">
        <v>913</v>
      </c>
      <c r="H1" s="52" t="s">
        <v>914</v>
      </c>
      <c r="I1" t="s">
        <v>915</v>
      </c>
      <c r="J1" t="s">
        <v>916</v>
      </c>
      <c r="K1" s="53" t="s">
        <v>917</v>
      </c>
      <c r="L1" s="54" t="s">
        <v>918</v>
      </c>
      <c r="M1" s="55" t="s">
        <v>919</v>
      </c>
      <c r="N1" s="56" t="s">
        <v>920</v>
      </c>
      <c r="O1" s="51" t="s">
        <v>921</v>
      </c>
    </row>
    <row r="2" spans="1:15">
      <c r="A2">
        <v>1</v>
      </c>
      <c r="B2" s="48" t="s">
        <v>922</v>
      </c>
      <c r="C2" s="49" t="s">
        <v>923</v>
      </c>
      <c r="D2" s="57" t="s">
        <v>924</v>
      </c>
      <c r="E2" s="51" t="s">
        <v>925</v>
      </c>
      <c r="F2">
        <v>1000</v>
      </c>
      <c r="G2" s="58" t="s">
        <v>926</v>
      </c>
      <c r="H2" s="52" t="s">
        <v>927</v>
      </c>
      <c r="I2" s="48" t="s">
        <v>925</v>
      </c>
      <c r="J2" s="48" t="s">
        <v>925</v>
      </c>
      <c r="K2" s="59"/>
      <c r="L2">
        <f>VLOOKUP(C2,'[1]PNECs '!$B$2:$M$706,12,FALSE)</f>
        <v>0.74</v>
      </c>
      <c r="M2" t="str">
        <f>VLOOKUP(C2,'[1]PNECs '!$B$2:$N$706,13,FALSE)</f>
        <v>DT</v>
      </c>
      <c r="N2">
        <f>VLOOKUP(C2,'[1]PNECs '!$B$2:$O$706,14,FALSE)</f>
        <v>5.4954087385762458</v>
      </c>
      <c r="O2" s="48" t="s">
        <v>925</v>
      </c>
    </row>
    <row r="3" spans="1:15">
      <c r="A3">
        <v>2</v>
      </c>
      <c r="B3" t="s">
        <v>928</v>
      </c>
      <c r="C3" s="49" t="s">
        <v>929</v>
      </c>
      <c r="D3" s="57" t="s">
        <v>924</v>
      </c>
      <c r="E3" s="51" t="s">
        <v>925</v>
      </c>
      <c r="F3">
        <v>1000</v>
      </c>
      <c r="G3" s="58" t="s">
        <v>926</v>
      </c>
      <c r="H3" s="52" t="s">
        <v>927</v>
      </c>
      <c r="I3" s="48" t="s">
        <v>925</v>
      </c>
      <c r="J3" s="48" t="s">
        <v>925</v>
      </c>
      <c r="K3" s="59"/>
      <c r="L3">
        <f>VLOOKUP(C3,'[1]PNECs '!$B$2:$M$706,12,FALSE)</f>
        <v>0.1724</v>
      </c>
      <c r="M3" t="str">
        <f>VLOOKUP(C3,'[1]PNECs '!$B$2:$N$706,13,FALSE)</f>
        <v>DT</v>
      </c>
      <c r="N3">
        <f>VLOOKUP(C3,'[1]PNECs '!$B$2:$O$706,14,FALSE)</f>
        <v>1.4873048700465306</v>
      </c>
      <c r="O3" s="48" t="s">
        <v>925</v>
      </c>
    </row>
    <row r="4" spans="1:15">
      <c r="A4">
        <v>3</v>
      </c>
      <c r="B4" t="s">
        <v>930</v>
      </c>
      <c r="C4" s="49" t="s">
        <v>931</v>
      </c>
      <c r="D4" s="57" t="s">
        <v>924</v>
      </c>
      <c r="E4" s="51" t="s">
        <v>925</v>
      </c>
      <c r="F4">
        <v>1000</v>
      </c>
      <c r="G4" s="58" t="s">
        <v>926</v>
      </c>
      <c r="H4" s="52" t="s">
        <v>927</v>
      </c>
      <c r="I4" s="48" t="s">
        <v>925</v>
      </c>
      <c r="J4" s="48" t="s">
        <v>925</v>
      </c>
      <c r="K4" s="59"/>
      <c r="L4">
        <f>VLOOKUP(C4,'[1]PNECs '!$B$2:$M$706,12,FALSE)</f>
        <v>0.63800000000000001</v>
      </c>
      <c r="M4" t="str">
        <f>VLOOKUP(C4,'[1]PNECs '!$B$2:$N$706,13,FALSE)</f>
        <v>DT</v>
      </c>
      <c r="N4">
        <f>VLOOKUP(C4,'[1]PNECs '!$B$2:$O$706,14,FALSE)</f>
        <v>4.3451022417157166</v>
      </c>
      <c r="O4" s="48" t="s">
        <v>925</v>
      </c>
    </row>
    <row r="5" spans="1:15">
      <c r="A5">
        <v>4</v>
      </c>
      <c r="B5" t="s">
        <v>932</v>
      </c>
      <c r="C5" s="49" t="s">
        <v>933</v>
      </c>
      <c r="D5" s="50" t="s">
        <v>934</v>
      </c>
      <c r="E5" s="60">
        <v>8.3170000000000002</v>
      </c>
      <c r="F5">
        <v>1000</v>
      </c>
      <c r="G5" s="58" t="s">
        <v>935</v>
      </c>
      <c r="H5" s="52" t="s">
        <v>936</v>
      </c>
      <c r="I5" t="s">
        <v>937</v>
      </c>
      <c r="J5" t="s">
        <v>934</v>
      </c>
      <c r="K5" s="59"/>
      <c r="L5">
        <f>VLOOKUP(C5,'[1]PNECs '!$B$2:$M$706,12,FALSE)</f>
        <v>1.7912999999999999</v>
      </c>
      <c r="M5" t="str">
        <f>VLOOKUP(C5,'[1]PNECs '!$B$2:$N$706,13,FALSE)</f>
        <v>U</v>
      </c>
      <c r="N5">
        <f>VLOOKUP(C5,'[1]PNECs '!$B$2:$O$706,14,FALSE)</f>
        <v>61.844345822712782</v>
      </c>
      <c r="O5" s="61">
        <f t="shared" ref="O5:O68" si="0">E5*(2.6*(0.615+0.019*N5))</f>
        <v>38.708238555850613</v>
      </c>
    </row>
    <row r="6" spans="1:15">
      <c r="A6">
        <v>5</v>
      </c>
      <c r="B6" t="s">
        <v>938</v>
      </c>
      <c r="C6" s="49" t="s">
        <v>752</v>
      </c>
      <c r="D6" s="50" t="s">
        <v>934</v>
      </c>
      <c r="E6" s="62">
        <v>0.36</v>
      </c>
      <c r="F6">
        <v>1000</v>
      </c>
      <c r="G6" s="58" t="s">
        <v>926</v>
      </c>
      <c r="H6" s="52" t="s">
        <v>927</v>
      </c>
      <c r="I6" t="s">
        <v>937</v>
      </c>
      <c r="J6" t="s">
        <v>934</v>
      </c>
      <c r="K6" s="59" t="s">
        <v>939</v>
      </c>
      <c r="L6">
        <f>VLOOKUP(C6,'[1]PNECs '!$B$2:$M$706,12,FALSE)</f>
        <v>3.5783999999999998</v>
      </c>
      <c r="M6" t="str">
        <f>VLOOKUP(C6,'[1]PNECs '!$B$2:$N$706,13,FALSE)</f>
        <v>DT</v>
      </c>
      <c r="N6">
        <f>VLOOKUP(C6,'[1]PNECs '!$B$2:$O$706,14,FALSE)</f>
        <v>3787.9130378515679</v>
      </c>
      <c r="O6" s="61">
        <f t="shared" si="0"/>
        <v>67.939885465152273</v>
      </c>
    </row>
    <row r="7" spans="1:15">
      <c r="A7">
        <v>6</v>
      </c>
      <c r="B7" t="s">
        <v>940</v>
      </c>
      <c r="C7" s="49" t="s">
        <v>941</v>
      </c>
      <c r="D7" s="50" t="s">
        <v>934</v>
      </c>
      <c r="E7" s="60">
        <v>5.774</v>
      </c>
      <c r="F7">
        <v>1000</v>
      </c>
      <c r="G7" s="58" t="s">
        <v>935</v>
      </c>
      <c r="H7" s="52" t="s">
        <v>936</v>
      </c>
      <c r="I7" t="s">
        <v>937</v>
      </c>
      <c r="J7" t="s">
        <v>934</v>
      </c>
      <c r="K7" s="59"/>
      <c r="L7">
        <f>VLOOKUP(C7,'[1]PNECs '!$B$2:$M$706,12,FALSE)</f>
        <v>2.5133999999999999</v>
      </c>
      <c r="M7" t="str">
        <f>VLOOKUP(C7,'[1]PNECs '!$B$2:$N$706,13,FALSE)</f>
        <v>U</v>
      </c>
      <c r="N7">
        <f>VLOOKUP(C7,'[1]PNECs '!$B$2:$O$706,14,FALSE)</f>
        <v>326.13694594087917</v>
      </c>
      <c r="O7" s="61">
        <f t="shared" si="0"/>
        <v>102.25849345761424</v>
      </c>
    </row>
    <row r="8" spans="1:15">
      <c r="A8">
        <v>7</v>
      </c>
      <c r="B8" t="s">
        <v>942</v>
      </c>
      <c r="C8" s="49" t="s">
        <v>943</v>
      </c>
      <c r="D8" s="50" t="s">
        <v>934</v>
      </c>
      <c r="E8" s="60">
        <v>5.0650000000000004</v>
      </c>
      <c r="F8">
        <v>1000</v>
      </c>
      <c r="G8" s="58" t="s">
        <v>935</v>
      </c>
      <c r="H8" s="52" t="s">
        <v>936</v>
      </c>
      <c r="I8" t="s">
        <v>937</v>
      </c>
      <c r="J8" t="s">
        <v>934</v>
      </c>
      <c r="K8" s="59"/>
      <c r="L8">
        <f>VLOOKUP(C8,'[1]PNECs '!$B$2:$M$706,12,FALSE)</f>
        <v>2.5524</v>
      </c>
      <c r="M8" t="str">
        <f>VLOOKUP(C8,'[1]PNECs '!$B$2:$N$706,13,FALSE)</f>
        <v>U</v>
      </c>
      <c r="N8">
        <f>VLOOKUP(C8,'[1]PNECs '!$B$2:$O$706,14,FALSE)</f>
        <v>356.77958828856242</v>
      </c>
      <c r="O8" s="61">
        <f t="shared" si="0"/>
        <v>97.369112565269504</v>
      </c>
    </row>
    <row r="9" spans="1:15">
      <c r="A9">
        <v>8</v>
      </c>
      <c r="B9" t="s">
        <v>944</v>
      </c>
      <c r="C9" s="49" t="s">
        <v>314</v>
      </c>
      <c r="D9" s="50" t="s">
        <v>934</v>
      </c>
      <c r="E9" s="62">
        <v>0.27</v>
      </c>
      <c r="F9">
        <v>1000</v>
      </c>
      <c r="G9" s="58" t="s">
        <v>926</v>
      </c>
      <c r="H9" s="52" t="s">
        <v>927</v>
      </c>
      <c r="I9" t="s">
        <v>937</v>
      </c>
      <c r="J9" t="s">
        <v>934</v>
      </c>
      <c r="K9" s="59" t="s">
        <v>939</v>
      </c>
      <c r="L9">
        <f>VLOOKUP(C9,'[1]PNECs '!$B$2:$M$706,12,FALSE)</f>
        <v>3.6720000000000002</v>
      </c>
      <c r="M9" t="str">
        <f>VLOOKUP(C9,'[1]PNECs '!$B$2:$N$706,13,FALSE)</f>
        <v>DT</v>
      </c>
      <c r="N9">
        <f>VLOOKUP(C9,'[1]PNECs '!$B$2:$O$706,14,FALSE)</f>
        <v>4698.941086052163</v>
      </c>
      <c r="O9" s="61">
        <f t="shared" si="0"/>
        <v>63.106206205763748</v>
      </c>
    </row>
    <row r="10" spans="1:15">
      <c r="A10">
        <v>9</v>
      </c>
      <c r="B10" t="s">
        <v>945</v>
      </c>
      <c r="C10" s="49" t="s">
        <v>946</v>
      </c>
      <c r="D10" s="50" t="s">
        <v>947</v>
      </c>
      <c r="E10" s="60">
        <v>2.5000000000000001E-3</v>
      </c>
      <c r="H10" s="52" t="s">
        <v>948</v>
      </c>
      <c r="I10" t="s">
        <v>949</v>
      </c>
      <c r="J10" t="s">
        <v>950</v>
      </c>
      <c r="K10" s="59"/>
      <c r="L10">
        <f>VLOOKUP(C10,'[1]PNECs '!$B$2:$M$706,12,FALSE)</f>
        <v>3.0817999999999999</v>
      </c>
      <c r="M10" t="str">
        <f>VLOOKUP(C10,'[1]PNECs '!$B$2:$N$706,13,FALSE)</f>
        <v>U</v>
      </c>
      <c r="N10">
        <f>VLOOKUP(C10,'[1]PNECs '!$B$2:$O$706,14,FALSE)</f>
        <v>1207.2577443348748</v>
      </c>
      <c r="O10" s="61">
        <f t="shared" si="0"/>
        <v>0.15309383142535704</v>
      </c>
    </row>
    <row r="11" spans="1:15">
      <c r="A11">
        <v>10</v>
      </c>
      <c r="B11" t="s">
        <v>951</v>
      </c>
      <c r="C11" s="49" t="s">
        <v>952</v>
      </c>
      <c r="D11" s="50" t="s">
        <v>934</v>
      </c>
      <c r="E11" s="60">
        <v>0.125</v>
      </c>
      <c r="F11">
        <v>1000</v>
      </c>
      <c r="G11" s="58" t="s">
        <v>926</v>
      </c>
      <c r="H11" s="52" t="s">
        <v>927</v>
      </c>
      <c r="I11" t="s">
        <v>937</v>
      </c>
      <c r="J11" t="s">
        <v>934</v>
      </c>
      <c r="K11" s="59"/>
      <c r="L11">
        <f>VLOOKUP(C11,'[1]PNECs '!$B$2:$M$706,12,FALSE)</f>
        <v>2.4897</v>
      </c>
      <c r="M11" t="str">
        <f>VLOOKUP(C11,'[1]PNECs '!$B$2:$N$706,13,FALSE)</f>
        <v>U</v>
      </c>
      <c r="N11">
        <f>VLOOKUP(C11,'[1]PNECs '!$B$2:$O$706,14,FALSE)</f>
        <v>308.81614691845152</v>
      </c>
      <c r="O11" s="61">
        <f t="shared" si="0"/>
        <v>2.1068147072214383</v>
      </c>
    </row>
    <row r="12" spans="1:15">
      <c r="A12">
        <v>11</v>
      </c>
      <c r="B12" t="s">
        <v>953</v>
      </c>
      <c r="C12" s="49" t="s">
        <v>954</v>
      </c>
      <c r="D12" s="50" t="s">
        <v>934</v>
      </c>
      <c r="E12" s="63">
        <v>50.5</v>
      </c>
      <c r="G12" s="58" t="s">
        <v>926</v>
      </c>
      <c r="H12" s="52" t="s">
        <v>346</v>
      </c>
      <c r="I12" t="s">
        <v>937</v>
      </c>
      <c r="J12" t="s">
        <v>934</v>
      </c>
      <c r="K12" s="59"/>
      <c r="L12">
        <f>VLOOKUP(C12,'[1]PNECs '!$B$2:$M$706,12,FALSE)</f>
        <v>2.8723000000000001</v>
      </c>
      <c r="M12" t="str">
        <f>VLOOKUP(C12,'[1]PNECs '!$B$2:$N$706,13,FALSE)</f>
        <v>K</v>
      </c>
      <c r="N12">
        <f>VLOOKUP(C12,'[1]PNECs '!$B$2:$O$706,14,FALSE)</f>
        <v>745.24659425151424</v>
      </c>
      <c r="O12" s="61">
        <f t="shared" si="0"/>
        <v>1939.9161786792527</v>
      </c>
    </row>
    <row r="13" spans="1:15">
      <c r="A13">
        <v>12</v>
      </c>
      <c r="B13" t="s">
        <v>955</v>
      </c>
      <c r="C13" s="49" t="s">
        <v>956</v>
      </c>
      <c r="D13" s="50" t="s">
        <v>934</v>
      </c>
      <c r="E13" s="60">
        <v>2E-3</v>
      </c>
      <c r="G13" s="58" t="s">
        <v>926</v>
      </c>
      <c r="H13" s="52" t="s">
        <v>346</v>
      </c>
      <c r="I13" t="s">
        <v>937</v>
      </c>
      <c r="J13" t="s">
        <v>934</v>
      </c>
      <c r="K13" s="59"/>
      <c r="L13">
        <f>VLOOKUP(C13,'[1]PNECs '!$B$2:$M$706,12,FALSE)</f>
        <v>4.8967000000000001</v>
      </c>
      <c r="M13" t="str">
        <f>VLOOKUP(C13,'[1]PNECs '!$B$2:$N$706,13,FALSE)</f>
        <v>M</v>
      </c>
      <c r="N13">
        <f>VLOOKUP(C13,'[1]PNECs '!$B$2:$O$706,14,FALSE)</f>
        <v>78831.538052155796</v>
      </c>
      <c r="O13" s="61">
        <f t="shared" si="0"/>
        <v>7.7917539595529925</v>
      </c>
    </row>
    <row r="14" spans="1:15">
      <c r="A14">
        <v>13</v>
      </c>
      <c r="B14" t="s">
        <v>957</v>
      </c>
      <c r="C14" s="49" t="s">
        <v>958</v>
      </c>
      <c r="D14" s="50" t="s">
        <v>947</v>
      </c>
      <c r="E14" s="60">
        <v>5.0000000000000001E-4</v>
      </c>
      <c r="H14" s="52" t="s">
        <v>959</v>
      </c>
      <c r="I14" t="s">
        <v>937</v>
      </c>
      <c r="J14" t="s">
        <v>960</v>
      </c>
      <c r="K14" s="59"/>
      <c r="L14">
        <f>VLOOKUP(C14,'[1]PNECs '!$B$2:$M$706,12,FALSE)</f>
        <v>5.7103999999999999</v>
      </c>
      <c r="M14" t="str">
        <f>VLOOKUP(C14,'[1]PNECs '!$B$2:$N$706,13,FALSE)</f>
        <v>K</v>
      </c>
      <c r="N14">
        <f>VLOOKUP(C14,'[1]PNECs '!$B$2:$O$706,14,FALSE)</f>
        <v>513333.96438028972</v>
      </c>
      <c r="O14" s="61">
        <f t="shared" si="0"/>
        <v>12.680148420193156</v>
      </c>
    </row>
    <row r="15" spans="1:15">
      <c r="A15">
        <v>14</v>
      </c>
      <c r="B15" t="s">
        <v>961</v>
      </c>
      <c r="C15" s="49" t="s">
        <v>962</v>
      </c>
      <c r="D15" s="50" t="s">
        <v>947</v>
      </c>
      <c r="E15" s="60">
        <v>2.5000000000000001E-2</v>
      </c>
      <c r="H15" s="52"/>
      <c r="I15" t="s">
        <v>937</v>
      </c>
      <c r="J15" t="s">
        <v>960</v>
      </c>
      <c r="K15" s="59"/>
      <c r="L15">
        <f>VLOOKUP(C15,'[1]PNECs '!$B$2:$M$706,12,FALSE)</f>
        <v>1.79</v>
      </c>
      <c r="M15" t="str">
        <f>VLOOKUP(C15,'[1]PNECs '!$B$2:$N$706,13,FALSE)</f>
        <v>E</v>
      </c>
      <c r="N15">
        <f>VLOOKUP(C15,'[1]PNECs '!$B$2:$O$706,14,FALSE)</f>
        <v>61.659500186148257</v>
      </c>
      <c r="O15" s="61">
        <f t="shared" si="0"/>
        <v>0.11612448272989312</v>
      </c>
    </row>
    <row r="16" spans="1:15">
      <c r="A16">
        <v>15</v>
      </c>
      <c r="B16" t="s">
        <v>963</v>
      </c>
      <c r="C16" s="49" t="s">
        <v>964</v>
      </c>
      <c r="D16" s="50" t="s">
        <v>934</v>
      </c>
      <c r="E16" s="63">
        <v>44.8</v>
      </c>
      <c r="F16">
        <v>1000</v>
      </c>
      <c r="G16" s="58" t="s">
        <v>965</v>
      </c>
      <c r="H16" s="52" t="s">
        <v>966</v>
      </c>
      <c r="I16" t="s">
        <v>937</v>
      </c>
      <c r="J16" t="s">
        <v>934</v>
      </c>
      <c r="K16" s="59"/>
      <c r="L16">
        <f>VLOOKUP(C16,'[1]PNECs '!$B$2:$M$706,12,FALSE)</f>
        <v>0.32319999999999999</v>
      </c>
      <c r="M16" t="str">
        <f>VLOOKUP(C16,'[1]PNECs '!$B$2:$N$706,13,FALSE)</f>
        <v>DT</v>
      </c>
      <c r="N16">
        <f>VLOOKUP(C16,'[1]PNECs '!$B$2:$O$706,14,FALSE)</f>
        <v>2.1047474886559758</v>
      </c>
      <c r="O16" s="61">
        <f t="shared" si="0"/>
        <v>76.293258762094311</v>
      </c>
    </row>
    <row r="17" spans="1:15">
      <c r="A17">
        <v>16</v>
      </c>
      <c r="B17" t="s">
        <v>967</v>
      </c>
      <c r="C17" s="49" t="s">
        <v>968</v>
      </c>
      <c r="D17" s="50" t="s">
        <v>947</v>
      </c>
      <c r="E17" s="60">
        <v>37</v>
      </c>
      <c r="F17">
        <v>10</v>
      </c>
      <c r="H17" s="52"/>
      <c r="I17" t="s">
        <v>949</v>
      </c>
      <c r="J17" t="s">
        <v>960</v>
      </c>
      <c r="K17" s="59"/>
      <c r="L17">
        <f>VLOOKUP(C17,'[1]PNECs '!$B$2:$M$706,12,FALSE)</f>
        <v>-1.62</v>
      </c>
      <c r="M17" t="str">
        <f>VLOOKUP(C17,'[1]PNECs '!$B$2:$N$706,13,FALSE)</f>
        <v>K</v>
      </c>
      <c r="N17">
        <f>VLOOKUP(C17,'[1]PNECs '!$B$2:$O$706,14,FALSE)</f>
        <v>2.3988329190194894E-2</v>
      </c>
      <c r="O17" s="61">
        <f t="shared" si="0"/>
        <v>59.206845868093836</v>
      </c>
    </row>
    <row r="18" spans="1:15">
      <c r="A18">
        <v>17</v>
      </c>
      <c r="B18" t="s">
        <v>969</v>
      </c>
      <c r="C18" s="49" t="s">
        <v>970</v>
      </c>
      <c r="D18" s="50" t="s">
        <v>947</v>
      </c>
      <c r="E18" s="60">
        <v>190</v>
      </c>
      <c r="F18" t="s">
        <v>971</v>
      </c>
      <c r="G18" t="s">
        <v>971</v>
      </c>
      <c r="H18" s="52" t="s">
        <v>972</v>
      </c>
      <c r="I18" t="s">
        <v>949</v>
      </c>
      <c r="J18" t="s">
        <v>950</v>
      </c>
      <c r="K18" s="59"/>
      <c r="L18">
        <f>VLOOKUP(C18,'[1]PNECs '!$B$2:$M$706,12,FALSE)</f>
        <v>0.98873</v>
      </c>
      <c r="M18" t="str">
        <f>VLOOKUP(C18,'[1]PNECs '!$B$2:$N$706,13,FALSE)</f>
        <v>U</v>
      </c>
      <c r="N18">
        <f>VLOOKUP(C18,'[1]PNECs '!$B$2:$O$706,14,FALSE)</f>
        <v>9.7438367701565465</v>
      </c>
      <c r="O18" s="61">
        <f t="shared" si="0"/>
        <v>395.26565192468934</v>
      </c>
    </row>
    <row r="19" spans="1:15">
      <c r="A19">
        <v>18</v>
      </c>
      <c r="B19" t="s">
        <v>973</v>
      </c>
      <c r="C19" s="49" t="s">
        <v>974</v>
      </c>
      <c r="D19" s="50" t="s">
        <v>934</v>
      </c>
      <c r="E19" s="60">
        <v>0.97</v>
      </c>
      <c r="F19">
        <v>1000</v>
      </c>
      <c r="G19" s="58" t="s">
        <v>965</v>
      </c>
      <c r="H19" s="52" t="s">
        <v>966</v>
      </c>
      <c r="I19" t="s">
        <v>937</v>
      </c>
      <c r="J19" t="s">
        <v>934</v>
      </c>
      <c r="K19" s="59"/>
      <c r="L19">
        <f>VLOOKUP(C19,'[1]PNECs '!$B$2:$M$706,12,FALSE)</f>
        <v>1.8535999999999999</v>
      </c>
      <c r="M19" t="str">
        <f>VLOOKUP(C19,'[1]PNECs '!$B$2:$N$706,13,FALSE)</f>
        <v>U</v>
      </c>
      <c r="N19">
        <f>VLOOKUP(C19,'[1]PNECs '!$B$2:$O$706,14,FALSE)</f>
        <v>71.383855360166294</v>
      </c>
      <c r="O19" s="61">
        <f t="shared" si="0"/>
        <v>4.9716015811484491</v>
      </c>
    </row>
    <row r="20" spans="1:15">
      <c r="A20">
        <v>19</v>
      </c>
      <c r="B20" t="s">
        <v>975</v>
      </c>
      <c r="C20" s="49" t="s">
        <v>821</v>
      </c>
      <c r="D20" s="50" t="s">
        <v>934</v>
      </c>
      <c r="E20" s="62">
        <v>1.29</v>
      </c>
      <c r="F20">
        <v>1000</v>
      </c>
      <c r="G20" s="58" t="s">
        <v>965</v>
      </c>
      <c r="H20" s="52" t="s">
        <v>966</v>
      </c>
      <c r="I20" t="s">
        <v>937</v>
      </c>
      <c r="J20" t="s">
        <v>934</v>
      </c>
      <c r="K20" s="59" t="s">
        <v>939</v>
      </c>
      <c r="L20">
        <f>VLOOKUP(C20,'[1]PNECs '!$B$2:$M$706,12,FALSE)</f>
        <v>1.9079999999999999</v>
      </c>
      <c r="M20" t="str">
        <f>VLOOKUP(C20,'[1]PNECs '!$B$2:$N$706,13,FALSE)</f>
        <v>M</v>
      </c>
      <c r="N20">
        <f>VLOOKUP(C20,'[1]PNECs '!$B$2:$O$706,14,FALSE)</f>
        <v>80.909589917838218</v>
      </c>
      <c r="O20" s="61">
        <f t="shared" si="0"/>
        <v>7.2187545271041591</v>
      </c>
    </row>
    <row r="21" spans="1:15">
      <c r="A21">
        <v>20</v>
      </c>
      <c r="B21" t="s">
        <v>976</v>
      </c>
      <c r="C21" s="49" t="s">
        <v>977</v>
      </c>
      <c r="D21" s="50" t="s">
        <v>934</v>
      </c>
      <c r="E21" s="63">
        <v>100</v>
      </c>
      <c r="F21">
        <v>1000</v>
      </c>
      <c r="G21" s="58" t="s">
        <v>978</v>
      </c>
      <c r="H21" s="52" t="s">
        <v>979</v>
      </c>
      <c r="I21" t="s">
        <v>937</v>
      </c>
      <c r="J21" t="s">
        <v>934</v>
      </c>
      <c r="K21" s="59"/>
      <c r="L21">
        <f>VLOOKUP(C21,'[1]PNECs '!$B$2:$M$706,12,FALSE)</f>
        <v>1.3475999999999999</v>
      </c>
      <c r="M21" t="str">
        <f>VLOOKUP(C21,'[1]PNECs '!$B$2:$N$706,13,FALSE)</f>
        <v>DT</v>
      </c>
      <c r="N21">
        <f>VLOOKUP(C21,'[1]PNECs '!$B$2:$O$706,14,FALSE)</f>
        <v>22.263836295529082</v>
      </c>
      <c r="O21" s="61">
        <f t="shared" si="0"/>
        <v>269.88335129991367</v>
      </c>
    </row>
    <row r="22" spans="1:15">
      <c r="A22">
        <v>21</v>
      </c>
      <c r="B22" t="s">
        <v>980</v>
      </c>
      <c r="C22" s="49" t="s">
        <v>981</v>
      </c>
      <c r="D22" s="50" t="s">
        <v>934</v>
      </c>
      <c r="E22" s="60">
        <v>0.91200000000000003</v>
      </c>
      <c r="F22">
        <v>1000</v>
      </c>
      <c r="G22" s="58" t="s">
        <v>935</v>
      </c>
      <c r="H22" s="52" t="s">
        <v>936</v>
      </c>
      <c r="I22" t="s">
        <v>937</v>
      </c>
      <c r="J22" t="s">
        <v>934</v>
      </c>
      <c r="K22" s="59"/>
      <c r="L22">
        <f>VLOOKUP(C22,'[1]PNECs '!$B$2:$M$706,12,FALSE)</f>
        <v>3.5055999999999998</v>
      </c>
      <c r="M22" t="str">
        <f>VLOOKUP(C22,'[1]PNECs '!$B$2:$N$706,13,FALSE)</f>
        <v>DT</v>
      </c>
      <c r="N22">
        <f>VLOOKUP(C22,'[1]PNECs '!$B$2:$O$706,14,FALSE)</f>
        <v>3203.3176008528153</v>
      </c>
      <c r="O22" s="61">
        <f t="shared" si="0"/>
        <v>145.77671520770173</v>
      </c>
    </row>
    <row r="23" spans="1:15">
      <c r="A23">
        <v>22</v>
      </c>
      <c r="B23" t="s">
        <v>982</v>
      </c>
      <c r="C23" s="49" t="s">
        <v>983</v>
      </c>
      <c r="D23" s="50" t="s">
        <v>934</v>
      </c>
      <c r="E23" s="60">
        <v>1.046</v>
      </c>
      <c r="F23">
        <v>1000</v>
      </c>
      <c r="G23" s="58" t="s">
        <v>935</v>
      </c>
      <c r="H23" s="52" t="s">
        <v>936</v>
      </c>
      <c r="I23" t="s">
        <v>937</v>
      </c>
      <c r="J23" t="s">
        <v>934</v>
      </c>
      <c r="K23" s="59"/>
      <c r="L23">
        <f>VLOOKUP(C23,'[1]PNECs '!$B$2:$M$706,12,FALSE)</f>
        <v>3.4691999999999998</v>
      </c>
      <c r="M23" t="str">
        <f>VLOOKUP(C23,'[1]PNECs '!$B$2:$N$706,13,FALSE)</f>
        <v>DT</v>
      </c>
      <c r="N23">
        <f>VLOOKUP(C23,'[1]PNECs '!$B$2:$O$706,14,FALSE)</f>
        <v>2945.7779023394592</v>
      </c>
      <c r="O23" s="61">
        <f t="shared" si="0"/>
        <v>153.88796808084547</v>
      </c>
    </row>
    <row r="24" spans="1:15">
      <c r="A24">
        <v>23</v>
      </c>
      <c r="B24" t="s">
        <v>984</v>
      </c>
      <c r="C24" s="49" t="s">
        <v>985</v>
      </c>
      <c r="D24" s="50" t="s">
        <v>934</v>
      </c>
      <c r="E24" s="60">
        <v>0.42</v>
      </c>
      <c r="F24">
        <v>1000</v>
      </c>
      <c r="G24" s="58" t="s">
        <v>935</v>
      </c>
      <c r="H24" s="52" t="s">
        <v>936</v>
      </c>
      <c r="I24" t="s">
        <v>937</v>
      </c>
      <c r="J24" t="s">
        <v>934</v>
      </c>
      <c r="K24" s="59"/>
      <c r="L24">
        <f>VLOOKUP(C24,'[1]PNECs '!$B$2:$M$706,12,FALSE)</f>
        <v>3.3944000000000001</v>
      </c>
      <c r="M24" t="str">
        <f>VLOOKUP(C24,'[1]PNECs '!$B$2:$N$706,13,FALSE)</f>
        <v>M</v>
      </c>
      <c r="N24">
        <f>VLOOKUP(C24,'[1]PNECs '!$B$2:$O$706,14,FALSE)</f>
        <v>2479.7048987987009</v>
      </c>
      <c r="O24" s="61">
        <f t="shared" si="0"/>
        <v>52.120497240275441</v>
      </c>
    </row>
    <row r="25" spans="1:15">
      <c r="A25">
        <v>24</v>
      </c>
      <c r="B25" t="s">
        <v>986</v>
      </c>
      <c r="C25" s="49" t="s">
        <v>987</v>
      </c>
      <c r="D25" s="50" t="s">
        <v>934</v>
      </c>
      <c r="E25" s="60">
        <v>0.33</v>
      </c>
      <c r="F25">
        <v>1000</v>
      </c>
      <c r="G25" s="58" t="s">
        <v>935</v>
      </c>
      <c r="H25" s="52" t="s">
        <v>936</v>
      </c>
      <c r="I25" t="s">
        <v>937</v>
      </c>
      <c r="J25" t="s">
        <v>934</v>
      </c>
      <c r="K25" s="59"/>
      <c r="L25">
        <f>VLOOKUP(C25,'[1]PNECs '!$B$2:$M$706,12,FALSE)</f>
        <v>2.8266</v>
      </c>
      <c r="M25" t="str">
        <f>VLOOKUP(C25,'[1]PNECs '!$B$2:$N$706,13,FALSE)</f>
        <v>U</v>
      </c>
      <c r="N25">
        <f>VLOOKUP(C25,'[1]PNECs '!$B$2:$O$706,14,FALSE)</f>
        <v>670.81072879922795</v>
      </c>
      <c r="O25" s="61">
        <f t="shared" si="0"/>
        <v>11.463226500885016</v>
      </c>
    </row>
    <row r="26" spans="1:15">
      <c r="A26">
        <v>25</v>
      </c>
      <c r="B26" t="s">
        <v>988</v>
      </c>
      <c r="C26" s="49" t="s">
        <v>989</v>
      </c>
      <c r="D26" s="50" t="s">
        <v>934</v>
      </c>
      <c r="E26" s="60">
        <v>0.17599999999999999</v>
      </c>
      <c r="F26">
        <v>1000</v>
      </c>
      <c r="G26" s="58" t="s">
        <v>935</v>
      </c>
      <c r="H26" s="52" t="s">
        <v>936</v>
      </c>
      <c r="I26" t="s">
        <v>937</v>
      </c>
      <c r="J26" t="s">
        <v>934</v>
      </c>
      <c r="K26" s="59"/>
      <c r="L26">
        <f>VLOOKUP(C26,'[1]PNECs '!$B$2:$M$706,12,FALSE)</f>
        <v>2.4979</v>
      </c>
      <c r="M26" t="str">
        <f>VLOOKUP(C26,'[1]PNECs '!$B$2:$N$706,13,FALSE)</f>
        <v>U</v>
      </c>
      <c r="N26">
        <f>VLOOKUP(C26,'[1]PNECs '!$B$2:$O$706,14,FALSE)</f>
        <v>314.70236017056624</v>
      </c>
      <c r="O26" s="61">
        <f t="shared" si="0"/>
        <v>3.0175722002669709</v>
      </c>
    </row>
    <row r="27" spans="1:15">
      <c r="A27">
        <v>26</v>
      </c>
      <c r="B27" t="s">
        <v>990</v>
      </c>
      <c r="C27" s="49" t="s">
        <v>991</v>
      </c>
      <c r="D27" s="50" t="s">
        <v>934</v>
      </c>
      <c r="E27" s="60">
        <v>0.17</v>
      </c>
      <c r="F27">
        <v>1000</v>
      </c>
      <c r="G27" s="58" t="s">
        <v>935</v>
      </c>
      <c r="H27" s="52" t="s">
        <v>936</v>
      </c>
      <c r="I27" t="s">
        <v>937</v>
      </c>
      <c r="J27" t="s">
        <v>934</v>
      </c>
      <c r="K27" s="59"/>
      <c r="L27">
        <f>VLOOKUP(C27,'[1]PNECs '!$B$2:$M$706,12,FALSE)</f>
        <v>3.2730000000000001</v>
      </c>
      <c r="M27" t="str">
        <f>VLOOKUP(C27,'[1]PNECs '!$B$2:$N$706,13,FALSE)</f>
        <v>M</v>
      </c>
      <c r="N27">
        <f>VLOOKUP(C27,'[1]PNECs '!$B$2:$O$706,14,FALSE)</f>
        <v>1874.9945080674206</v>
      </c>
      <c r="O27" s="61">
        <f t="shared" si="0"/>
        <v>16.018033878750202</v>
      </c>
    </row>
    <row r="28" spans="1:15">
      <c r="A28">
        <v>27</v>
      </c>
      <c r="B28" t="s">
        <v>992</v>
      </c>
      <c r="C28" s="49" t="s">
        <v>993</v>
      </c>
      <c r="D28" s="50" t="s">
        <v>934</v>
      </c>
      <c r="E28" s="60">
        <v>0.55000000000000004</v>
      </c>
      <c r="F28">
        <v>1000</v>
      </c>
      <c r="G28" s="58" t="s">
        <v>926</v>
      </c>
      <c r="H28" s="52" t="s">
        <v>927</v>
      </c>
      <c r="I28" t="s">
        <v>937</v>
      </c>
      <c r="J28" t="s">
        <v>934</v>
      </c>
      <c r="K28" s="59"/>
      <c r="L28">
        <f>VLOOKUP(C28,'[1]PNECs '!$B$2:$M$706,12,FALSE)</f>
        <v>2.8108</v>
      </c>
      <c r="M28" t="str">
        <f>VLOOKUP(C28,'[1]PNECs '!$B$2:$N$706,13,FALSE)</f>
        <v>M</v>
      </c>
      <c r="N28">
        <f>VLOOKUP(C28,'[1]PNECs '!$B$2:$O$706,14,FALSE)</f>
        <v>646.84466417172223</v>
      </c>
      <c r="O28" s="61">
        <f t="shared" si="0"/>
        <v>18.454219525545696</v>
      </c>
    </row>
    <row r="29" spans="1:15">
      <c r="A29">
        <v>28</v>
      </c>
      <c r="B29" t="s">
        <v>994</v>
      </c>
      <c r="C29" s="49" t="s">
        <v>995</v>
      </c>
      <c r="D29" s="50" t="s">
        <v>934</v>
      </c>
      <c r="E29" s="60">
        <v>0.28399999999999997</v>
      </c>
      <c r="F29">
        <v>1000</v>
      </c>
      <c r="G29" s="58" t="s">
        <v>926</v>
      </c>
      <c r="H29" s="52" t="s">
        <v>927</v>
      </c>
      <c r="I29" t="s">
        <v>937</v>
      </c>
      <c r="J29" t="s">
        <v>934</v>
      </c>
      <c r="K29" s="59"/>
      <c r="L29">
        <f>VLOOKUP(C29,'[1]PNECs '!$B$2:$M$706,12,FALSE)</f>
        <v>2.9005000000000001</v>
      </c>
      <c r="M29" t="str">
        <f>VLOOKUP(C29,'[1]PNECs '!$B$2:$N$706,13,FALSE)</f>
        <v>M</v>
      </c>
      <c r="N29">
        <f>VLOOKUP(C29,'[1]PNECs '!$B$2:$O$706,14,FALSE)</f>
        <v>795.24326553339688</v>
      </c>
      <c r="O29" s="61">
        <f t="shared" si="0"/>
        <v>11.611060918127343</v>
      </c>
    </row>
    <row r="30" spans="1:15">
      <c r="A30">
        <v>29</v>
      </c>
      <c r="B30" t="s">
        <v>996</v>
      </c>
      <c r="C30" s="49" t="s">
        <v>997</v>
      </c>
      <c r="D30" s="50" t="s">
        <v>934</v>
      </c>
      <c r="E30" s="60">
        <v>0.31900000000000001</v>
      </c>
      <c r="F30">
        <v>1000</v>
      </c>
      <c r="G30" s="58" t="s">
        <v>935</v>
      </c>
      <c r="H30" s="52" t="s">
        <v>936</v>
      </c>
      <c r="I30" t="s">
        <v>937</v>
      </c>
      <c r="J30" t="s">
        <v>934</v>
      </c>
      <c r="K30" s="59"/>
      <c r="L30">
        <f>VLOOKUP(C30,'[1]PNECs '!$B$2:$M$706,12,FALSE)</f>
        <v>2.3462000000000001</v>
      </c>
      <c r="M30" t="str">
        <f>VLOOKUP(C30,'[1]PNECs '!$B$2:$N$706,13,FALSE)</f>
        <v>U</v>
      </c>
      <c r="N30">
        <f>VLOOKUP(C30,'[1]PNECs '!$B$2:$O$706,14,FALSE)</f>
        <v>221.92181722512723</v>
      </c>
      <c r="O30" s="61">
        <f t="shared" si="0"/>
        <v>4.0072581489238903</v>
      </c>
    </row>
    <row r="31" spans="1:15">
      <c r="A31">
        <v>32</v>
      </c>
      <c r="B31" t="s">
        <v>998</v>
      </c>
      <c r="C31" s="49" t="s">
        <v>999</v>
      </c>
      <c r="D31" s="50" t="s">
        <v>934</v>
      </c>
      <c r="E31" s="63">
        <v>5529.9949999999999</v>
      </c>
      <c r="F31">
        <v>1000</v>
      </c>
      <c r="G31" s="58" t="s">
        <v>935</v>
      </c>
      <c r="H31" s="52" t="s">
        <v>936</v>
      </c>
      <c r="I31" t="s">
        <v>937</v>
      </c>
      <c r="J31" t="s">
        <v>934</v>
      </c>
      <c r="K31" s="59"/>
      <c r="L31">
        <f>VLOOKUP(C31,'[1]PNECs '!$B$2:$M$706,12,FALSE)</f>
        <v>0.1724</v>
      </c>
      <c r="M31" t="str">
        <f>VLOOKUP(C31,'[1]PNECs '!$B$2:$N$706,13,FALSE)</f>
        <v>DT</v>
      </c>
      <c r="N31">
        <f>VLOOKUP(C31,'[1]PNECs '!$B$2:$O$706,14,FALSE)</f>
        <v>1.4873048700465306</v>
      </c>
      <c r="O31" s="61">
        <f t="shared" si="0"/>
        <v>9248.7665566447486</v>
      </c>
    </row>
    <row r="32" spans="1:15">
      <c r="A32">
        <v>33</v>
      </c>
      <c r="B32" t="s">
        <v>1000</v>
      </c>
      <c r="C32" s="49" t="s">
        <v>1001</v>
      </c>
      <c r="D32" s="50" t="s">
        <v>934</v>
      </c>
      <c r="E32" s="60">
        <v>1.35E-7</v>
      </c>
      <c r="G32" s="58" t="s">
        <v>926</v>
      </c>
      <c r="H32" s="52" t="s">
        <v>1002</v>
      </c>
      <c r="I32" t="s">
        <v>937</v>
      </c>
      <c r="J32" t="s">
        <v>934</v>
      </c>
      <c r="K32" s="59"/>
      <c r="L32">
        <f>VLOOKUP(C32,'[1]PNECs '!$B$2:$M$706,12,FALSE)</f>
        <v>6.3810000000000002</v>
      </c>
      <c r="M32" t="str">
        <f>VLOOKUP(C32,'[1]PNECs '!$B$2:$N$706,13,FALSE)</f>
        <v>M</v>
      </c>
      <c r="N32">
        <f>VLOOKUP(C32,'[1]PNECs '!$B$2:$O$706,14,FALSE)</f>
        <v>2404362.8000069382</v>
      </c>
      <c r="O32" s="61">
        <f t="shared" si="0"/>
        <v>1.603491137824627E-2</v>
      </c>
    </row>
    <row r="33" spans="1:15" ht="14.25" customHeight="1">
      <c r="A33">
        <v>34</v>
      </c>
      <c r="B33" t="s">
        <v>1003</v>
      </c>
      <c r="C33" s="49" t="s">
        <v>1004</v>
      </c>
      <c r="D33" s="50" t="s">
        <v>947</v>
      </c>
      <c r="E33" s="60">
        <v>8.0000000000000004E-4</v>
      </c>
      <c r="H33" s="52" t="s">
        <v>948</v>
      </c>
      <c r="I33" t="s">
        <v>937</v>
      </c>
      <c r="J33" t="s">
        <v>950</v>
      </c>
      <c r="K33" s="59"/>
      <c r="L33">
        <f>VLOOKUP(C33,'[1]PNECs '!$B$2:$M$706,12,FALSE)</f>
        <v>5.1571999999999996</v>
      </c>
      <c r="M33" t="str">
        <f>VLOOKUP(C33,'[1]PNECs '!$B$2:$N$706,13,FALSE)</f>
        <v>U</v>
      </c>
      <c r="N33">
        <f>VLOOKUP(C33,'[1]PNECs '!$B$2:$O$706,14,FALSE)</f>
        <v>143615.06529074776</v>
      </c>
      <c r="O33" s="61">
        <f t="shared" si="0"/>
        <v>5.6769465802903509</v>
      </c>
    </row>
    <row r="34" spans="1:15">
      <c r="A34">
        <v>35</v>
      </c>
      <c r="B34" t="s">
        <v>1005</v>
      </c>
      <c r="C34" s="49" t="s">
        <v>1006</v>
      </c>
      <c r="D34" s="50" t="s">
        <v>934</v>
      </c>
      <c r="E34" s="60">
        <v>4</v>
      </c>
      <c r="F34">
        <v>1000</v>
      </c>
      <c r="G34" s="58" t="s">
        <v>965</v>
      </c>
      <c r="H34" s="52" t="s">
        <v>966</v>
      </c>
      <c r="I34" t="s">
        <v>937</v>
      </c>
      <c r="J34" t="s">
        <v>934</v>
      </c>
      <c r="K34" s="59"/>
      <c r="L34">
        <f>VLOOKUP(C34,'[1]PNECs '!$B$2:$M$706,12,FALSE)</f>
        <v>0.72360000000000002</v>
      </c>
      <c r="M34" t="str">
        <f>VLOOKUP(C34,'[1]PNECs '!$B$2:$N$706,13,FALSE)</f>
        <v>DT</v>
      </c>
      <c r="N34">
        <f>VLOOKUP(C34,'[1]PNECs '!$B$2:$O$706,14,FALSE)</f>
        <v>5.2917583042034684</v>
      </c>
      <c r="O34" s="61">
        <f t="shared" si="0"/>
        <v>7.441651440910606</v>
      </c>
    </row>
    <row r="35" spans="1:15">
      <c r="A35">
        <v>36</v>
      </c>
      <c r="B35" t="s">
        <v>1007</v>
      </c>
      <c r="C35" s="49" t="s">
        <v>1008</v>
      </c>
      <c r="D35" s="50" t="s">
        <v>934</v>
      </c>
      <c r="E35" s="60">
        <v>0.27</v>
      </c>
      <c r="G35" s="58" t="s">
        <v>965</v>
      </c>
      <c r="H35" s="52" t="s">
        <v>346</v>
      </c>
      <c r="I35" t="s">
        <v>937</v>
      </c>
      <c r="J35" t="s">
        <v>934</v>
      </c>
      <c r="K35" s="59"/>
      <c r="L35">
        <f>VLOOKUP(C35,'[1]PNECs '!$B$2:$M$706,12,FALSE)</f>
        <v>3.72</v>
      </c>
      <c r="M35" t="str">
        <f>VLOOKUP(C35,'[1]PNECs '!$B$2:$N$706,13,FALSE)</f>
        <v>E</v>
      </c>
      <c r="N35">
        <f>VLOOKUP(C35,'[1]PNECs '!$B$2:$O$706,14,FALSE)</f>
        <v>5248.0746024977352</v>
      </c>
      <c r="O35" s="61">
        <f t="shared" si="0"/>
        <v>70.430549048114784</v>
      </c>
    </row>
    <row r="36" spans="1:15">
      <c r="A36">
        <v>37</v>
      </c>
      <c r="B36" t="s">
        <v>1009</v>
      </c>
      <c r="C36" s="49" t="s">
        <v>139</v>
      </c>
      <c r="D36" s="50" t="s">
        <v>947</v>
      </c>
      <c r="E36" s="62">
        <v>6.24</v>
      </c>
      <c r="G36" s="58" t="s">
        <v>1010</v>
      </c>
      <c r="H36" s="52" t="s">
        <v>1011</v>
      </c>
      <c r="I36" t="s">
        <v>937</v>
      </c>
      <c r="J36" t="s">
        <v>1012</v>
      </c>
      <c r="K36" s="59" t="s">
        <v>939</v>
      </c>
      <c r="L36">
        <f>VLOOKUP(C36,'[1]PNECs '!$B$2:$M$706,12,FALSE)</f>
        <v>1.84</v>
      </c>
      <c r="M36" t="str">
        <f>VLOOKUP(C36,'[1]PNECs '!$B$2:$N$706,13,FALSE)</f>
        <v>E</v>
      </c>
      <c r="N36">
        <f>VLOOKUP(C36,'[1]PNECs '!$B$2:$O$706,14,FALSE)</f>
        <v>69.183097091893657</v>
      </c>
      <c r="O36" s="61">
        <f t="shared" si="0"/>
        <v>31.303864777158768</v>
      </c>
    </row>
    <row r="37" spans="1:15">
      <c r="A37">
        <v>38</v>
      </c>
      <c r="B37" t="s">
        <v>1013</v>
      </c>
      <c r="C37" s="49" t="s">
        <v>660</v>
      </c>
      <c r="D37" s="50" t="s">
        <v>947</v>
      </c>
      <c r="E37" s="64">
        <v>26.1</v>
      </c>
      <c r="G37" s="58" t="s">
        <v>1014</v>
      </c>
      <c r="H37" s="52" t="s">
        <v>1015</v>
      </c>
      <c r="I37" t="s">
        <v>937</v>
      </c>
      <c r="J37" t="s">
        <v>1012</v>
      </c>
      <c r="K37" s="59" t="s">
        <v>939</v>
      </c>
      <c r="L37">
        <f>VLOOKUP(C37,'[1]PNECs '!$B$2:$M$706,12,FALSE)</f>
        <v>1.6</v>
      </c>
      <c r="M37" t="str">
        <f>VLOOKUP(C37,'[1]PNECs '!$B$2:$N$706,13,FALSE)</f>
        <v>E</v>
      </c>
      <c r="N37">
        <f>VLOOKUP(C37,'[1]PNECs '!$B$2:$O$706,14,FALSE)</f>
        <v>39.810717055349755</v>
      </c>
      <c r="O37" s="61">
        <f t="shared" si="0"/>
        <v>93.063449928144664</v>
      </c>
    </row>
    <row r="38" spans="1:15">
      <c r="A38">
        <v>39</v>
      </c>
      <c r="B38" t="s">
        <v>1016</v>
      </c>
      <c r="C38" s="49" t="s">
        <v>142</v>
      </c>
      <c r="D38" s="50" t="s">
        <v>947</v>
      </c>
      <c r="E38" s="62">
        <v>0.6</v>
      </c>
      <c r="G38" s="58" t="s">
        <v>1017</v>
      </c>
      <c r="H38" s="52" t="s">
        <v>1018</v>
      </c>
      <c r="I38" t="s">
        <v>937</v>
      </c>
      <c r="J38" t="s">
        <v>1012</v>
      </c>
      <c r="K38" s="59" t="s">
        <v>939</v>
      </c>
      <c r="L38">
        <f>VLOOKUP(C38,'[1]PNECs '!$B$2:$M$706,12,FALSE)</f>
        <v>3.14</v>
      </c>
      <c r="M38" t="str">
        <f>VLOOKUP(C38,'[1]PNECs '!$B$2:$N$706,13,FALSE)</f>
        <v>E</v>
      </c>
      <c r="N38">
        <f>VLOOKUP(C38,'[1]PNECs '!$B$2:$O$706,14,FALSE)</f>
        <v>1380.3842646028863</v>
      </c>
      <c r="O38" s="61">
        <f t="shared" si="0"/>
        <v>41.873989602829546</v>
      </c>
    </row>
    <row r="39" spans="1:15">
      <c r="A39">
        <v>40</v>
      </c>
      <c r="B39" t="s">
        <v>1019</v>
      </c>
      <c r="C39" s="49" t="s">
        <v>1020</v>
      </c>
      <c r="D39" s="50" t="s">
        <v>934</v>
      </c>
      <c r="E39" s="60">
        <v>1.439E-3</v>
      </c>
      <c r="F39">
        <v>1000</v>
      </c>
      <c r="G39" s="58" t="s">
        <v>935</v>
      </c>
      <c r="H39" s="52" t="s">
        <v>936</v>
      </c>
      <c r="I39" t="s">
        <v>937</v>
      </c>
      <c r="J39" t="s">
        <v>934</v>
      </c>
      <c r="K39" s="59"/>
      <c r="L39">
        <f>VLOOKUP(C39,'[1]PNECs '!$B$2:$M$706,12,FALSE)</f>
        <v>4.38</v>
      </c>
      <c r="M39" t="str">
        <f>VLOOKUP(C39,'[1]PNECs '!$B$2:$N$706,13,FALSE)</f>
        <v>E</v>
      </c>
      <c r="N39">
        <f>VLOOKUP(C39,'[1]PNECs '!$B$2:$O$706,14,FALSE)</f>
        <v>23988.329190194923</v>
      </c>
      <c r="O39" s="61">
        <f t="shared" si="0"/>
        <v>1.7075497228117105</v>
      </c>
    </row>
    <row r="40" spans="1:15">
      <c r="A40">
        <v>41</v>
      </c>
      <c r="B40" t="s">
        <v>93</v>
      </c>
      <c r="C40" s="49" t="s">
        <v>144</v>
      </c>
      <c r="D40" s="50" t="s">
        <v>947</v>
      </c>
      <c r="E40" s="62">
        <v>0.2</v>
      </c>
      <c r="F40">
        <v>1000</v>
      </c>
      <c r="G40" t="s">
        <v>1021</v>
      </c>
      <c r="H40" s="52" t="s">
        <v>1022</v>
      </c>
      <c r="I40" t="s">
        <v>937</v>
      </c>
      <c r="J40" t="s">
        <v>950</v>
      </c>
      <c r="K40" s="59" t="s">
        <v>939</v>
      </c>
      <c r="L40">
        <f>VLOOKUP(C40,'[1]PNECs '!$B$2:$M$706,12,FALSE)</f>
        <v>3.3658999999999999</v>
      </c>
      <c r="M40" t="str">
        <f>VLOOKUP(C40,'[1]PNECs '!$B$2:$N$706,13,FALSE)</f>
        <v>U</v>
      </c>
      <c r="N40">
        <f>VLOOKUP(C40,'[1]PNECs '!$B$2:$O$706,14,FALSE)</f>
        <v>2322.2020280147271</v>
      </c>
      <c r="O40" s="61">
        <f t="shared" si="0"/>
        <v>23.263156036785507</v>
      </c>
    </row>
    <row r="41" spans="1:15">
      <c r="A41">
        <v>42</v>
      </c>
      <c r="B41" t="s">
        <v>370</v>
      </c>
      <c r="C41" s="49" t="s">
        <v>180</v>
      </c>
      <c r="D41" s="50" t="s">
        <v>947</v>
      </c>
      <c r="E41" s="60">
        <v>0.03</v>
      </c>
      <c r="H41" s="52" t="s">
        <v>959</v>
      </c>
      <c r="I41" t="s">
        <v>937</v>
      </c>
      <c r="J41" t="s">
        <v>960</v>
      </c>
      <c r="K41" s="59"/>
      <c r="L41">
        <f>VLOOKUP(C41,'[1]PNECs '!$B$2:$M$706,12,FALSE)</f>
        <v>2.5226000000000002</v>
      </c>
      <c r="M41" t="str">
        <f>VLOOKUP(C41,'[1]PNECs '!$B$2:$N$706,13,FALSE)</f>
        <v>U</v>
      </c>
      <c r="N41">
        <f>VLOOKUP(C41,'[1]PNECs '!$B$2:$O$706,14,FALSE)</f>
        <v>333.1194570682004</v>
      </c>
      <c r="O41" s="61">
        <f t="shared" si="0"/>
        <v>0.54165303537507292</v>
      </c>
    </row>
    <row r="42" spans="1:15">
      <c r="A42">
        <v>43</v>
      </c>
      <c r="B42" t="s">
        <v>1023</v>
      </c>
      <c r="C42" s="49" t="s">
        <v>1024</v>
      </c>
      <c r="D42" s="50" t="s">
        <v>934</v>
      </c>
      <c r="E42" s="60">
        <v>4.3630000000000004</v>
      </c>
      <c r="F42">
        <v>1000</v>
      </c>
      <c r="G42" s="58" t="s">
        <v>926</v>
      </c>
      <c r="H42" s="52" t="s">
        <v>927</v>
      </c>
      <c r="I42" t="s">
        <v>937</v>
      </c>
      <c r="J42" t="s">
        <v>934</v>
      </c>
      <c r="K42" s="59"/>
      <c r="L42">
        <f>VLOOKUP(C42,'[1]PNECs '!$B$2:$M$706,12,FALSE)</f>
        <v>2.8936000000000002</v>
      </c>
      <c r="M42" t="str">
        <f>VLOOKUP(C42,'[1]PNECs '!$B$2:$N$706,13,FALSE)</f>
        <v>U</v>
      </c>
      <c r="N42">
        <f>VLOOKUP(C42,'[1]PNECs '!$B$2:$O$706,14,FALSE)</f>
        <v>782.70840959061218</v>
      </c>
      <c r="O42" s="61">
        <f t="shared" si="0"/>
        <v>175.67530247756577</v>
      </c>
    </row>
    <row r="43" spans="1:15">
      <c r="A43">
        <v>44</v>
      </c>
      <c r="B43" t="s">
        <v>1025</v>
      </c>
      <c r="C43" s="49" t="s">
        <v>1026</v>
      </c>
      <c r="D43" s="50" t="s">
        <v>947</v>
      </c>
      <c r="E43" s="60">
        <v>8.0000000000000004E-4</v>
      </c>
      <c r="H43" s="52" t="s">
        <v>948</v>
      </c>
      <c r="I43" t="s">
        <v>937</v>
      </c>
      <c r="J43" t="s">
        <v>950</v>
      </c>
      <c r="K43" s="59"/>
      <c r="L43">
        <f>VLOOKUP(C43,'[1]PNECs '!$B$2:$M$706,12,FALSE)</f>
        <v>5.1571999999999996</v>
      </c>
      <c r="M43" t="str">
        <f>VLOOKUP(C43,'[1]PNECs '!$B$2:$N$706,13,FALSE)</f>
        <v>U</v>
      </c>
      <c r="N43">
        <f>VLOOKUP(C43,'[1]PNECs '!$B$2:$O$706,14,FALSE)</f>
        <v>143615.06529074776</v>
      </c>
      <c r="O43" s="61">
        <f t="shared" si="0"/>
        <v>5.6769465802903509</v>
      </c>
    </row>
    <row r="44" spans="1:15">
      <c r="A44">
        <v>45</v>
      </c>
      <c r="B44" t="s">
        <v>1027</v>
      </c>
      <c r="C44" s="49" t="s">
        <v>1028</v>
      </c>
      <c r="D44" s="50" t="s">
        <v>947</v>
      </c>
      <c r="E44" s="60">
        <v>4.9000000000000002E-8</v>
      </c>
      <c r="H44" s="52"/>
      <c r="I44" t="s">
        <v>937</v>
      </c>
      <c r="J44" t="s">
        <v>960</v>
      </c>
      <c r="K44" s="59"/>
      <c r="L44">
        <f>VLOOKUP(C44,'[1]PNECs '!$B$2:$M$706,12,FALSE)</f>
        <v>5.5553999999999997</v>
      </c>
      <c r="M44" t="str">
        <f>VLOOKUP(C44,'[1]PNECs '!$B$2:$N$706,13,FALSE)</f>
        <v>K</v>
      </c>
      <c r="N44">
        <f>VLOOKUP(C44,'[1]PNECs '!$B$2:$O$706,14,FALSE)</f>
        <v>359252.66624766181</v>
      </c>
      <c r="O44" s="65">
        <f t="shared" si="0"/>
        <v>8.6968535491909024E-4</v>
      </c>
    </row>
    <row r="45" spans="1:15">
      <c r="A45">
        <v>46</v>
      </c>
      <c r="B45" t="s">
        <v>1029</v>
      </c>
      <c r="C45" s="49" t="s">
        <v>1030</v>
      </c>
      <c r="D45" s="50" t="s">
        <v>947</v>
      </c>
      <c r="E45" s="60">
        <v>2.4E-9</v>
      </c>
      <c r="H45" s="52" t="s">
        <v>948</v>
      </c>
      <c r="I45" t="s">
        <v>937</v>
      </c>
      <c r="J45" t="s">
        <v>950</v>
      </c>
      <c r="K45" s="59"/>
      <c r="L45">
        <f>VLOOKUP(C45,'[1]PNECs '!$B$2:$M$706,12,FALSE)</f>
        <v>5.3506999999999998</v>
      </c>
      <c r="M45" t="str">
        <f>VLOOKUP(C45,'[1]PNECs '!$B$2:$N$706,13,FALSE)</f>
        <v>K</v>
      </c>
      <c r="N45">
        <f>VLOOKUP(C45,'[1]PNECs '!$B$2:$O$706,14,FALSE)</f>
        <v>224233.24402965765</v>
      </c>
      <c r="O45" s="65">
        <f t="shared" si="0"/>
        <v>2.6588931012156211E-5</v>
      </c>
    </row>
    <row r="46" spans="1:15">
      <c r="A46">
        <v>47</v>
      </c>
      <c r="B46" t="s">
        <v>1031</v>
      </c>
      <c r="C46" s="49" t="s">
        <v>1032</v>
      </c>
      <c r="D46" s="50" t="s">
        <v>947</v>
      </c>
      <c r="E46" s="60">
        <v>2.4E-9</v>
      </c>
      <c r="H46" s="52" t="s">
        <v>948</v>
      </c>
      <c r="I46" t="s">
        <v>937</v>
      </c>
      <c r="J46" t="s">
        <v>950</v>
      </c>
      <c r="K46" s="59"/>
      <c r="L46">
        <f>VLOOKUP(C46,'[1]PNECs '!$B$2:$M$706,12,FALSE)</f>
        <v>5.3064999999999998</v>
      </c>
      <c r="M46" t="str">
        <f>VLOOKUP(C46,'[1]PNECs '!$B$2:$N$706,13,FALSE)</f>
        <v>K</v>
      </c>
      <c r="N46">
        <f>VLOOKUP(C46,'[1]PNECs '!$B$2:$O$706,14,FALSE)</f>
        <v>202534.96068249721</v>
      </c>
      <c r="O46" s="65">
        <f t="shared" si="0"/>
        <v>2.4016382538516866E-5</v>
      </c>
    </row>
    <row r="47" spans="1:15">
      <c r="A47">
        <v>50</v>
      </c>
      <c r="B47" t="s">
        <v>1033</v>
      </c>
      <c r="C47" s="49" t="s">
        <v>1034</v>
      </c>
      <c r="D47" s="50" t="s">
        <v>947</v>
      </c>
      <c r="E47" s="60">
        <v>2.4E-9</v>
      </c>
      <c r="H47" s="52" t="s">
        <v>948</v>
      </c>
      <c r="I47" t="s">
        <v>937</v>
      </c>
      <c r="J47" t="s">
        <v>950</v>
      </c>
      <c r="K47" s="59"/>
      <c r="L47">
        <f>VLOOKUP(C47,'[1]PNECs '!$B$2:$M$706,12,FALSE)</f>
        <v>4.8102</v>
      </c>
      <c r="M47" t="str">
        <f>VLOOKUP(C47,'[1]PNECs '!$B$2:$N$706,13,FALSE)</f>
        <v>U</v>
      </c>
      <c r="N47">
        <f>VLOOKUP(C47,'[1]PNECs '!$B$2:$O$706,14,FALSE)</f>
        <v>64595.163226962606</v>
      </c>
      <c r="O47" s="65">
        <f t="shared" si="0"/>
        <v>7.6622401521886868E-6</v>
      </c>
    </row>
    <row r="48" spans="1:15">
      <c r="A48">
        <v>51</v>
      </c>
      <c r="B48" s="48" t="s">
        <v>1035</v>
      </c>
      <c r="C48" s="49" t="s">
        <v>1036</v>
      </c>
      <c r="D48" s="50" t="s">
        <v>934</v>
      </c>
      <c r="E48" s="62">
        <v>8.6000000000000007E-6</v>
      </c>
      <c r="F48">
        <v>1000</v>
      </c>
      <c r="G48" t="s">
        <v>935</v>
      </c>
      <c r="H48" s="52" t="s">
        <v>936</v>
      </c>
      <c r="I48" t="s">
        <v>937</v>
      </c>
      <c r="J48" t="s">
        <v>934</v>
      </c>
      <c r="K48" s="59" t="s">
        <v>939</v>
      </c>
      <c r="L48">
        <v>6.3</v>
      </c>
      <c r="M48" t="str">
        <f>VLOOKUP(C48,'[1]PNECs '!$B$2:$N$706,13,FALSE)</f>
        <v>K</v>
      </c>
      <c r="N48">
        <v>150900</v>
      </c>
      <c r="O48" s="61">
        <f t="shared" si="0"/>
        <v>6.4122107400000003E-2</v>
      </c>
    </row>
    <row r="49" spans="1:15">
      <c r="A49">
        <v>55</v>
      </c>
      <c r="B49" t="s">
        <v>1037</v>
      </c>
      <c r="C49" s="49" t="s">
        <v>1038</v>
      </c>
      <c r="D49" s="50" t="s">
        <v>934</v>
      </c>
      <c r="E49" s="66">
        <v>1.7441000000000001E-4</v>
      </c>
      <c r="F49">
        <v>1000</v>
      </c>
      <c r="G49" s="58" t="s">
        <v>935</v>
      </c>
      <c r="H49" s="52" t="s">
        <v>936</v>
      </c>
      <c r="I49" t="s">
        <v>937</v>
      </c>
      <c r="J49" t="s">
        <v>934</v>
      </c>
      <c r="K49" s="59" t="s">
        <v>939</v>
      </c>
      <c r="L49">
        <f>VLOOKUP(C49,'[1]PNECs '!$B$2:$M$706,12,FALSE)</f>
        <v>5.8982999999999999</v>
      </c>
      <c r="M49" t="str">
        <f>VLOOKUP(C49,'[1]PNECs '!$B$2:$N$706,13,FALSE)</f>
        <v>K</v>
      </c>
      <c r="N49">
        <f>VLOOKUP(C49,'[1]PNECs '!$B$2:$O$706,14,FALSE)</f>
        <v>791224.99813431338</v>
      </c>
      <c r="O49" s="61">
        <f t="shared" si="0"/>
        <v>6.817357946665517</v>
      </c>
    </row>
    <row r="50" spans="1:15">
      <c r="A50">
        <v>57</v>
      </c>
      <c r="B50" t="s">
        <v>1039</v>
      </c>
      <c r="C50" s="49" t="s">
        <v>1040</v>
      </c>
      <c r="D50" s="50" t="s">
        <v>934</v>
      </c>
      <c r="E50" s="60">
        <v>1.17E-5</v>
      </c>
      <c r="G50" s="58" t="s">
        <v>926</v>
      </c>
      <c r="H50" s="52" t="s">
        <v>1002</v>
      </c>
      <c r="I50" t="s">
        <v>937</v>
      </c>
      <c r="J50" t="s">
        <v>934</v>
      </c>
      <c r="K50" s="59"/>
      <c r="L50">
        <f>VLOOKUP(C50,'[1]PNECs '!$B$2:$M$706,12,FALSE)</f>
        <v>6.8028000000000004</v>
      </c>
      <c r="M50" t="str">
        <f>VLOOKUP(C50,'[1]PNECs '!$B$2:$N$706,13,FALSE)</f>
        <v>M</v>
      </c>
      <c r="N50">
        <f>VLOOKUP(C50,'[1]PNECs '!$B$2:$O$706,14,FALSE)</f>
        <v>6350384.1850404246</v>
      </c>
      <c r="O50" s="61">
        <f t="shared" si="0"/>
        <v>3.6704137595696649</v>
      </c>
    </row>
    <row r="51" spans="1:15">
      <c r="A51">
        <v>58</v>
      </c>
      <c r="B51" t="s">
        <v>1041</v>
      </c>
      <c r="C51" s="49" t="s">
        <v>1042</v>
      </c>
      <c r="D51" s="50" t="s">
        <v>934</v>
      </c>
      <c r="E51" s="63">
        <v>3657.3780000000002</v>
      </c>
      <c r="F51">
        <v>1000</v>
      </c>
      <c r="G51" s="58" t="s">
        <v>935</v>
      </c>
      <c r="H51" s="52" t="s">
        <v>936</v>
      </c>
      <c r="I51" t="s">
        <v>937</v>
      </c>
      <c r="J51" t="s">
        <v>934</v>
      </c>
      <c r="K51" s="59"/>
      <c r="L51">
        <f>VLOOKUP(C51,'[1]PNECs '!$B$2:$M$706,12,FALSE)</f>
        <v>0.33200000000000002</v>
      </c>
      <c r="M51" t="str">
        <f>VLOOKUP(C51,'[1]PNECs '!$B$2:$N$706,13,FALSE)</f>
        <v>DT</v>
      </c>
      <c r="N51">
        <f>VLOOKUP(C51,'[1]PNECs '!$B$2:$O$706,14,FALSE)</f>
        <v>2.1478304741305343</v>
      </c>
      <c r="O51" s="61">
        <f t="shared" si="0"/>
        <v>6236.2055614364408</v>
      </c>
    </row>
    <row r="52" spans="1:15">
      <c r="A52">
        <v>59</v>
      </c>
      <c r="B52" t="s">
        <v>1043</v>
      </c>
      <c r="C52" s="49" t="s">
        <v>1044</v>
      </c>
      <c r="D52" s="50" t="s">
        <v>934</v>
      </c>
      <c r="E52" s="63">
        <v>11.789</v>
      </c>
      <c r="F52">
        <v>1000</v>
      </c>
      <c r="G52" s="58" t="s">
        <v>935</v>
      </c>
      <c r="H52" s="52" t="s">
        <v>936</v>
      </c>
      <c r="I52" t="s">
        <v>937</v>
      </c>
      <c r="J52" t="s">
        <v>934</v>
      </c>
      <c r="K52" s="59"/>
      <c r="L52">
        <f>VLOOKUP(C52,'[1]PNECs '!$B$2:$M$706,12,FALSE)</f>
        <v>2.9584999999999999</v>
      </c>
      <c r="M52" t="str">
        <f>VLOOKUP(C52,'[1]PNECs '!$B$2:$N$706,13,FALSE)</f>
        <v>DT</v>
      </c>
      <c r="N52">
        <f>VLOOKUP(C52,'[1]PNECs '!$B$2:$O$706,14,FALSE)</f>
        <v>908.86629906558869</v>
      </c>
      <c r="O52" s="61">
        <f t="shared" si="0"/>
        <v>548.15307610440061</v>
      </c>
    </row>
    <row r="53" spans="1:15">
      <c r="A53">
        <v>60</v>
      </c>
      <c r="B53" t="s">
        <v>1045</v>
      </c>
      <c r="C53" s="49" t="s">
        <v>1046</v>
      </c>
      <c r="D53" s="50" t="s">
        <v>947</v>
      </c>
      <c r="E53" s="60">
        <v>5.0999999999999997E-2</v>
      </c>
      <c r="G53" s="58" t="s">
        <v>926</v>
      </c>
      <c r="H53" s="52" t="s">
        <v>1047</v>
      </c>
      <c r="I53" t="s">
        <v>937</v>
      </c>
      <c r="J53" t="s">
        <v>1012</v>
      </c>
      <c r="K53" s="59"/>
      <c r="L53">
        <f>VLOOKUP(C53,'[1]PNECs '!$B$2:$M$706,12,FALSE)</f>
        <v>1.3268</v>
      </c>
      <c r="M53" t="str">
        <f>VLOOKUP(C53,'[1]PNECs '!$B$2:$N$706,13,FALSE)</f>
        <v>U</v>
      </c>
      <c r="N53">
        <f>VLOOKUP(C53,'[1]PNECs '!$B$2:$O$706,14,FALSE)</f>
        <v>21.22266896900782</v>
      </c>
      <c r="O53" s="61">
        <f t="shared" si="0"/>
        <v>0.13501739220051828</v>
      </c>
    </row>
    <row r="54" spans="1:15">
      <c r="A54">
        <v>61</v>
      </c>
      <c r="B54" t="s">
        <v>791</v>
      </c>
      <c r="C54" s="49" t="s">
        <v>817</v>
      </c>
      <c r="D54" s="50" t="s">
        <v>947</v>
      </c>
      <c r="E54" s="60">
        <v>3.65</v>
      </c>
      <c r="G54" s="58" t="s">
        <v>926</v>
      </c>
      <c r="H54" s="52" t="s">
        <v>1048</v>
      </c>
      <c r="I54" t="s">
        <v>949</v>
      </c>
      <c r="J54" t="s">
        <v>1012</v>
      </c>
      <c r="K54" s="59"/>
      <c r="L54">
        <f>VLOOKUP(C54,'[1]PNECs '!$B$2:$M$706,12,FALSE)</f>
        <v>2.2368999999999999</v>
      </c>
      <c r="M54" t="str">
        <f>VLOOKUP(C54,'[1]PNECs '!$B$2:$N$706,13,FALSE)</f>
        <v>U</v>
      </c>
      <c r="N54">
        <f>VLOOKUP(C54,'[1]PNECs '!$B$2:$O$706,14,FALSE)</f>
        <v>172.54405488774742</v>
      </c>
      <c r="O54" s="61">
        <f t="shared" si="0"/>
        <v>36.94776853680974</v>
      </c>
    </row>
    <row r="55" spans="1:15">
      <c r="A55">
        <v>63</v>
      </c>
      <c r="B55" t="s">
        <v>1049</v>
      </c>
      <c r="C55" s="49" t="s">
        <v>270</v>
      </c>
      <c r="D55" s="50" t="s">
        <v>934</v>
      </c>
      <c r="E55" s="60">
        <v>2.7</v>
      </c>
      <c r="F55">
        <v>1000</v>
      </c>
      <c r="G55" s="58" t="s">
        <v>965</v>
      </c>
      <c r="H55" s="52" t="s">
        <v>966</v>
      </c>
      <c r="I55" t="s">
        <v>937</v>
      </c>
      <c r="J55" t="s">
        <v>934</v>
      </c>
      <c r="K55" s="59"/>
      <c r="L55">
        <f>VLOOKUP(C55,'[1]PNECs '!$B$2:$M$706,12,FALSE)</f>
        <v>1.8904000000000001</v>
      </c>
      <c r="M55" t="str">
        <f>VLOOKUP(C55,'[1]PNECs '!$B$2:$N$706,13,FALSE)</f>
        <v>U</v>
      </c>
      <c r="N55">
        <f>VLOOKUP(C55,'[1]PNECs '!$B$2:$O$706,14,FALSE)</f>
        <v>77.696239599213939</v>
      </c>
      <c r="O55" s="61">
        <f t="shared" si="0"/>
        <v>14.680424437743156</v>
      </c>
    </row>
    <row r="56" spans="1:15">
      <c r="A56">
        <v>64</v>
      </c>
      <c r="B56" s="48" t="s">
        <v>1050</v>
      </c>
      <c r="C56" s="49" t="s">
        <v>1051</v>
      </c>
      <c r="D56" s="50" t="s">
        <v>947</v>
      </c>
      <c r="E56" s="60">
        <v>1</v>
      </c>
      <c r="G56" t="s">
        <v>971</v>
      </c>
      <c r="H56" s="52" t="s">
        <v>971</v>
      </c>
      <c r="I56" t="s">
        <v>937</v>
      </c>
      <c r="J56" t="s">
        <v>1012</v>
      </c>
      <c r="K56" s="59"/>
      <c r="L56" s="48">
        <v>5.2</v>
      </c>
      <c r="M56" t="e">
        <f>VLOOKUP(C56,'[1]PNECs '!$B$2:$N$706,13,FALSE)</f>
        <v>#REF!</v>
      </c>
      <c r="N56">
        <v>103.846</v>
      </c>
      <c r="O56" s="61">
        <f t="shared" si="0"/>
        <v>6.7289923999999992</v>
      </c>
    </row>
    <row r="57" spans="1:15">
      <c r="A57">
        <v>65</v>
      </c>
      <c r="B57" t="s">
        <v>1052</v>
      </c>
      <c r="C57" s="67" t="s">
        <v>1053</v>
      </c>
      <c r="D57" s="50" t="s">
        <v>934</v>
      </c>
      <c r="E57" s="60">
        <v>6.9999999999999999E-4</v>
      </c>
      <c r="F57">
        <v>1000</v>
      </c>
      <c r="G57" s="58" t="s">
        <v>926</v>
      </c>
      <c r="H57" s="52" t="s">
        <v>927</v>
      </c>
      <c r="I57" t="s">
        <v>937</v>
      </c>
      <c r="J57" t="s">
        <v>934</v>
      </c>
      <c r="K57" s="59"/>
      <c r="L57">
        <v>5.2</v>
      </c>
      <c r="M57" t="e">
        <f>VLOOKUP(C57,'[1]PNECs '!$B$2:$N$706,13,FALSE)</f>
        <v>#REF!</v>
      </c>
      <c r="N57">
        <v>103.846</v>
      </c>
      <c r="O57" s="65">
        <f t="shared" si="0"/>
        <v>4.7102946799999993E-3</v>
      </c>
    </row>
    <row r="58" spans="1:15">
      <c r="A58">
        <v>66</v>
      </c>
      <c r="B58" t="s">
        <v>1054</v>
      </c>
      <c r="C58" s="67" t="s">
        <v>1055</v>
      </c>
      <c r="D58" s="50" t="s">
        <v>934</v>
      </c>
      <c r="E58" s="60">
        <v>17.600000000000001</v>
      </c>
      <c r="G58" s="58" t="s">
        <v>926</v>
      </c>
      <c r="H58" s="52" t="s">
        <v>1002</v>
      </c>
      <c r="I58" t="s">
        <v>937</v>
      </c>
      <c r="J58" t="s">
        <v>934</v>
      </c>
      <c r="K58" s="59"/>
      <c r="L58">
        <v>5.2</v>
      </c>
      <c r="M58" t="e">
        <f>VLOOKUP(C58,'[1]PNECs '!$B$2:$N$706,13,FALSE)</f>
        <v>#REF!</v>
      </c>
      <c r="N58">
        <v>103.846</v>
      </c>
      <c r="O58" s="61">
        <f t="shared" si="0"/>
        <v>118.43026623999999</v>
      </c>
    </row>
    <row r="59" spans="1:15">
      <c r="A59">
        <v>67</v>
      </c>
      <c r="B59" t="s">
        <v>1056</v>
      </c>
      <c r="C59" s="49" t="s">
        <v>1057</v>
      </c>
      <c r="D59" s="50" t="s">
        <v>934</v>
      </c>
      <c r="E59" s="60">
        <v>0.123</v>
      </c>
      <c r="F59">
        <v>1000</v>
      </c>
      <c r="G59" s="58" t="s">
        <v>926</v>
      </c>
      <c r="H59" s="52" t="s">
        <v>927</v>
      </c>
      <c r="I59" t="s">
        <v>937</v>
      </c>
      <c r="J59" t="s">
        <v>934</v>
      </c>
      <c r="K59" s="59"/>
      <c r="L59">
        <f>VLOOKUP(C59,'[1]PNECs '!$B$2:$M$706,12,FALSE)</f>
        <v>3.9384000000000001</v>
      </c>
      <c r="M59" t="str">
        <f>VLOOKUP(C59,'[1]PNECs '!$B$2:$N$706,13,FALSE)</f>
        <v>M</v>
      </c>
      <c r="N59">
        <f>VLOOKUP(C59,'[1]PNECs '!$B$2:$O$706,14,FALSE)</f>
        <v>8677.6074499114675</v>
      </c>
      <c r="O59" s="61">
        <f t="shared" si="0"/>
        <v>52.923555387152057</v>
      </c>
    </row>
    <row r="60" spans="1:15">
      <c r="A60">
        <v>68</v>
      </c>
      <c r="B60" t="s">
        <v>1058</v>
      </c>
      <c r="C60" s="49" t="s">
        <v>1059</v>
      </c>
      <c r="D60" s="50" t="s">
        <v>934</v>
      </c>
      <c r="E60" s="63">
        <v>32.323</v>
      </c>
      <c r="F60">
        <v>1000</v>
      </c>
      <c r="G60" s="58" t="s">
        <v>935</v>
      </c>
      <c r="H60" s="52" t="s">
        <v>936</v>
      </c>
      <c r="I60" t="s">
        <v>937</v>
      </c>
      <c r="J60" t="s">
        <v>934</v>
      </c>
      <c r="K60" s="59"/>
      <c r="L60">
        <f>VLOOKUP(C60,'[1]PNECs '!$B$2:$M$706,12,FALSE)</f>
        <v>2.1008</v>
      </c>
      <c r="M60" t="str">
        <f>VLOOKUP(C60,'[1]PNECs '!$B$2:$N$706,13,FALSE)</f>
        <v>U</v>
      </c>
      <c r="N60">
        <f>VLOOKUP(C60,'[1]PNECs '!$B$2:$O$706,14,FALSE)</f>
        <v>126.12465753175385</v>
      </c>
      <c r="O60" s="61">
        <f t="shared" si="0"/>
        <v>253.0748058867047</v>
      </c>
    </row>
    <row r="61" spans="1:15">
      <c r="A61">
        <v>69</v>
      </c>
      <c r="B61" t="s">
        <v>1060</v>
      </c>
      <c r="C61" s="49" t="s">
        <v>1061</v>
      </c>
      <c r="D61" s="50" t="s">
        <v>934</v>
      </c>
      <c r="E61" s="68">
        <v>0.93328</v>
      </c>
      <c r="F61">
        <v>1000</v>
      </c>
      <c r="G61" s="58" t="s">
        <v>965</v>
      </c>
      <c r="H61" s="52" t="s">
        <v>966</v>
      </c>
      <c r="I61" t="s">
        <v>937</v>
      </c>
      <c r="J61" t="s">
        <v>934</v>
      </c>
      <c r="K61" s="59" t="s">
        <v>939</v>
      </c>
      <c r="L61">
        <f>VLOOKUP(C61,'[1]PNECs '!$B$2:$M$706,12,FALSE)</f>
        <v>3.0124</v>
      </c>
      <c r="M61" t="str">
        <f>VLOOKUP(C61,'[1]PNECs '!$B$2:$N$706,13,FALSE)</f>
        <v>U</v>
      </c>
      <c r="N61">
        <f>VLOOKUP(C61,'[1]PNECs '!$B$2:$O$706,14,FALSE)</f>
        <v>1028.9635722967544</v>
      </c>
      <c r="O61" s="61">
        <f t="shared" si="0"/>
        <v>48.931684184003871</v>
      </c>
    </row>
    <row r="62" spans="1:15">
      <c r="A62">
        <v>70</v>
      </c>
      <c r="B62" t="s">
        <v>1062</v>
      </c>
      <c r="C62" s="49" t="s">
        <v>1063</v>
      </c>
      <c r="D62" s="50" t="s">
        <v>947</v>
      </c>
      <c r="E62" s="62">
        <v>35</v>
      </c>
      <c r="F62">
        <v>1000</v>
      </c>
      <c r="G62" s="58" t="s">
        <v>1064</v>
      </c>
      <c r="H62" s="52" t="s">
        <v>1065</v>
      </c>
      <c r="I62" t="s">
        <v>937</v>
      </c>
      <c r="J62" t="s">
        <v>934</v>
      </c>
      <c r="K62" s="59" t="s">
        <v>939</v>
      </c>
      <c r="L62">
        <f>VLOOKUP(C62,'[1]PNECs '!$B$2:$M$706,12,FALSE)</f>
        <v>2.3300999999999998</v>
      </c>
      <c r="M62" t="str">
        <f>VLOOKUP(C62,'[1]PNECs '!$B$2:$N$706,13,FALSE)</f>
        <v>U</v>
      </c>
      <c r="N62">
        <f>VLOOKUP(C62,'[1]PNECs '!$B$2:$O$706,14,FALSE)</f>
        <v>213.84544301465357</v>
      </c>
      <c r="O62" s="61">
        <f t="shared" si="0"/>
        <v>425.70377097233609</v>
      </c>
    </row>
    <row r="63" spans="1:15">
      <c r="A63">
        <v>71</v>
      </c>
      <c r="B63" t="s">
        <v>1066</v>
      </c>
      <c r="C63" s="49" t="s">
        <v>1067</v>
      </c>
      <c r="D63" s="50" t="s">
        <v>934</v>
      </c>
      <c r="E63" s="64">
        <v>13.896000000000001</v>
      </c>
      <c r="F63">
        <v>1000</v>
      </c>
      <c r="G63" s="58" t="s">
        <v>926</v>
      </c>
      <c r="H63" s="52" t="s">
        <v>927</v>
      </c>
      <c r="I63" t="s">
        <v>937</v>
      </c>
      <c r="J63" t="s">
        <v>934</v>
      </c>
      <c r="K63" s="59" t="s">
        <v>939</v>
      </c>
      <c r="L63">
        <f>VLOOKUP(C63,'[1]PNECs '!$B$2:$M$706,12,FALSE)</f>
        <v>3.0381</v>
      </c>
      <c r="M63" t="str">
        <f>VLOOKUP(C63,'[1]PNECs '!$B$2:$N$706,13,FALSE)</f>
        <v>M</v>
      </c>
      <c r="N63">
        <f>VLOOKUP(C63,'[1]PNECs '!$B$2:$O$706,14,FALSE)</f>
        <v>1091.6916788093654</v>
      </c>
      <c r="O63" s="61">
        <f t="shared" si="0"/>
        <v>771.62499389550612</v>
      </c>
    </row>
    <row r="64" spans="1:15">
      <c r="A64">
        <v>72</v>
      </c>
      <c r="B64" t="s">
        <v>1068</v>
      </c>
      <c r="C64" s="49" t="s">
        <v>1069</v>
      </c>
      <c r="D64" s="50" t="s">
        <v>934</v>
      </c>
      <c r="E64" s="60">
        <v>0.436</v>
      </c>
      <c r="F64">
        <v>1000</v>
      </c>
      <c r="G64" s="58" t="s">
        <v>965</v>
      </c>
      <c r="H64" s="52" t="s">
        <v>966</v>
      </c>
      <c r="I64" t="s">
        <v>937</v>
      </c>
      <c r="J64" t="s">
        <v>934</v>
      </c>
      <c r="K64" s="59"/>
      <c r="L64">
        <f>VLOOKUP(C64,'[1]PNECs '!$B$2:$M$706,12,FALSE)</f>
        <v>3.16</v>
      </c>
      <c r="M64" t="str">
        <f>VLOOKUP(C64,'[1]PNECs '!$B$2:$N$706,13,FALSE)</f>
        <v>U</v>
      </c>
      <c r="N64">
        <f>VLOOKUP(C64,'[1]PNECs '!$B$2:$O$706,14,FALSE)</f>
        <v>1445.4397707459289</v>
      </c>
      <c r="O64" s="61">
        <f t="shared" si="0"/>
        <v>31.829623958234112</v>
      </c>
    </row>
    <row r="65" spans="1:15">
      <c r="A65">
        <v>73</v>
      </c>
      <c r="B65" t="s">
        <v>1070</v>
      </c>
      <c r="C65" s="49" t="s">
        <v>1071</v>
      </c>
      <c r="D65" s="50" t="s">
        <v>934</v>
      </c>
      <c r="E65" s="64">
        <v>22.5</v>
      </c>
      <c r="F65">
        <v>1000</v>
      </c>
      <c r="G65" s="58" t="s">
        <v>926</v>
      </c>
      <c r="H65" s="52" t="s">
        <v>927</v>
      </c>
      <c r="I65" t="s">
        <v>937</v>
      </c>
      <c r="J65" t="s">
        <v>934</v>
      </c>
      <c r="K65" s="59" t="s">
        <v>939</v>
      </c>
      <c r="L65">
        <f>VLOOKUP(C65,'[1]PNECs '!$B$2:$M$706,12,FALSE)</f>
        <v>1.9951000000000001</v>
      </c>
      <c r="M65" t="str">
        <f>VLOOKUP(C65,'[1]PNECs '!$B$2:$N$706,13,FALSE)</f>
        <v>U</v>
      </c>
      <c r="N65">
        <f>VLOOKUP(C65,'[1]PNECs '!$B$2:$O$706,14,FALSE)</f>
        <v>98.878074362692885</v>
      </c>
      <c r="O65" s="61">
        <f t="shared" si="0"/>
        <v>145.88047965413315</v>
      </c>
    </row>
    <row r="66" spans="1:15">
      <c r="A66">
        <v>74</v>
      </c>
      <c r="B66" t="s">
        <v>1072</v>
      </c>
      <c r="C66" s="49" t="s">
        <v>1073</v>
      </c>
      <c r="D66" s="50" t="s">
        <v>934</v>
      </c>
      <c r="E66" s="60">
        <v>0.02</v>
      </c>
      <c r="F66">
        <v>1000</v>
      </c>
      <c r="G66" s="58" t="s">
        <v>965</v>
      </c>
      <c r="H66" s="52" t="s">
        <v>966</v>
      </c>
      <c r="I66" t="s">
        <v>937</v>
      </c>
      <c r="J66" t="s">
        <v>934</v>
      </c>
      <c r="K66" s="59"/>
      <c r="L66">
        <f>VLOOKUP(C66,'[1]PNECs '!$B$2:$M$706,12,FALSE)</f>
        <v>2.6964000000000001</v>
      </c>
      <c r="M66" t="str">
        <f>VLOOKUP(C66,'[1]PNECs '!$B$2:$N$706,13,FALSE)</f>
        <v>U</v>
      </c>
      <c r="N66">
        <f>VLOOKUP(C66,'[1]PNECs '!$B$2:$O$706,14,FALSE)</f>
        <v>497.04991057623545</v>
      </c>
      <c r="O66" s="61">
        <f t="shared" si="0"/>
        <v>0.52306531164932069</v>
      </c>
    </row>
    <row r="67" spans="1:15">
      <c r="A67">
        <v>75</v>
      </c>
      <c r="B67" t="s">
        <v>1074</v>
      </c>
      <c r="C67" s="49" t="s">
        <v>1075</v>
      </c>
      <c r="D67" s="50" t="s">
        <v>947</v>
      </c>
      <c r="E67" s="62">
        <v>14</v>
      </c>
      <c r="F67">
        <v>1000</v>
      </c>
      <c r="G67" s="58" t="s">
        <v>1076</v>
      </c>
      <c r="H67" s="52" t="s">
        <v>1077</v>
      </c>
      <c r="I67" t="s">
        <v>937</v>
      </c>
      <c r="J67" t="s">
        <v>934</v>
      </c>
      <c r="K67" s="59" t="s">
        <v>939</v>
      </c>
      <c r="L67">
        <f>VLOOKUP(C67,'[1]PNECs '!$B$2:$M$706,12,FALSE)</f>
        <v>2.7189000000000001</v>
      </c>
      <c r="M67" t="str">
        <f>VLOOKUP(C67,'[1]PNECs '!$B$2:$N$706,13,FALSE)</f>
        <v>U</v>
      </c>
      <c r="N67">
        <f>VLOOKUP(C67,'[1]PNECs '!$B$2:$O$706,14,FALSE)</f>
        <v>523.47988700906944</v>
      </c>
      <c r="O67" s="61">
        <f t="shared" si="0"/>
        <v>384.42468985547242</v>
      </c>
    </row>
    <row r="68" spans="1:15">
      <c r="A68">
        <v>76</v>
      </c>
      <c r="B68" t="s">
        <v>1078</v>
      </c>
      <c r="C68" s="49" t="s">
        <v>179</v>
      </c>
      <c r="D68" s="50" t="s">
        <v>934</v>
      </c>
      <c r="E68" s="64">
        <v>10.391999999999999</v>
      </c>
      <c r="F68">
        <v>1000</v>
      </c>
      <c r="G68" s="58" t="s">
        <v>965</v>
      </c>
      <c r="H68" s="52" t="s">
        <v>966</v>
      </c>
      <c r="I68" t="s">
        <v>937</v>
      </c>
      <c r="J68" t="s">
        <v>934</v>
      </c>
      <c r="K68" s="59" t="s">
        <v>939</v>
      </c>
      <c r="L68">
        <f>VLOOKUP(C68,'[1]PNECs '!$B$2:$M$706,12,FALSE)</f>
        <v>2.4906000000000001</v>
      </c>
      <c r="M68" t="str">
        <f>VLOOKUP(C68,'[1]PNECs '!$B$2:$N$706,13,FALSE)</f>
        <v>DT</v>
      </c>
      <c r="N68">
        <f>VLOOKUP(C68,'[1]PNECs '!$B$2:$O$706,14,FALSE)</f>
        <v>309.4567783987402</v>
      </c>
      <c r="O68" s="61">
        <f t="shared" si="0"/>
        <v>175.48102515131359</v>
      </c>
    </row>
    <row r="69" spans="1:15">
      <c r="A69">
        <v>77</v>
      </c>
      <c r="B69" t="s">
        <v>1079</v>
      </c>
      <c r="C69" s="49" t="s">
        <v>1080</v>
      </c>
      <c r="D69" s="50" t="s">
        <v>934</v>
      </c>
      <c r="E69" s="63">
        <v>10.863</v>
      </c>
      <c r="F69">
        <v>1000</v>
      </c>
      <c r="G69" s="58" t="s">
        <v>926</v>
      </c>
      <c r="H69" s="52" t="s">
        <v>927</v>
      </c>
      <c r="I69" t="s">
        <v>937</v>
      </c>
      <c r="J69" t="s">
        <v>934</v>
      </c>
      <c r="K69" s="59"/>
      <c r="L69">
        <f>VLOOKUP(C69,'[1]PNECs '!$B$2:$M$706,12,FALSE)</f>
        <v>2.0167000000000002</v>
      </c>
      <c r="M69" t="str">
        <f>VLOOKUP(C69,'[1]PNECs '!$B$2:$N$706,13,FALSE)</f>
        <v>U</v>
      </c>
      <c r="N69">
        <f>VLOOKUP(C69,'[1]PNECs '!$B$2:$O$706,14,FALSE)</f>
        <v>103.92020624802021</v>
      </c>
      <c r="O69" s="61">
        <f t="shared" ref="O69:O132" si="1">E69*(2.6*(0.615+0.019*N69))</f>
        <v>73.136865903328825</v>
      </c>
    </row>
    <row r="70" spans="1:15">
      <c r="A70">
        <v>78</v>
      </c>
      <c r="B70" t="s">
        <v>1081</v>
      </c>
      <c r="C70" s="49" t="s">
        <v>1082</v>
      </c>
      <c r="D70" s="50" t="s">
        <v>934</v>
      </c>
      <c r="E70" s="60">
        <v>1.694</v>
      </c>
      <c r="F70">
        <v>1000</v>
      </c>
      <c r="G70" s="58" t="s">
        <v>935</v>
      </c>
      <c r="H70" s="52" t="s">
        <v>936</v>
      </c>
      <c r="I70" t="s">
        <v>937</v>
      </c>
      <c r="J70" t="s">
        <v>934</v>
      </c>
      <c r="K70" s="59"/>
      <c r="L70">
        <f>VLOOKUP(C70,'[1]PNECs '!$B$2:$M$706,12,FALSE)</f>
        <v>3.0072999999999999</v>
      </c>
      <c r="M70" t="str">
        <f>VLOOKUP(C70,'[1]PNECs '!$B$2:$N$706,13,FALSE)</f>
        <v>U</v>
      </c>
      <c r="N70">
        <f>VLOOKUP(C70,'[1]PNECs '!$B$2:$O$706,14,FALSE)</f>
        <v>1016.9509351159444</v>
      </c>
      <c r="O70" s="61">
        <f t="shared" si="1"/>
        <v>87.81082127386864</v>
      </c>
    </row>
    <row r="71" spans="1:15">
      <c r="A71">
        <v>79</v>
      </c>
      <c r="B71" t="s">
        <v>1083</v>
      </c>
      <c r="C71" s="49" t="s">
        <v>1084</v>
      </c>
      <c r="D71" s="50" t="s">
        <v>947</v>
      </c>
      <c r="E71" s="62">
        <v>6.3</v>
      </c>
      <c r="F71">
        <v>1000</v>
      </c>
      <c r="G71" s="58" t="s">
        <v>1085</v>
      </c>
      <c r="H71" s="52" t="s">
        <v>1086</v>
      </c>
      <c r="I71" t="s">
        <v>937</v>
      </c>
      <c r="J71" t="s">
        <v>934</v>
      </c>
      <c r="K71" s="59" t="s">
        <v>939</v>
      </c>
      <c r="L71">
        <f>VLOOKUP(C71,'[1]PNECs '!$B$2:$M$706,12,FALSE)</f>
        <v>1.8878999999999999</v>
      </c>
      <c r="M71" t="str">
        <f>VLOOKUP(C71,'[1]PNECs '!$B$2:$N$706,13,FALSE)</f>
        <v>M</v>
      </c>
      <c r="N71">
        <f>VLOOKUP(C71,'[1]PNECs '!$B$2:$O$706,14,FALSE)</f>
        <v>77.250268929781015</v>
      </c>
      <c r="O71" s="61">
        <f t="shared" si="1"/>
        <v>34.11552869632645</v>
      </c>
    </row>
    <row r="72" spans="1:15">
      <c r="A72">
        <v>80</v>
      </c>
      <c r="B72" t="s">
        <v>1087</v>
      </c>
      <c r="C72" s="49" t="s">
        <v>1088</v>
      </c>
      <c r="D72" s="50" t="s">
        <v>947</v>
      </c>
      <c r="E72" s="60">
        <v>0.24399999999999999</v>
      </c>
      <c r="G72" s="58" t="s">
        <v>965</v>
      </c>
      <c r="H72" s="52" t="s">
        <v>1089</v>
      </c>
      <c r="I72" t="s">
        <v>937</v>
      </c>
      <c r="J72" t="s">
        <v>934</v>
      </c>
      <c r="K72" s="59"/>
      <c r="L72">
        <f>VLOOKUP(C72,'[1]PNECs '!$B$2:$M$706,12,FALSE)</f>
        <v>3.4119999999999999</v>
      </c>
      <c r="M72" t="str">
        <f>VLOOKUP(C72,'[1]PNECs '!$B$2:$N$706,13,FALSE)</f>
        <v>DT</v>
      </c>
      <c r="N72">
        <f>VLOOKUP(C72,'[1]PNECs '!$B$2:$O$706,14,FALSE)</f>
        <v>2582.2601906345981</v>
      </c>
      <c r="O72" s="61">
        <f t="shared" si="1"/>
        <v>31.515687433833193</v>
      </c>
    </row>
    <row r="73" spans="1:15">
      <c r="A73">
        <v>81</v>
      </c>
      <c r="B73" t="s">
        <v>1090</v>
      </c>
      <c r="C73" s="49" t="s">
        <v>1091</v>
      </c>
      <c r="D73" s="50" t="s">
        <v>947</v>
      </c>
      <c r="E73" s="60">
        <v>0.15</v>
      </c>
      <c r="G73" s="58" t="s">
        <v>926</v>
      </c>
      <c r="H73" s="52" t="s">
        <v>1092</v>
      </c>
      <c r="I73" t="s">
        <v>937</v>
      </c>
      <c r="J73" t="s">
        <v>934</v>
      </c>
      <c r="K73" s="59"/>
      <c r="L73">
        <f>VLOOKUP(C73,'[1]PNECs '!$B$2:$M$706,12,FALSE)</f>
        <v>3.7240000000000002</v>
      </c>
      <c r="M73" t="str">
        <f>VLOOKUP(C73,'[1]PNECs '!$B$2:$N$706,13,FALSE)</f>
        <v>DT</v>
      </c>
      <c r="N73">
        <f>VLOOKUP(C73,'[1]PNECs '!$B$2:$O$706,14,FALSE)</f>
        <v>5296.6344389165833</v>
      </c>
      <c r="O73" s="61">
        <f t="shared" si="1"/>
        <v>39.487911192371882</v>
      </c>
    </row>
    <row r="74" spans="1:15">
      <c r="A74">
        <v>82</v>
      </c>
      <c r="B74" t="s">
        <v>1093</v>
      </c>
      <c r="C74" s="49" t="s">
        <v>1094</v>
      </c>
      <c r="D74" s="50" t="s">
        <v>934</v>
      </c>
      <c r="E74" s="68">
        <v>0.14706</v>
      </c>
      <c r="F74">
        <v>1000</v>
      </c>
      <c r="G74" s="58" t="s">
        <v>926</v>
      </c>
      <c r="H74" s="52" t="s">
        <v>927</v>
      </c>
      <c r="I74" t="s">
        <v>937</v>
      </c>
      <c r="J74" t="s">
        <v>934</v>
      </c>
      <c r="K74" s="59" t="s">
        <v>939</v>
      </c>
      <c r="L74">
        <f>VLOOKUP(C74,'[1]PNECs '!$B$2:$M$706,12,FALSE)</f>
        <v>3.9384000000000001</v>
      </c>
      <c r="M74" t="str">
        <f>VLOOKUP(C74,'[1]PNECs '!$B$2:$N$706,13,FALSE)</f>
        <v>M</v>
      </c>
      <c r="N74">
        <f>VLOOKUP(C74,'[1]PNECs '!$B$2:$O$706,14,FALSE)</f>
        <v>8677.6074499114675</v>
      </c>
      <c r="O74" s="61">
        <f t="shared" si="1"/>
        <v>63.275919148248633</v>
      </c>
    </row>
    <row r="75" spans="1:15">
      <c r="A75">
        <v>83</v>
      </c>
      <c r="B75" s="52" t="s">
        <v>1095</v>
      </c>
      <c r="C75" s="49" t="s">
        <v>1096</v>
      </c>
      <c r="D75" s="69" t="s">
        <v>947</v>
      </c>
      <c r="E75" s="62">
        <v>0.7</v>
      </c>
      <c r="F75">
        <v>10</v>
      </c>
      <c r="G75" s="58" t="s">
        <v>1097</v>
      </c>
      <c r="H75" s="52" t="s">
        <v>1098</v>
      </c>
      <c r="I75" t="s">
        <v>937</v>
      </c>
      <c r="J75" t="s">
        <v>960</v>
      </c>
      <c r="K75" s="59" t="s">
        <v>939</v>
      </c>
      <c r="L75">
        <f>VLOOKUP(C75,'[1]PNECs '!$B$2:$M$706,12,FALSE)</f>
        <v>4.0880000000000001</v>
      </c>
      <c r="M75" t="str">
        <f>VLOOKUP(C75,'[1]PNECs '!$B$2:$N$706,13,FALSE)</f>
        <v>DT</v>
      </c>
      <c r="N75">
        <f>VLOOKUP(C75,'[1]PNECs '!$B$2:$O$706,14,FALSE)</f>
        <v>12246.161992650492</v>
      </c>
      <c r="O75" s="61">
        <f t="shared" si="1"/>
        <v>424.59158170585397</v>
      </c>
    </row>
    <row r="76" spans="1:15">
      <c r="A76">
        <v>84</v>
      </c>
      <c r="B76" t="s">
        <v>1099</v>
      </c>
      <c r="C76" s="49" t="s">
        <v>1100</v>
      </c>
      <c r="D76" s="69" t="s">
        <v>1101</v>
      </c>
      <c r="E76" s="62">
        <v>0.56000000000000005</v>
      </c>
      <c r="F76">
        <v>50</v>
      </c>
      <c r="G76" s="58" t="s">
        <v>926</v>
      </c>
      <c r="H76" s="52" t="s">
        <v>1098</v>
      </c>
      <c r="I76" t="s">
        <v>937</v>
      </c>
      <c r="J76" t="s">
        <v>960</v>
      </c>
      <c r="K76" s="59" t="s">
        <v>939</v>
      </c>
      <c r="L76">
        <f>VLOOKUP(C76,'[1]PNECs '!$B$2:$M$706,12,FALSE)</f>
        <v>3.5221</v>
      </c>
      <c r="M76" t="str">
        <f>VLOOKUP(C76,'[1]PNECs '!$B$2:$N$706,13,FALSE)</f>
        <v>M</v>
      </c>
      <c r="N76">
        <f>VLOOKUP(C76,'[1]PNECs '!$B$2:$O$706,14,FALSE)</f>
        <v>3327.3615980616291</v>
      </c>
      <c r="O76" s="61">
        <f t="shared" si="1"/>
        <v>92.943571248776919</v>
      </c>
    </row>
    <row r="77" spans="1:15">
      <c r="A77">
        <v>86</v>
      </c>
      <c r="B77" t="s">
        <v>1102</v>
      </c>
      <c r="C77" s="49" t="s">
        <v>1103</v>
      </c>
      <c r="D77" s="50" t="s">
        <v>934</v>
      </c>
      <c r="E77" s="60">
        <v>136</v>
      </c>
      <c r="G77" s="58" t="s">
        <v>926</v>
      </c>
      <c r="H77" s="52" t="s">
        <v>1104</v>
      </c>
      <c r="I77" t="s">
        <v>937</v>
      </c>
      <c r="J77" t="s">
        <v>934</v>
      </c>
      <c r="K77" s="59"/>
      <c r="L77">
        <f>VLOOKUP(C77,'[1]PNECs '!$B$2:$M$706,12,FALSE)</f>
        <v>1.0630999999999999</v>
      </c>
      <c r="M77" t="str">
        <f>VLOOKUP(C77,'[1]PNECs '!$B$2:$N$706,13,FALSE)</f>
        <v>M</v>
      </c>
      <c r="N77">
        <f>VLOOKUP(C77,'[1]PNECs '!$B$2:$O$706,14,FALSE)</f>
        <v>11.563784775238679</v>
      </c>
      <c r="O77" s="61">
        <f t="shared" si="1"/>
        <v>295.15413163396357</v>
      </c>
    </row>
    <row r="78" spans="1:15">
      <c r="A78">
        <v>88</v>
      </c>
      <c r="B78" t="s">
        <v>1105</v>
      </c>
      <c r="C78" s="49" t="s">
        <v>1106</v>
      </c>
      <c r="D78" s="57" t="s">
        <v>924</v>
      </c>
      <c r="E78" s="51" t="s">
        <v>925</v>
      </c>
      <c r="F78">
        <v>1000</v>
      </c>
      <c r="G78" s="58" t="s">
        <v>926</v>
      </c>
      <c r="H78" s="52" t="s">
        <v>1107</v>
      </c>
      <c r="I78" s="48" t="s">
        <v>925</v>
      </c>
      <c r="J78" s="48" t="s">
        <v>925</v>
      </c>
      <c r="K78" s="59"/>
      <c r="L78">
        <f>VLOOKUP(C78,'[1]PNECs '!$B$2:$M$706,12,FALSE)</f>
        <v>5.0655999999999999</v>
      </c>
      <c r="M78" t="str">
        <f>VLOOKUP(C78,'[1]PNECs '!$B$2:$N$706,13,FALSE)</f>
        <v>DT</v>
      </c>
      <c r="N78">
        <f>VLOOKUP(C78,'[1]PNECs '!$B$2:$O$706,14,FALSE)</f>
        <v>116305.43233284673</v>
      </c>
      <c r="O78" t="s">
        <v>925</v>
      </c>
    </row>
    <row r="79" spans="1:15">
      <c r="A79">
        <v>89</v>
      </c>
      <c r="B79" t="s">
        <v>1108</v>
      </c>
      <c r="C79" s="49" t="s">
        <v>1109</v>
      </c>
      <c r="D79" s="50" t="s">
        <v>934</v>
      </c>
      <c r="E79" s="60">
        <v>6.3199999999999997E-4</v>
      </c>
      <c r="F79">
        <v>1000</v>
      </c>
      <c r="G79" s="58" t="s">
        <v>926</v>
      </c>
      <c r="H79" s="52" t="s">
        <v>1110</v>
      </c>
      <c r="I79" t="s">
        <v>937</v>
      </c>
      <c r="J79" t="s">
        <v>934</v>
      </c>
      <c r="K79" s="59"/>
      <c r="L79">
        <f>VLOOKUP(C79,'[1]PNECs '!$B$2:$M$706,12,FALSE)</f>
        <v>4.6638000000000002</v>
      </c>
      <c r="M79" t="str">
        <f>VLOOKUP(C79,'[1]PNECs '!$B$2:$N$706,13,FALSE)</f>
        <v>K</v>
      </c>
      <c r="N79">
        <f>VLOOKUP(C79,'[1]PNECs '!$B$2:$O$706,14,FALSE)</f>
        <v>46110.517887598333</v>
      </c>
      <c r="O79" s="61">
        <f t="shared" si="1"/>
        <v>1.4406178248651298</v>
      </c>
    </row>
    <row r="80" spans="1:15">
      <c r="A80">
        <v>90</v>
      </c>
      <c r="B80" t="s">
        <v>1111</v>
      </c>
      <c r="C80" s="49" t="s">
        <v>1112</v>
      </c>
      <c r="D80" s="50" t="s">
        <v>934</v>
      </c>
      <c r="E80" s="60">
        <v>2.7040000000000002</v>
      </c>
      <c r="F80">
        <v>1000</v>
      </c>
      <c r="G80" s="58" t="s">
        <v>935</v>
      </c>
      <c r="H80" s="52" t="s">
        <v>1113</v>
      </c>
      <c r="I80" t="s">
        <v>937</v>
      </c>
      <c r="J80" t="s">
        <v>934</v>
      </c>
      <c r="K80" s="59"/>
      <c r="L80">
        <f>VLOOKUP(C80,'[1]PNECs '!$B$2:$M$706,12,FALSE)</f>
        <v>3.0219999999999998</v>
      </c>
      <c r="M80" t="str">
        <f>VLOOKUP(C80,'[1]PNECs '!$B$2:$N$706,13,FALSE)</f>
        <v>DT</v>
      </c>
      <c r="N80">
        <f>VLOOKUP(C80,'[1]PNECs '!$B$2:$O$706,14,FALSE)</f>
        <v>1051.961873823223</v>
      </c>
      <c r="O80" s="61">
        <f t="shared" si="1"/>
        <v>144.84223839680897</v>
      </c>
    </row>
    <row r="81" spans="1:15">
      <c r="A81">
        <v>92</v>
      </c>
      <c r="B81" t="s">
        <v>1114</v>
      </c>
      <c r="C81" s="49" t="s">
        <v>1115</v>
      </c>
      <c r="D81" s="50" t="s">
        <v>934</v>
      </c>
      <c r="E81" s="60">
        <v>7.8600000000000002E-4</v>
      </c>
      <c r="F81">
        <v>1000</v>
      </c>
      <c r="G81" s="58" t="s">
        <v>926</v>
      </c>
      <c r="H81" s="52" t="s">
        <v>927</v>
      </c>
      <c r="I81" t="s">
        <v>937</v>
      </c>
      <c r="J81" t="s">
        <v>934</v>
      </c>
      <c r="K81" s="59"/>
      <c r="L81">
        <f>VLOOKUP(C81,'[1]PNECs '!$B$2:$M$706,12,FALSE)</f>
        <v>5.2460000000000004</v>
      </c>
      <c r="M81" t="str">
        <f>VLOOKUP(C81,'[1]PNECs '!$B$2:$N$706,13,FALSE)</f>
        <v>M</v>
      </c>
      <c r="N81">
        <f>VLOOKUP(C81,'[1]PNECs '!$B$2:$O$706,14,FALSE)</f>
        <v>176197.60464116329</v>
      </c>
      <c r="O81" s="61">
        <f t="shared" si="1"/>
        <v>6.8427278860489444</v>
      </c>
    </row>
    <row r="82" spans="1:15">
      <c r="A82">
        <v>93</v>
      </c>
      <c r="B82" t="s">
        <v>1116</v>
      </c>
      <c r="C82" s="49" t="s">
        <v>1117</v>
      </c>
      <c r="D82" s="50" t="s">
        <v>934</v>
      </c>
      <c r="E82" s="60">
        <v>8.7399999999999999E-4</v>
      </c>
      <c r="F82">
        <v>1000</v>
      </c>
      <c r="G82" s="58" t="s">
        <v>935</v>
      </c>
      <c r="H82" s="52" t="s">
        <v>936</v>
      </c>
      <c r="I82" t="s">
        <v>937</v>
      </c>
      <c r="J82" t="s">
        <v>934</v>
      </c>
      <c r="K82" s="59"/>
      <c r="L82">
        <f>VLOOKUP(C82,'[1]PNECs '!$B$2:$M$706,12,FALSE)</f>
        <v>5.5175000000000001</v>
      </c>
      <c r="M82" t="str">
        <f>VLOOKUP(C82,'[1]PNECs '!$B$2:$N$706,13,FALSE)</f>
        <v>K</v>
      </c>
      <c r="N82">
        <f>VLOOKUP(C82,'[1]PNECs '!$B$2:$O$706,14,FALSE)</f>
        <v>329230.45333340671</v>
      </c>
      <c r="O82" s="61">
        <f t="shared" si="1"/>
        <v>14.216119886941835</v>
      </c>
    </row>
    <row r="83" spans="1:15">
      <c r="A83">
        <v>94</v>
      </c>
      <c r="B83" t="s">
        <v>1118</v>
      </c>
      <c r="C83" s="49" t="s">
        <v>1119</v>
      </c>
      <c r="D83" s="50" t="s">
        <v>934</v>
      </c>
      <c r="E83" s="60">
        <v>1.4400000000000001E-3</v>
      </c>
      <c r="G83" s="58" t="s">
        <v>926</v>
      </c>
      <c r="H83" s="52" t="s">
        <v>1002</v>
      </c>
      <c r="I83" t="s">
        <v>937</v>
      </c>
      <c r="J83" t="s">
        <v>934</v>
      </c>
      <c r="K83" s="59"/>
      <c r="L83">
        <f>VLOOKUP(C83,'[1]PNECs '!$B$2:$M$706,12,FALSE)</f>
        <v>5.7619999999999996</v>
      </c>
      <c r="M83" t="str">
        <f>VLOOKUP(C83,'[1]PNECs '!$B$2:$N$706,13,FALSE)</f>
        <v>K</v>
      </c>
      <c r="N83">
        <f>VLOOKUP(C83,'[1]PNECs '!$B$2:$O$706,14,FALSE)</f>
        <v>578096.04740571789</v>
      </c>
      <c r="O83" s="61">
        <f t="shared" si="1"/>
        <v>41.125742988253151</v>
      </c>
    </row>
    <row r="84" spans="1:15">
      <c r="A84">
        <v>95</v>
      </c>
      <c r="B84" t="s">
        <v>1120</v>
      </c>
      <c r="C84" s="49" t="s">
        <v>1121</v>
      </c>
      <c r="D84" s="50" t="s">
        <v>934</v>
      </c>
      <c r="E84" s="63">
        <v>31.344999999999999</v>
      </c>
      <c r="F84">
        <v>1000</v>
      </c>
      <c r="G84" s="58" t="s">
        <v>935</v>
      </c>
      <c r="H84" s="52" t="s">
        <v>936</v>
      </c>
      <c r="I84" t="s">
        <v>937</v>
      </c>
      <c r="J84" t="s">
        <v>934</v>
      </c>
      <c r="K84" s="59"/>
      <c r="L84">
        <f>VLOOKUP(C84,'[1]PNECs '!$B$2:$M$706,12,FALSE)</f>
        <v>2.2488999999999999</v>
      </c>
      <c r="M84" t="str">
        <f>VLOOKUP(C84,'[1]PNECs '!$B$2:$N$706,13,FALSE)</f>
        <v>M</v>
      </c>
      <c r="N84">
        <f>VLOOKUP(C84,'[1]PNECs '!$B$2:$O$706,14,FALSE)</f>
        <v>177.37810056943309</v>
      </c>
      <c r="O84" s="61">
        <f t="shared" si="1"/>
        <v>324.78053318003464</v>
      </c>
    </row>
    <row r="85" spans="1:15">
      <c r="A85">
        <v>96</v>
      </c>
      <c r="B85" t="s">
        <v>1122</v>
      </c>
      <c r="C85" s="49" t="s">
        <v>1123</v>
      </c>
      <c r="D85" s="50" t="s">
        <v>934</v>
      </c>
      <c r="E85" s="60">
        <v>7.5000000000000002E-4</v>
      </c>
      <c r="F85">
        <v>1000</v>
      </c>
      <c r="G85" s="58" t="s">
        <v>935</v>
      </c>
      <c r="H85" s="52" t="s">
        <v>936</v>
      </c>
      <c r="I85" t="s">
        <v>937</v>
      </c>
      <c r="J85" t="s">
        <v>934</v>
      </c>
      <c r="K85" s="59"/>
      <c r="L85">
        <f>VLOOKUP(C85,'[1]PNECs '!$B$2:$M$706,12,FALSE)</f>
        <v>5.4663000000000004</v>
      </c>
      <c r="M85" t="str">
        <f>VLOOKUP(C85,'[1]PNECs '!$B$2:$N$706,13,FALSE)</f>
        <v>K</v>
      </c>
      <c r="N85">
        <f>VLOOKUP(C85,'[1]PNECs '!$B$2:$O$706,14,FALSE)</f>
        <v>292617.30085665791</v>
      </c>
      <c r="O85" s="61">
        <f t="shared" si="1"/>
        <v>10.842670246739177</v>
      </c>
    </row>
    <row r="86" spans="1:15">
      <c r="A86">
        <v>97</v>
      </c>
      <c r="B86" t="s">
        <v>1124</v>
      </c>
      <c r="C86" s="49" t="s">
        <v>1125</v>
      </c>
      <c r="D86" s="50" t="s">
        <v>934</v>
      </c>
      <c r="E86" s="60">
        <v>4.2999999999999997E-2</v>
      </c>
      <c r="G86" s="58" t="s">
        <v>926</v>
      </c>
      <c r="H86" s="52" t="s">
        <v>1002</v>
      </c>
      <c r="I86" t="s">
        <v>937</v>
      </c>
      <c r="J86" t="s">
        <v>934</v>
      </c>
      <c r="K86" s="59"/>
      <c r="L86">
        <f>VLOOKUP(C86,'[1]PNECs '!$B$2:$M$706,12,FALSE)</f>
        <v>4.7080000000000002</v>
      </c>
      <c r="M86" t="str">
        <f>VLOOKUP(C86,'[1]PNECs '!$B$2:$N$706,13,FALSE)</f>
        <v>K</v>
      </c>
      <c r="N86">
        <f>VLOOKUP(C86,'[1]PNECs '!$B$2:$O$706,14,FALSE)</f>
        <v>51050.499997540704</v>
      </c>
      <c r="O86" s="61">
        <f t="shared" si="1"/>
        <v>108.51022909477597</v>
      </c>
    </row>
    <row r="87" spans="1:15">
      <c r="A87">
        <v>98</v>
      </c>
      <c r="B87" t="s">
        <v>1126</v>
      </c>
      <c r="C87" s="49" t="s">
        <v>1127</v>
      </c>
      <c r="D87" s="50" t="s">
        <v>934</v>
      </c>
      <c r="E87" s="60">
        <v>3.1100000000000002E-4</v>
      </c>
      <c r="G87" s="58" t="s">
        <v>935</v>
      </c>
      <c r="H87" s="52" t="s">
        <v>1002</v>
      </c>
      <c r="I87" t="s">
        <v>937</v>
      </c>
      <c r="J87" t="s">
        <v>934</v>
      </c>
      <c r="K87" s="59"/>
      <c r="L87">
        <f>VLOOKUP(C87,'[1]PNECs '!$B$2:$M$706,12,FALSE)</f>
        <v>5.7755000000000001</v>
      </c>
      <c r="M87" t="str">
        <f>VLOOKUP(C87,'[1]PNECs '!$B$2:$N$706,13,FALSE)</f>
        <v>K</v>
      </c>
      <c r="N87">
        <f>VLOOKUP(C87,'[1]PNECs '!$B$2:$O$706,14,FALSE)</f>
        <v>596348.31983412744</v>
      </c>
      <c r="O87" s="61">
        <f t="shared" si="1"/>
        <v>9.1624350659396345</v>
      </c>
    </row>
    <row r="88" spans="1:15">
      <c r="A88">
        <v>100</v>
      </c>
      <c r="B88" t="s">
        <v>1128</v>
      </c>
      <c r="C88" s="49" t="s">
        <v>1129</v>
      </c>
      <c r="D88" s="50" t="s">
        <v>934</v>
      </c>
      <c r="E88" s="60">
        <v>0.02</v>
      </c>
      <c r="F88">
        <v>1000</v>
      </c>
      <c r="G88" s="58" t="s">
        <v>926</v>
      </c>
      <c r="H88" s="52" t="s">
        <v>927</v>
      </c>
      <c r="I88" t="s">
        <v>937</v>
      </c>
      <c r="J88" t="s">
        <v>934</v>
      </c>
      <c r="K88" s="59"/>
      <c r="L88">
        <f>VLOOKUP(C88,'[1]PNECs '!$B$2:$M$706,12,FALSE)</f>
        <v>3.1038999999999999</v>
      </c>
      <c r="M88" t="str">
        <f>VLOOKUP(C88,'[1]PNECs '!$B$2:$N$706,13,FALSE)</f>
        <v>K</v>
      </c>
      <c r="N88">
        <f>VLOOKUP(C88,'[1]PNECs '!$B$2:$O$706,14,FALSE)</f>
        <v>1270.28157838881</v>
      </c>
      <c r="O88" s="61">
        <f t="shared" si="1"/>
        <v>1.2870181994481442</v>
      </c>
    </row>
    <row r="89" spans="1:15">
      <c r="A89">
        <v>101</v>
      </c>
      <c r="B89" t="s">
        <v>1130</v>
      </c>
      <c r="C89" s="49" t="s">
        <v>1131</v>
      </c>
      <c r="D89" s="50" t="s">
        <v>934</v>
      </c>
      <c r="E89" s="60">
        <v>0.13800000000000001</v>
      </c>
      <c r="F89">
        <v>1000</v>
      </c>
      <c r="G89" s="58" t="s">
        <v>926</v>
      </c>
      <c r="H89" s="52" t="s">
        <v>927</v>
      </c>
      <c r="I89" t="s">
        <v>937</v>
      </c>
      <c r="J89" t="s">
        <v>934</v>
      </c>
      <c r="K89" s="59"/>
      <c r="L89">
        <f>VLOOKUP(C89,'[1]PNECs '!$B$2:$M$706,12,FALSE)</f>
        <v>2.5539000000000001</v>
      </c>
      <c r="M89" t="str">
        <f>VLOOKUP(C89,'[1]PNECs '!$B$2:$N$706,13,FALSE)</f>
        <v>DT</v>
      </c>
      <c r="N89">
        <f>VLOOKUP(C89,'[1]PNECs '!$B$2:$O$706,14,FALSE)</f>
        <v>358.01399184306911</v>
      </c>
      <c r="O89" s="61">
        <f t="shared" si="1"/>
        <v>2.661314985192571</v>
      </c>
    </row>
    <row r="90" spans="1:15">
      <c r="A90">
        <v>102</v>
      </c>
      <c r="B90" t="s">
        <v>1132</v>
      </c>
      <c r="C90" s="49" t="s">
        <v>1133</v>
      </c>
      <c r="D90" s="50" t="s">
        <v>934</v>
      </c>
      <c r="E90" s="60">
        <v>0.96099999999999997</v>
      </c>
      <c r="F90">
        <v>1000</v>
      </c>
      <c r="G90" s="58" t="s">
        <v>935</v>
      </c>
      <c r="H90" s="52" t="s">
        <v>936</v>
      </c>
      <c r="I90" t="s">
        <v>937</v>
      </c>
      <c r="J90" t="s">
        <v>934</v>
      </c>
      <c r="K90" s="59"/>
      <c r="L90">
        <f>VLOOKUP(C90,'[1]PNECs '!$B$2:$M$706,12,FALSE)</f>
        <v>3.2768000000000002</v>
      </c>
      <c r="M90" t="str">
        <f>VLOOKUP(C90,'[1]PNECs '!$B$2:$N$706,13,FALSE)</f>
        <v>DT</v>
      </c>
      <c r="N90">
        <f>VLOOKUP(C90,'[1]PNECs '!$B$2:$O$706,14,FALSE)</f>
        <v>1891.4723628330166</v>
      </c>
      <c r="O90" s="61">
        <f t="shared" si="1"/>
        <v>91.33126306971694</v>
      </c>
    </row>
    <row r="91" spans="1:15">
      <c r="A91">
        <v>103</v>
      </c>
      <c r="B91" t="s">
        <v>1134</v>
      </c>
      <c r="C91" s="49" t="s">
        <v>1135</v>
      </c>
      <c r="D91" s="50" t="s">
        <v>934</v>
      </c>
      <c r="E91" s="60">
        <v>3.8999999999999999E-4</v>
      </c>
      <c r="F91">
        <v>1000</v>
      </c>
      <c r="G91" s="58" t="s">
        <v>926</v>
      </c>
      <c r="H91" s="52" t="s">
        <v>927</v>
      </c>
      <c r="I91" t="s">
        <v>937</v>
      </c>
      <c r="J91" t="s">
        <v>934</v>
      </c>
      <c r="K91" s="59"/>
      <c r="L91">
        <f>VLOOKUP(C91,'[1]PNECs '!$B$2:$M$706,12,FALSE)</f>
        <v>4.1769999999999996</v>
      </c>
      <c r="M91" t="str">
        <f>VLOOKUP(C91,'[1]PNECs '!$B$2:$N$706,13,FALSE)</f>
        <v>K</v>
      </c>
      <c r="N91">
        <f>VLOOKUP(C91,'[1]PNECs '!$B$2:$O$706,14,FALSE)</f>
        <v>15031.419660900232</v>
      </c>
      <c r="O91" s="61">
        <f t="shared" si="1"/>
        <v>0.29021894118690383</v>
      </c>
    </row>
    <row r="92" spans="1:15">
      <c r="A92">
        <v>104</v>
      </c>
      <c r="B92" t="s">
        <v>1136</v>
      </c>
      <c r="C92" s="49" t="s">
        <v>1137</v>
      </c>
      <c r="D92" s="50" t="s">
        <v>947</v>
      </c>
      <c r="E92" s="60">
        <v>1.2999999999999999E-4</v>
      </c>
      <c r="H92" s="52" t="s">
        <v>948</v>
      </c>
      <c r="I92" t="s">
        <v>937</v>
      </c>
      <c r="J92" t="s">
        <v>950</v>
      </c>
      <c r="K92" s="59"/>
      <c r="L92">
        <f>VLOOKUP(C92,'[1]PNECs '!$B$2:$M$706,12,FALSE)</f>
        <v>4.9615999999999998</v>
      </c>
      <c r="M92" t="str">
        <f>VLOOKUP(C92,'[1]PNECs '!$B$2:$N$706,13,FALSE)</f>
        <v>DT</v>
      </c>
      <c r="N92">
        <f>VLOOKUP(C92,'[1]PNECs '!$B$2:$O$706,14,FALSE)</f>
        <v>91537.700836235206</v>
      </c>
      <c r="O92" s="61">
        <f t="shared" si="1"/>
        <v>0.58806298477030239</v>
      </c>
    </row>
    <row r="93" spans="1:15">
      <c r="A93">
        <v>107</v>
      </c>
      <c r="B93" t="s">
        <v>1138</v>
      </c>
      <c r="C93" s="49" t="s">
        <v>1139</v>
      </c>
      <c r="D93" s="50" t="s">
        <v>934</v>
      </c>
      <c r="E93" s="60">
        <v>2.0100000000000001E-4</v>
      </c>
      <c r="G93" s="58" t="s">
        <v>926</v>
      </c>
      <c r="H93" s="52" t="s">
        <v>1002</v>
      </c>
      <c r="I93" t="s">
        <v>937</v>
      </c>
      <c r="J93" t="s">
        <v>934</v>
      </c>
      <c r="K93" s="59"/>
      <c r="L93">
        <f>VLOOKUP(C93,'[1]PNECs '!$B$2:$M$706,12,FALSE)</f>
        <v>5.5574000000000003</v>
      </c>
      <c r="M93" t="str">
        <f>VLOOKUP(C93,'[1]PNECs '!$B$2:$N$706,13,FALSE)</f>
        <v>M</v>
      </c>
      <c r="N93">
        <f>VLOOKUP(C93,'[1]PNECs '!$B$2:$O$706,14,FALSE)</f>
        <v>360910.90121201583</v>
      </c>
      <c r="O93" s="61">
        <f t="shared" si="1"/>
        <v>3.5839501014945898</v>
      </c>
    </row>
    <row r="94" spans="1:15">
      <c r="A94">
        <v>108</v>
      </c>
      <c r="B94" t="s">
        <v>1140</v>
      </c>
      <c r="C94" s="49" t="s">
        <v>1141</v>
      </c>
      <c r="D94" s="50" t="s">
        <v>934</v>
      </c>
      <c r="E94" s="60">
        <v>2.8600000000000001E-3</v>
      </c>
      <c r="F94">
        <v>1000</v>
      </c>
      <c r="G94" s="58" t="s">
        <v>926</v>
      </c>
      <c r="H94" s="52" t="s">
        <v>927</v>
      </c>
      <c r="I94" t="s">
        <v>937</v>
      </c>
      <c r="J94" t="s">
        <v>934</v>
      </c>
      <c r="K94" s="59"/>
      <c r="L94">
        <f>VLOOKUP(C94,'[1]PNECs '!$B$2:$M$706,12,FALSE)</f>
        <v>3.6404000000000001</v>
      </c>
      <c r="M94" t="str">
        <f>VLOOKUP(C94,'[1]PNECs '!$B$2:$N$706,13,FALSE)</f>
        <v>K</v>
      </c>
      <c r="N94">
        <f>VLOOKUP(C94,'[1]PNECs '!$B$2:$O$706,14,FALSE)</f>
        <v>4369.180633852885</v>
      </c>
      <c r="O94" s="61">
        <f t="shared" si="1"/>
        <v>0.62186845667327095</v>
      </c>
    </row>
    <row r="95" spans="1:15">
      <c r="A95">
        <v>110</v>
      </c>
      <c r="B95" s="48" t="s">
        <v>1142</v>
      </c>
      <c r="C95" s="49" t="s">
        <v>1143</v>
      </c>
      <c r="D95" s="57" t="s">
        <v>924</v>
      </c>
      <c r="E95" s="51" t="s">
        <v>925</v>
      </c>
      <c r="F95">
        <v>1000</v>
      </c>
      <c r="G95" s="58" t="s">
        <v>926</v>
      </c>
      <c r="H95" s="52" t="s">
        <v>927</v>
      </c>
      <c r="I95" s="48" t="s">
        <v>925</v>
      </c>
      <c r="J95" s="48" t="s">
        <v>925</v>
      </c>
      <c r="K95" s="59"/>
      <c r="L95">
        <f>VLOOKUP(C95,'[1]PNECs '!$B$2:$M$706,12,FALSE)</f>
        <v>6.8486000000000002</v>
      </c>
      <c r="M95" t="str">
        <f>VLOOKUP(C95,'[1]PNECs '!$B$2:$N$706,13,FALSE)</f>
        <v>K</v>
      </c>
      <c r="N95">
        <f>VLOOKUP(C95,'[1]PNECs '!$B$2:$O$706,14,FALSE)</f>
        <v>7056673.1124835899</v>
      </c>
      <c r="O95" s="70" t="s">
        <v>925</v>
      </c>
    </row>
    <row r="96" spans="1:15">
      <c r="A96">
        <v>111</v>
      </c>
      <c r="B96" t="s">
        <v>1144</v>
      </c>
      <c r="C96" s="49" t="s">
        <v>1145</v>
      </c>
      <c r="D96" s="50" t="s">
        <v>934</v>
      </c>
      <c r="E96" s="60">
        <v>3.0000000000000001E-3</v>
      </c>
      <c r="G96" s="58" t="s">
        <v>926</v>
      </c>
      <c r="H96" s="52" t="s">
        <v>1002</v>
      </c>
      <c r="I96" t="s">
        <v>937</v>
      </c>
      <c r="J96" t="s">
        <v>934</v>
      </c>
      <c r="K96" s="59"/>
      <c r="L96">
        <f>VLOOKUP(C96,'[1]PNECs '!$B$2:$M$706,12,FALSE)</f>
        <v>5.2445000000000004</v>
      </c>
      <c r="M96" t="str">
        <f>VLOOKUP(C96,'[1]PNECs '!$B$2:$N$706,13,FALSE)</f>
        <v>K</v>
      </c>
      <c r="N96">
        <f>VLOOKUP(C96,'[1]PNECs '!$B$2:$O$706,14,FALSE)</f>
        <v>175590.08941991493</v>
      </c>
      <c r="O96" s="61">
        <f t="shared" si="1"/>
        <v>26.027248252031391</v>
      </c>
    </row>
    <row r="97" spans="1:15">
      <c r="A97">
        <v>112</v>
      </c>
      <c r="B97" t="s">
        <v>1146</v>
      </c>
      <c r="C97" s="49" t="s">
        <v>1147</v>
      </c>
      <c r="D97" s="50" t="s">
        <v>934</v>
      </c>
      <c r="E97" s="60">
        <v>4.202</v>
      </c>
      <c r="F97">
        <v>1000</v>
      </c>
      <c r="G97" s="58" t="s">
        <v>935</v>
      </c>
      <c r="H97" s="52" t="s">
        <v>936</v>
      </c>
      <c r="I97" t="s">
        <v>937</v>
      </c>
      <c r="J97" t="s">
        <v>934</v>
      </c>
      <c r="K97" s="59"/>
      <c r="L97">
        <f>VLOOKUP(C97,'[1]PNECs '!$B$2:$M$706,12,FALSE)</f>
        <v>2.7360000000000002</v>
      </c>
      <c r="M97" t="str">
        <f>VLOOKUP(C97,'[1]PNECs '!$B$2:$N$706,13,FALSE)</f>
        <v>DT</v>
      </c>
      <c r="N97">
        <f>VLOOKUP(C97,'[1]PNECs '!$B$2:$O$706,14,FALSE)</f>
        <v>544.50265284242187</v>
      </c>
      <c r="O97" s="61">
        <f t="shared" si="1"/>
        <v>119.74620527384653</v>
      </c>
    </row>
    <row r="98" spans="1:15">
      <c r="A98">
        <v>113</v>
      </c>
      <c r="B98" t="s">
        <v>1148</v>
      </c>
      <c r="C98" s="49" t="s">
        <v>1149</v>
      </c>
      <c r="D98" s="50" t="s">
        <v>934</v>
      </c>
      <c r="E98" s="60">
        <v>0.51500000000000001</v>
      </c>
      <c r="F98">
        <v>1000</v>
      </c>
      <c r="G98" s="58" t="s">
        <v>935</v>
      </c>
      <c r="H98" s="52" t="s">
        <v>936</v>
      </c>
      <c r="I98" t="s">
        <v>937</v>
      </c>
      <c r="J98" t="s">
        <v>934</v>
      </c>
      <c r="K98" s="59"/>
      <c r="L98">
        <f>VLOOKUP(C98,'[1]PNECs '!$B$2:$M$706,12,FALSE)</f>
        <v>3.3807999999999998</v>
      </c>
      <c r="M98" t="str">
        <f>VLOOKUP(C98,'[1]PNECs '!$B$2:$N$706,13,FALSE)</f>
        <v>DT</v>
      </c>
      <c r="N98">
        <f>VLOOKUP(C98,'[1]PNECs '!$B$2:$O$706,14,FALSE)</f>
        <v>2403.2558049332442</v>
      </c>
      <c r="O98" s="61">
        <f t="shared" si="1"/>
        <v>61.964715933306678</v>
      </c>
    </row>
    <row r="99" spans="1:15">
      <c r="A99">
        <v>114</v>
      </c>
      <c r="B99" t="s">
        <v>1150</v>
      </c>
      <c r="C99" s="49" t="s">
        <v>1151</v>
      </c>
      <c r="D99" s="50" t="s">
        <v>934</v>
      </c>
      <c r="E99" s="60">
        <v>8.5999999999999993E-2</v>
      </c>
      <c r="F99">
        <v>1000</v>
      </c>
      <c r="G99" s="58" t="s">
        <v>935</v>
      </c>
      <c r="H99" s="52" t="s">
        <v>936</v>
      </c>
      <c r="I99" t="s">
        <v>937</v>
      </c>
      <c r="J99" t="s">
        <v>934</v>
      </c>
      <c r="K99" s="59"/>
      <c r="L99">
        <f>VLOOKUP(C99,'[1]PNECs '!$B$2:$M$706,12,FALSE)</f>
        <v>3.9216000000000002</v>
      </c>
      <c r="M99" t="str">
        <f>VLOOKUP(C99,'[1]PNECs '!$B$2:$N$706,13,FALSE)</f>
        <v>DT</v>
      </c>
      <c r="N99">
        <f>VLOOKUP(C99,'[1]PNECs '!$B$2:$O$706,14,FALSE)</f>
        <v>8348.3375372365117</v>
      </c>
      <c r="O99" s="61">
        <f t="shared" si="1"/>
        <v>35.604591193195596</v>
      </c>
    </row>
    <row r="100" spans="1:15">
      <c r="A100">
        <v>115</v>
      </c>
      <c r="B100" t="s">
        <v>1152</v>
      </c>
      <c r="C100" s="49" t="s">
        <v>1153</v>
      </c>
      <c r="D100" s="50" t="s">
        <v>934</v>
      </c>
      <c r="E100" s="60">
        <v>2.14E-3</v>
      </c>
      <c r="F100">
        <v>1000</v>
      </c>
      <c r="G100" s="58" t="s">
        <v>935</v>
      </c>
      <c r="H100" s="52" t="s">
        <v>936</v>
      </c>
      <c r="I100" t="s">
        <v>937</v>
      </c>
      <c r="J100" t="s">
        <v>934</v>
      </c>
      <c r="K100" s="59"/>
      <c r="L100">
        <f>VLOOKUP(C100,'[1]PNECs '!$B$2:$M$706,12,FALSE)</f>
        <v>4.9564000000000004</v>
      </c>
      <c r="M100" t="str">
        <f>VLOOKUP(C100,'[1]PNECs '!$B$2:$N$706,13,FALSE)</f>
        <v>DT</v>
      </c>
      <c r="N100">
        <f>VLOOKUP(C100,'[1]PNECs '!$B$2:$O$706,14,FALSE)</f>
        <v>90448.214904759167</v>
      </c>
      <c r="O100" s="61">
        <f t="shared" si="1"/>
        <v>9.5652453468715191</v>
      </c>
    </row>
    <row r="101" spans="1:15">
      <c r="A101">
        <v>116</v>
      </c>
      <c r="B101" t="s">
        <v>1154</v>
      </c>
      <c r="C101" s="49" t="s">
        <v>1155</v>
      </c>
      <c r="D101" s="50" t="s">
        <v>934</v>
      </c>
      <c r="E101" s="60">
        <v>1.6000000000000001E-4</v>
      </c>
      <c r="F101">
        <v>1000</v>
      </c>
      <c r="G101" s="58" t="s">
        <v>926</v>
      </c>
      <c r="H101" s="52" t="s">
        <v>927</v>
      </c>
      <c r="I101" t="s">
        <v>937</v>
      </c>
      <c r="J101" t="s">
        <v>934</v>
      </c>
      <c r="K101" s="59"/>
      <c r="L101">
        <f>VLOOKUP(C101,'[1]PNECs '!$B$2:$M$706,12,FALSE)</f>
        <v>5.431</v>
      </c>
      <c r="M101" t="str">
        <f>VLOOKUP(C101,'[1]PNECs '!$B$2:$N$706,13,FALSE)</f>
        <v>K</v>
      </c>
      <c r="N101">
        <f>VLOOKUP(C101,'[1]PNECs '!$B$2:$O$706,14,FALSE)</f>
        <v>269773.94324449258</v>
      </c>
      <c r="O101" s="61">
        <f t="shared" si="1"/>
        <v>2.1325490874044695</v>
      </c>
    </row>
    <row r="102" spans="1:15">
      <c r="A102">
        <v>117</v>
      </c>
      <c r="B102" t="s">
        <v>1156</v>
      </c>
      <c r="C102" s="49" t="s">
        <v>1157</v>
      </c>
      <c r="D102" s="50" t="s">
        <v>934</v>
      </c>
      <c r="E102" s="60">
        <v>0.19800000000000001</v>
      </c>
      <c r="F102">
        <v>1000</v>
      </c>
      <c r="G102" s="58" t="s">
        <v>926</v>
      </c>
      <c r="H102" s="52" t="s">
        <v>927</v>
      </c>
      <c r="I102" t="s">
        <v>937</v>
      </c>
      <c r="J102" t="s">
        <v>934</v>
      </c>
      <c r="K102" s="59"/>
      <c r="L102">
        <f>VLOOKUP(C102,'[1]PNECs '!$B$2:$M$706,12,FALSE)</f>
        <v>4.0895000000000001</v>
      </c>
      <c r="M102" t="str">
        <f>VLOOKUP(C102,'[1]PNECs '!$B$2:$N$706,13,FALSE)</f>
        <v>M</v>
      </c>
      <c r="N102">
        <f>VLOOKUP(C102,'[1]PNECs '!$B$2:$O$706,14,FALSE)</f>
        <v>12288.531865785077</v>
      </c>
      <c r="O102" s="61">
        <f t="shared" si="1"/>
        <v>120.513189885617</v>
      </c>
    </row>
    <row r="103" spans="1:15">
      <c r="A103">
        <v>118</v>
      </c>
      <c r="B103" t="s">
        <v>290</v>
      </c>
      <c r="C103" s="49" t="s">
        <v>316</v>
      </c>
      <c r="D103" s="50" t="s">
        <v>947</v>
      </c>
      <c r="E103" s="62">
        <v>7.6</v>
      </c>
      <c r="F103">
        <v>100</v>
      </c>
      <c r="G103" s="58" t="s">
        <v>935</v>
      </c>
      <c r="H103" s="52" t="s">
        <v>1158</v>
      </c>
      <c r="I103" t="s">
        <v>937</v>
      </c>
      <c r="J103" t="s">
        <v>934</v>
      </c>
      <c r="K103" s="59" t="s">
        <v>939</v>
      </c>
      <c r="L103">
        <f>VLOOKUP(C103,'[1]PNECs '!$B$2:$M$706,12,FALSE)</f>
        <v>2.63</v>
      </c>
      <c r="M103" t="str">
        <f>VLOOKUP(C103,'[1]PNECs '!$B$2:$N$706,13,FALSE)</f>
        <v>E</v>
      </c>
      <c r="N103">
        <f>VLOOKUP(C103,'[1]PNECs '!$B$2:$O$706,14,FALSE)</f>
        <v>426.57951880159294</v>
      </c>
      <c r="O103" s="61">
        <f t="shared" si="1"/>
        <v>172.30741453887003</v>
      </c>
    </row>
    <row r="104" spans="1:15">
      <c r="A104">
        <v>119</v>
      </c>
      <c r="B104" t="s">
        <v>1159</v>
      </c>
      <c r="C104" s="49" t="s">
        <v>1160</v>
      </c>
      <c r="D104" s="50" t="s">
        <v>934</v>
      </c>
      <c r="E104" s="62">
        <v>5.9143999999999997</v>
      </c>
      <c r="F104">
        <v>1000</v>
      </c>
      <c r="G104" s="58" t="s">
        <v>935</v>
      </c>
      <c r="H104" s="52" t="s">
        <v>936</v>
      </c>
      <c r="I104" t="s">
        <v>937</v>
      </c>
      <c r="J104" t="s">
        <v>934</v>
      </c>
      <c r="K104" s="59" t="s">
        <v>939</v>
      </c>
      <c r="L104">
        <f>VLOOKUP(C104,'[1]PNECs '!$B$2:$M$706,12,FALSE)</f>
        <v>2.8546</v>
      </c>
      <c r="M104" t="str">
        <f>VLOOKUP(C104,'[1]PNECs '!$B$2:$N$706,13,FALSE)</f>
        <v>U</v>
      </c>
      <c r="N104">
        <f>VLOOKUP(C104,'[1]PNECs '!$B$2:$O$706,14,FALSE)</f>
        <v>715.48412141689892</v>
      </c>
      <c r="O104" s="61">
        <f t="shared" si="1"/>
        <v>218.5010944127805</v>
      </c>
    </row>
    <row r="105" spans="1:15">
      <c r="A105">
        <v>120</v>
      </c>
      <c r="B105" t="s">
        <v>1161</v>
      </c>
      <c r="C105" s="49" t="s">
        <v>1162</v>
      </c>
      <c r="D105" s="50" t="s">
        <v>934</v>
      </c>
      <c r="E105" s="60">
        <v>0.877</v>
      </c>
      <c r="F105">
        <v>1000</v>
      </c>
      <c r="G105" s="58" t="s">
        <v>926</v>
      </c>
      <c r="H105" s="52" t="s">
        <v>927</v>
      </c>
      <c r="I105" t="s">
        <v>937</v>
      </c>
      <c r="J105" t="s">
        <v>934</v>
      </c>
      <c r="K105" s="59"/>
      <c r="L105">
        <f>VLOOKUP(C105,'[1]PNECs '!$B$2:$M$706,12,FALSE)</f>
        <v>3.4477000000000002</v>
      </c>
      <c r="M105" t="str">
        <f>VLOOKUP(C105,'[1]PNECs '!$B$2:$N$706,13,FALSE)</f>
        <v>U</v>
      </c>
      <c r="N105">
        <f>VLOOKUP(C105,'[1]PNECs '!$B$2:$O$706,14,FALSE)</f>
        <v>2803.4963822309319</v>
      </c>
      <c r="O105" s="61">
        <f t="shared" si="1"/>
        <v>122.86043956449646</v>
      </c>
    </row>
    <row r="106" spans="1:15">
      <c r="A106">
        <v>121</v>
      </c>
      <c r="B106" t="s">
        <v>1163</v>
      </c>
      <c r="C106" s="49" t="s">
        <v>758</v>
      </c>
      <c r="D106" s="50" t="s">
        <v>934</v>
      </c>
      <c r="E106" s="68">
        <v>0.19756000000000001</v>
      </c>
      <c r="F106">
        <v>1000</v>
      </c>
      <c r="G106" s="58" t="s">
        <v>926</v>
      </c>
      <c r="H106" s="52" t="s">
        <v>927</v>
      </c>
      <c r="I106" t="s">
        <v>937</v>
      </c>
      <c r="J106" t="s">
        <v>934</v>
      </c>
      <c r="K106" s="59" t="s">
        <v>939</v>
      </c>
      <c r="L106">
        <f>VLOOKUP(C106,'[1]PNECs '!$B$2:$M$706,12,FALSE)</f>
        <v>3.9355000000000002</v>
      </c>
      <c r="M106" t="str">
        <f>VLOOKUP(C106,'[1]PNECs '!$B$2:$N$706,13,FALSE)</f>
        <v>M</v>
      </c>
      <c r="N106">
        <f>VLOOKUP(C106,'[1]PNECs '!$B$2:$O$706,14,FALSE)</f>
        <v>8619.8557870576005</v>
      </c>
      <c r="O106" s="61">
        <f t="shared" si="1"/>
        <v>84.441070678980324</v>
      </c>
    </row>
    <row r="107" spans="1:15">
      <c r="A107">
        <v>122</v>
      </c>
      <c r="B107" t="s">
        <v>1164</v>
      </c>
      <c r="C107" s="49" t="s">
        <v>1165</v>
      </c>
      <c r="D107" s="50" t="s">
        <v>934</v>
      </c>
      <c r="E107" s="60">
        <v>0.17699999999999999</v>
      </c>
      <c r="F107">
        <v>1000</v>
      </c>
      <c r="G107" s="58" t="s">
        <v>926</v>
      </c>
      <c r="H107" s="52" t="s">
        <v>927</v>
      </c>
      <c r="I107" t="s">
        <v>937</v>
      </c>
      <c r="J107" t="s">
        <v>934</v>
      </c>
      <c r="K107" s="59"/>
      <c r="L107">
        <f>VLOOKUP(C107,'[1]PNECs '!$B$2:$M$706,12,FALSE)</f>
        <v>3.3496000000000001</v>
      </c>
      <c r="M107" t="str">
        <f>VLOOKUP(C107,'[1]PNECs '!$B$2:$N$706,13,FALSE)</f>
        <v>DT</v>
      </c>
      <c r="N107">
        <f>VLOOKUP(C107,'[1]PNECs '!$B$2:$O$706,14,FALSE)</f>
        <v>2236.6601494661795</v>
      </c>
      <c r="O107" s="61">
        <f t="shared" si="1"/>
        <v>19.839932014902381</v>
      </c>
    </row>
    <row r="108" spans="1:15">
      <c r="A108">
        <v>123</v>
      </c>
      <c r="B108" t="s">
        <v>1166</v>
      </c>
      <c r="C108" s="49" t="s">
        <v>1167</v>
      </c>
      <c r="D108" s="50" t="s">
        <v>934</v>
      </c>
      <c r="E108" s="60">
        <v>6.3E-2</v>
      </c>
      <c r="F108">
        <v>1000</v>
      </c>
      <c r="G108" s="58" t="s">
        <v>935</v>
      </c>
      <c r="H108" s="52" t="s">
        <v>936</v>
      </c>
      <c r="I108" t="s">
        <v>937</v>
      </c>
      <c r="J108" t="s">
        <v>934</v>
      </c>
      <c r="K108" s="59"/>
      <c r="L108">
        <f>VLOOKUP(C108,'[1]PNECs '!$B$2:$M$706,12,FALSE)</f>
        <v>3.8311000000000002</v>
      </c>
      <c r="M108" t="str">
        <f>VLOOKUP(C108,'[1]PNECs '!$B$2:$N$706,13,FALSE)</f>
        <v>M</v>
      </c>
      <c r="N108">
        <f>VLOOKUP(C108,'[1]PNECs '!$B$2:$O$706,14,FALSE)</f>
        <v>6777.9755829936794</v>
      </c>
      <c r="O108" s="61">
        <f t="shared" si="1"/>
        <v>21.195152609392931</v>
      </c>
    </row>
    <row r="109" spans="1:15">
      <c r="A109">
        <v>124</v>
      </c>
      <c r="B109" t="s">
        <v>1168</v>
      </c>
      <c r="C109" s="49" t="s">
        <v>819</v>
      </c>
      <c r="D109" s="50" t="s">
        <v>947</v>
      </c>
      <c r="E109" s="60">
        <v>41</v>
      </c>
      <c r="F109" t="s">
        <v>971</v>
      </c>
      <c r="G109" t="s">
        <v>971</v>
      </c>
      <c r="H109" s="52" t="s">
        <v>972</v>
      </c>
      <c r="I109" t="s">
        <v>937</v>
      </c>
      <c r="J109" t="s">
        <v>950</v>
      </c>
      <c r="K109" s="59"/>
      <c r="L109">
        <f>VLOOKUP(C109,'[1]PNECs '!$B$2:$M$706,12,FALSE)</f>
        <v>1.9790000000000001</v>
      </c>
      <c r="M109" t="str">
        <f>VLOOKUP(C109,'[1]PNECs '!$B$2:$N$706,13,FALSE)</f>
        <v>U</v>
      </c>
      <c r="N109">
        <f>VLOOKUP(C109,'[1]PNECs '!$B$2:$O$706,14,FALSE)</f>
        <v>95.279616402365264</v>
      </c>
      <c r="O109" s="61">
        <f t="shared" si="1"/>
        <v>258.53833506135061</v>
      </c>
    </row>
    <row r="110" spans="1:15">
      <c r="A110">
        <v>125</v>
      </c>
      <c r="B110" t="s">
        <v>1169</v>
      </c>
      <c r="C110" s="49" t="s">
        <v>1170</v>
      </c>
      <c r="D110" s="50" t="s">
        <v>934</v>
      </c>
      <c r="E110" s="60">
        <v>1.2999999999999999E-2</v>
      </c>
      <c r="F110">
        <v>1000</v>
      </c>
      <c r="G110" s="58" t="s">
        <v>935</v>
      </c>
      <c r="H110" s="52" t="s">
        <v>936</v>
      </c>
      <c r="I110" t="s">
        <v>937</v>
      </c>
      <c r="J110" t="s">
        <v>934</v>
      </c>
      <c r="K110" s="59"/>
      <c r="L110">
        <f>VLOOKUP(C110,'[1]PNECs '!$B$2:$M$706,12,FALSE)</f>
        <v>5.0571999999999999</v>
      </c>
      <c r="M110" t="str">
        <f>VLOOKUP(C110,'[1]PNECs '!$B$2:$N$706,13,FALSE)</f>
        <v>K</v>
      </c>
      <c r="N110">
        <f>VLOOKUP(C110,'[1]PNECs '!$B$2:$O$706,14,FALSE)</f>
        <v>114077.5012922122</v>
      </c>
      <c r="O110" s="61">
        <f t="shared" si="1"/>
        <v>73.281358329858662</v>
      </c>
    </row>
    <row r="111" spans="1:15">
      <c r="A111">
        <v>128</v>
      </c>
      <c r="B111" t="s">
        <v>1171</v>
      </c>
      <c r="C111" s="49" t="s">
        <v>1172</v>
      </c>
      <c r="D111" s="50" t="s">
        <v>934</v>
      </c>
      <c r="E111" s="60">
        <v>6.2839999999999998</v>
      </c>
      <c r="F111">
        <v>1000</v>
      </c>
      <c r="G111" s="58" t="s">
        <v>926</v>
      </c>
      <c r="H111" s="52" t="s">
        <v>927</v>
      </c>
      <c r="I111" t="s">
        <v>937</v>
      </c>
      <c r="J111" t="s">
        <v>934</v>
      </c>
      <c r="K111" s="59"/>
      <c r="L111">
        <f>VLOOKUP(C111,'[1]PNECs '!$B$2:$M$706,12,FALSE)</f>
        <v>1.9025000000000001</v>
      </c>
      <c r="M111" t="str">
        <f>VLOOKUP(C111,'[1]PNECs '!$B$2:$N$706,13,FALSE)</f>
        <v>M</v>
      </c>
      <c r="N111">
        <f>VLOOKUP(C111,'[1]PNECs '!$B$2:$O$706,14,FALSE)</f>
        <v>79.891394166740469</v>
      </c>
      <c r="O111" s="61">
        <f t="shared" si="1"/>
        <v>34.848769534623571</v>
      </c>
    </row>
    <row r="112" spans="1:15">
      <c r="A112">
        <v>129</v>
      </c>
      <c r="B112" t="s">
        <v>1173</v>
      </c>
      <c r="C112" s="49" t="s">
        <v>276</v>
      </c>
      <c r="D112" s="50" t="s">
        <v>934</v>
      </c>
      <c r="E112" s="60">
        <v>0.53400000000000003</v>
      </c>
      <c r="F112">
        <v>1000</v>
      </c>
      <c r="G112" s="58" t="s">
        <v>935</v>
      </c>
      <c r="H112" s="52" t="s">
        <v>936</v>
      </c>
      <c r="I112" t="s">
        <v>937</v>
      </c>
      <c r="J112" t="s">
        <v>934</v>
      </c>
      <c r="K112" s="59"/>
      <c r="L112">
        <f>VLOOKUP(C112,'[1]PNECs '!$B$2:$M$706,12,FALSE)</f>
        <v>4.1595000000000004</v>
      </c>
      <c r="M112" t="str">
        <f>VLOOKUP(C112,'[1]PNECs '!$B$2:$N$706,13,FALSE)</f>
        <v>M</v>
      </c>
      <c r="N112">
        <f>VLOOKUP(C112,'[1]PNECs '!$B$2:$O$706,14,FALSE)</f>
        <v>14437.766042907399</v>
      </c>
      <c r="O112" s="61">
        <f t="shared" si="1"/>
        <v>381.71635910548002</v>
      </c>
    </row>
    <row r="113" spans="1:15">
      <c r="A113">
        <v>130</v>
      </c>
      <c r="B113" s="48" t="s">
        <v>1174</v>
      </c>
      <c r="C113" s="49" t="s">
        <v>129</v>
      </c>
      <c r="D113" s="57" t="s">
        <v>924</v>
      </c>
      <c r="E113" s="51" t="s">
        <v>925</v>
      </c>
      <c r="F113">
        <v>1000</v>
      </c>
      <c r="G113" s="58" t="s">
        <v>926</v>
      </c>
      <c r="H113" s="52" t="s">
        <v>927</v>
      </c>
      <c r="I113" s="48" t="s">
        <v>925</v>
      </c>
      <c r="J113" s="48" t="s">
        <v>925</v>
      </c>
      <c r="K113" s="59"/>
      <c r="L113">
        <f>VLOOKUP(C113,'[1]PNECs '!$B$2:$M$706,12,FALSE)</f>
        <v>4.5126999999999997</v>
      </c>
      <c r="M113" t="str">
        <f>VLOOKUP(C113,'[1]PNECs '!$B$2:$N$706,13,FALSE)</f>
        <v>K</v>
      </c>
      <c r="N113">
        <f>VLOOKUP(C113,'[1]PNECs '!$B$2:$O$706,14,FALSE)</f>
        <v>32561.169870485272</v>
      </c>
      <c r="O113" t="s">
        <v>925</v>
      </c>
    </row>
    <row r="114" spans="1:15">
      <c r="A114">
        <v>131</v>
      </c>
      <c r="B114" t="s">
        <v>1175</v>
      </c>
      <c r="C114" s="49" t="s">
        <v>134</v>
      </c>
      <c r="D114" s="50" t="s">
        <v>934</v>
      </c>
      <c r="E114" s="71">
        <v>2.2984999999999998E-2</v>
      </c>
      <c r="F114">
        <v>1000</v>
      </c>
      <c r="G114" s="58" t="s">
        <v>926</v>
      </c>
      <c r="H114" s="52" t="s">
        <v>927</v>
      </c>
      <c r="I114" t="s">
        <v>937</v>
      </c>
      <c r="J114" t="s">
        <v>934</v>
      </c>
      <c r="K114" s="59" t="s">
        <v>939</v>
      </c>
      <c r="L114">
        <f>VLOOKUP(C114,'[1]PNECs '!$B$2:$M$706,12,FALSE)</f>
        <v>5.4934000000000003</v>
      </c>
      <c r="M114" t="str">
        <f>VLOOKUP(C114,'[1]PNECs '!$B$2:$N$706,13,FALSE)</f>
        <v>K</v>
      </c>
      <c r="N114">
        <f>VLOOKUP(C114,'[1]PNECs '!$B$2:$O$706,14,FALSE)</f>
        <v>311458.36540121376</v>
      </c>
      <c r="O114" s="61">
        <f t="shared" si="1"/>
        <v>353.68495713509674</v>
      </c>
    </row>
    <row r="115" spans="1:15">
      <c r="A115">
        <v>132</v>
      </c>
      <c r="B115" t="s">
        <v>1176</v>
      </c>
      <c r="C115" s="49" t="s">
        <v>1177</v>
      </c>
      <c r="D115" s="50" t="s">
        <v>934</v>
      </c>
      <c r="E115" s="60">
        <v>1.7</v>
      </c>
      <c r="F115">
        <v>1000</v>
      </c>
      <c r="G115" s="58" t="s">
        <v>935</v>
      </c>
      <c r="H115" s="52" t="s">
        <v>936</v>
      </c>
      <c r="I115" t="s">
        <v>937</v>
      </c>
      <c r="J115" t="s">
        <v>934</v>
      </c>
      <c r="K115" s="59"/>
      <c r="L115">
        <f>VLOOKUP(C115,'[1]PNECs '!$B$2:$M$706,12,FALSE)</f>
        <v>2.5323000000000002</v>
      </c>
      <c r="M115" t="str">
        <f>VLOOKUP(C115,'[1]PNECs '!$B$2:$N$706,13,FALSE)</f>
        <v>M</v>
      </c>
      <c r="N115">
        <f>VLOOKUP(C115,'[1]PNECs '!$B$2:$O$706,14,FALSE)</f>
        <v>340.64341658307615</v>
      </c>
      <c r="O115" s="61">
        <f t="shared" si="1"/>
        <v>31.325534124646737</v>
      </c>
    </row>
    <row r="116" spans="1:15">
      <c r="A116">
        <v>133</v>
      </c>
      <c r="B116" t="s">
        <v>1178</v>
      </c>
      <c r="C116" s="49" t="s">
        <v>1179</v>
      </c>
      <c r="D116" s="50" t="s">
        <v>934</v>
      </c>
      <c r="E116" s="60">
        <v>0.76500000000000001</v>
      </c>
      <c r="F116">
        <v>1000</v>
      </c>
      <c r="G116" s="58" t="s">
        <v>935</v>
      </c>
      <c r="H116" s="52" t="s">
        <v>936</v>
      </c>
      <c r="I116" t="s">
        <v>937</v>
      </c>
      <c r="J116" t="s">
        <v>934</v>
      </c>
      <c r="K116" s="59"/>
      <c r="L116">
        <f>VLOOKUP(C116,'[1]PNECs '!$B$2:$M$706,12,FALSE)</f>
        <v>3.4222000000000001</v>
      </c>
      <c r="M116" t="str">
        <f>VLOOKUP(C116,'[1]PNECs '!$B$2:$N$706,13,FALSE)</f>
        <v>M</v>
      </c>
      <c r="N116">
        <f>VLOOKUP(C116,'[1]PNECs '!$B$2:$O$706,14,FALSE)</f>
        <v>2643.6259117634468</v>
      </c>
      <c r="O116" s="61">
        <f t="shared" si="1"/>
        <v>101.12850183145243</v>
      </c>
    </row>
    <row r="117" spans="1:15">
      <c r="A117">
        <v>134</v>
      </c>
      <c r="B117" t="s">
        <v>1180</v>
      </c>
      <c r="C117" s="49" t="s">
        <v>1181</v>
      </c>
      <c r="D117" s="57" t="s">
        <v>924</v>
      </c>
      <c r="E117" s="51" t="s">
        <v>925</v>
      </c>
      <c r="F117">
        <v>1000</v>
      </c>
      <c r="G117" s="58" t="s">
        <v>926</v>
      </c>
      <c r="H117" s="52" t="s">
        <v>927</v>
      </c>
      <c r="I117" s="48" t="s">
        <v>925</v>
      </c>
      <c r="J117" s="48" t="s">
        <v>925</v>
      </c>
      <c r="K117" s="59"/>
      <c r="L117">
        <f>VLOOKUP(C117,'[1]PNECs '!$B$2:$M$706,12,FALSE)</f>
        <v>4.3121</v>
      </c>
      <c r="M117" t="str">
        <f>VLOOKUP(C117,'[1]PNECs '!$B$2:$N$706,13,FALSE)</f>
        <v>M</v>
      </c>
      <c r="N117">
        <f>VLOOKUP(C117,'[1]PNECs '!$B$2:$O$706,14,FALSE)</f>
        <v>20516.345307506337</v>
      </c>
      <c r="O117" t="s">
        <v>925</v>
      </c>
    </row>
    <row r="118" spans="1:15">
      <c r="A118">
        <v>135</v>
      </c>
      <c r="B118" t="s">
        <v>1182</v>
      </c>
      <c r="C118" s="49" t="s">
        <v>362</v>
      </c>
      <c r="D118" s="57" t="s">
        <v>924</v>
      </c>
      <c r="E118" s="51" t="s">
        <v>925</v>
      </c>
      <c r="F118">
        <v>1000</v>
      </c>
      <c r="G118" s="58" t="s">
        <v>926</v>
      </c>
      <c r="H118" s="52" t="s">
        <v>927</v>
      </c>
      <c r="I118" s="48" t="s">
        <v>925</v>
      </c>
      <c r="J118" s="48" t="s">
        <v>925</v>
      </c>
      <c r="K118" s="59"/>
      <c r="L118">
        <f>VLOOKUP(C118,'[1]PNECs '!$B$2:$M$706,12,FALSE)</f>
        <v>5.2020999999999997</v>
      </c>
      <c r="M118" t="str">
        <f>VLOOKUP(C118,'[1]PNECs '!$B$2:$N$706,13,FALSE)</f>
        <v>M</v>
      </c>
      <c r="N118">
        <f>VLOOKUP(C118,'[1]PNECs '!$B$2:$O$706,14,FALSE)</f>
        <v>159257.53888710361</v>
      </c>
      <c r="O118" t="s">
        <v>925</v>
      </c>
    </row>
    <row r="119" spans="1:15">
      <c r="A119">
        <v>136</v>
      </c>
      <c r="B119" t="s">
        <v>1183</v>
      </c>
      <c r="C119" s="49" t="s">
        <v>1184</v>
      </c>
      <c r="D119" s="50" t="s">
        <v>934</v>
      </c>
      <c r="E119" s="72">
        <v>1.2490000000000001</v>
      </c>
      <c r="F119">
        <v>1000</v>
      </c>
      <c r="G119" s="58" t="s">
        <v>965</v>
      </c>
      <c r="H119" s="52" t="s">
        <v>966</v>
      </c>
      <c r="I119" t="s">
        <v>937</v>
      </c>
      <c r="J119" t="s">
        <v>934</v>
      </c>
      <c r="K119" s="59" t="s">
        <v>939</v>
      </c>
      <c r="L119">
        <f>VLOOKUP(C119,'[1]PNECs '!$B$2:$M$706,12,FALSE)</f>
        <v>2.0165000000000002</v>
      </c>
      <c r="M119" t="str">
        <f>VLOOKUP(C119,'[1]PNECs '!$B$2:$N$706,13,FALSE)</f>
        <v>U</v>
      </c>
      <c r="N119">
        <f>VLOOKUP(C119,'[1]PNECs '!$B$2:$O$706,14,FALSE)</f>
        <v>103.87236024226222</v>
      </c>
      <c r="O119" s="61">
        <f t="shared" si="1"/>
        <v>8.4061379503637248</v>
      </c>
    </row>
    <row r="120" spans="1:15">
      <c r="A120">
        <v>137</v>
      </c>
      <c r="B120" t="s">
        <v>1185</v>
      </c>
      <c r="C120" s="49" t="s">
        <v>375</v>
      </c>
      <c r="D120" s="50" t="s">
        <v>934</v>
      </c>
      <c r="E120" s="60">
        <v>8.359</v>
      </c>
      <c r="F120">
        <v>1000</v>
      </c>
      <c r="G120" s="58" t="s">
        <v>926</v>
      </c>
      <c r="H120" s="52" t="s">
        <v>927</v>
      </c>
      <c r="I120" t="s">
        <v>937</v>
      </c>
      <c r="J120" t="s">
        <v>934</v>
      </c>
      <c r="K120" s="59"/>
      <c r="L120">
        <f>VLOOKUP(C120,'[1]PNECs '!$B$2:$M$706,12,FALSE)</f>
        <v>2.21</v>
      </c>
      <c r="M120" t="str">
        <f>VLOOKUP(C120,'[1]PNECs '!$B$2:$N$706,13,FALSE)</f>
        <v>E</v>
      </c>
      <c r="N120">
        <f>VLOOKUP(C120,'[1]PNECs '!$B$2:$O$706,14,FALSE)</f>
        <v>162.18100973589304</v>
      </c>
      <c r="O120" s="61">
        <f t="shared" si="1"/>
        <v>80.336191382887094</v>
      </c>
    </row>
    <row r="121" spans="1:15">
      <c r="A121">
        <v>138</v>
      </c>
      <c r="B121" t="s">
        <v>1186</v>
      </c>
      <c r="C121" s="49" t="s">
        <v>1187</v>
      </c>
      <c r="D121" s="50" t="s">
        <v>934</v>
      </c>
      <c r="E121" s="60">
        <v>2.6549999999999998</v>
      </c>
      <c r="F121">
        <v>1000</v>
      </c>
      <c r="G121" s="58" t="s">
        <v>926</v>
      </c>
      <c r="H121" s="52" t="s">
        <v>927</v>
      </c>
      <c r="I121" t="s">
        <v>937</v>
      </c>
      <c r="J121" t="s">
        <v>934</v>
      </c>
      <c r="K121" s="59"/>
      <c r="L121">
        <f>VLOOKUP(C121,'[1]PNECs '!$B$2:$M$706,12,FALSE)</f>
        <v>2.3294999999999999</v>
      </c>
      <c r="M121" t="str">
        <f>VLOOKUP(C121,'[1]PNECs '!$B$2:$N$706,13,FALSE)</f>
        <v>U</v>
      </c>
      <c r="N121">
        <f>VLOOKUP(C121,'[1]PNECs '!$B$2:$O$706,14,FALSE)</f>
        <v>213.55020860474397</v>
      </c>
      <c r="O121" s="61">
        <f t="shared" si="1"/>
        <v>32.253949709972403</v>
      </c>
    </row>
    <row r="122" spans="1:15">
      <c r="A122">
        <v>139</v>
      </c>
      <c r="B122" s="48" t="s">
        <v>1188</v>
      </c>
      <c r="C122" s="73" t="s">
        <v>1189</v>
      </c>
      <c r="D122" s="50" t="s">
        <v>934</v>
      </c>
      <c r="E122" s="60">
        <v>2.9329999999999998</v>
      </c>
      <c r="F122">
        <v>1000</v>
      </c>
      <c r="G122" s="58" t="s">
        <v>926</v>
      </c>
      <c r="H122" s="52" t="s">
        <v>927</v>
      </c>
      <c r="I122" t="s">
        <v>937</v>
      </c>
      <c r="J122" t="s">
        <v>934</v>
      </c>
      <c r="L122">
        <f>VLOOKUP(C122,'[1]PNECs '!$B$2:$M$706,12,FALSE)</f>
        <v>2.4811000000000001</v>
      </c>
      <c r="M122" t="str">
        <f>VLOOKUP(C122,'[1]PNECs '!$B$2:$N$706,13,FALSE)</f>
        <v>U</v>
      </c>
      <c r="N122">
        <f>VLOOKUP(C122,'[1]PNECs '!$B$2:$O$706,14,FALSE)</f>
        <v>302.76104809231339</v>
      </c>
      <c r="O122" s="61">
        <f t="shared" si="1"/>
        <v>48.556975810304905</v>
      </c>
    </row>
    <row r="123" spans="1:15">
      <c r="A123">
        <v>140</v>
      </c>
      <c r="B123" t="s">
        <v>1190</v>
      </c>
      <c r="C123" s="49" t="s">
        <v>1191</v>
      </c>
      <c r="D123" s="50" t="s">
        <v>947</v>
      </c>
      <c r="E123" s="60">
        <v>0.08</v>
      </c>
      <c r="F123">
        <v>10</v>
      </c>
      <c r="H123" s="52"/>
      <c r="I123" t="s">
        <v>949</v>
      </c>
      <c r="J123" t="s">
        <v>960</v>
      </c>
      <c r="K123" s="59"/>
      <c r="L123">
        <f>VLOOKUP(C123,'[1]PNECs '!$B$2:$M$706,12,FALSE)</f>
        <v>1.25</v>
      </c>
      <c r="M123" t="str">
        <f>VLOOKUP(C123,'[1]PNECs '!$B$2:$N$706,13,FALSE)</f>
        <v>E</v>
      </c>
      <c r="N123">
        <f>VLOOKUP(C123,'[1]PNECs '!$B$2:$O$706,14,FALSE)</f>
        <v>17.782794100389236</v>
      </c>
      <c r="O123" s="61">
        <f t="shared" si="1"/>
        <v>0.19819760228473826</v>
      </c>
    </row>
    <row r="124" spans="1:15">
      <c r="A124">
        <v>141</v>
      </c>
      <c r="B124" t="s">
        <v>1192</v>
      </c>
      <c r="C124" s="49" t="s">
        <v>1193</v>
      </c>
      <c r="D124" s="50" t="s">
        <v>947</v>
      </c>
      <c r="E124" s="62">
        <v>0.06</v>
      </c>
      <c r="G124" s="58" t="s">
        <v>1194</v>
      </c>
      <c r="H124" s="52" t="s">
        <v>1195</v>
      </c>
      <c r="I124" t="s">
        <v>949</v>
      </c>
      <c r="J124" t="s">
        <v>1012</v>
      </c>
      <c r="K124" s="59" t="s">
        <v>939</v>
      </c>
      <c r="L124">
        <f>VLOOKUP(C124,'[1]PNECs '!$B$2:$M$706,12,FALSE)</f>
        <v>1.52</v>
      </c>
      <c r="M124" t="str">
        <f>VLOOKUP(C124,'[1]PNECs '!$B$2:$N$706,13,FALSE)</f>
        <v>E</v>
      </c>
      <c r="N124">
        <f>VLOOKUP(C124,'[1]PNECs '!$B$2:$O$706,14,FALSE)</f>
        <v>33.113112148259127</v>
      </c>
      <c r="O124" s="61">
        <f t="shared" si="1"/>
        <v>0.19408726440744004</v>
      </c>
    </row>
    <row r="125" spans="1:15">
      <c r="A125">
        <v>142</v>
      </c>
      <c r="B125" t="s">
        <v>1196</v>
      </c>
      <c r="C125" s="49" t="s">
        <v>1197</v>
      </c>
      <c r="D125" s="50" t="s">
        <v>934</v>
      </c>
      <c r="E125" s="60">
        <v>2.7999999999999998E-4</v>
      </c>
      <c r="F125">
        <v>1000</v>
      </c>
      <c r="G125" s="58" t="s">
        <v>926</v>
      </c>
      <c r="H125" s="52" t="s">
        <v>927</v>
      </c>
      <c r="I125" t="s">
        <v>937</v>
      </c>
      <c r="J125" t="s">
        <v>934</v>
      </c>
      <c r="K125" s="59"/>
      <c r="L125">
        <f>VLOOKUP(C125,'[1]PNECs '!$B$2:$M$706,12,FALSE)</f>
        <v>4.2081999999999997</v>
      </c>
      <c r="M125" t="str">
        <f>VLOOKUP(C125,'[1]PNECs '!$B$2:$N$706,13,FALSE)</f>
        <v>U</v>
      </c>
      <c r="N125">
        <f>VLOOKUP(C125,'[1]PNECs '!$B$2:$O$706,14,FALSE)</f>
        <v>16151.021676255996</v>
      </c>
      <c r="O125" s="61">
        <f t="shared" si="1"/>
        <v>0.22384865182597294</v>
      </c>
    </row>
    <row r="126" spans="1:15">
      <c r="A126">
        <v>143</v>
      </c>
      <c r="B126" t="s">
        <v>1198</v>
      </c>
      <c r="C126" s="49" t="s">
        <v>1199</v>
      </c>
      <c r="D126" s="50" t="s">
        <v>947</v>
      </c>
      <c r="E126" s="62">
        <v>0.15</v>
      </c>
      <c r="G126" s="58" t="s">
        <v>926</v>
      </c>
      <c r="H126" s="52" t="s">
        <v>1200</v>
      </c>
      <c r="I126" t="s">
        <v>937</v>
      </c>
      <c r="J126" t="s">
        <v>934</v>
      </c>
      <c r="K126" s="59" t="s">
        <v>939</v>
      </c>
      <c r="L126">
        <f>VLOOKUP(C126,'[1]PNECs '!$B$2:$M$706,12,FALSE)</f>
        <v>3.4</v>
      </c>
      <c r="M126" t="str">
        <f>VLOOKUP(C126,'[1]PNECs '!$B$2:$N$706,13,FALSE)</f>
        <v>E</v>
      </c>
      <c r="N126">
        <f>VLOOKUP(C126,'[1]PNECs '!$B$2:$O$706,14,FALSE)</f>
        <v>2511.8864315095811</v>
      </c>
      <c r="O126" s="61">
        <f t="shared" si="1"/>
        <v>18.852928457485994</v>
      </c>
    </row>
    <row r="127" spans="1:15">
      <c r="A127">
        <v>144</v>
      </c>
      <c r="B127" t="s">
        <v>1201</v>
      </c>
      <c r="C127" s="49" t="s">
        <v>1202</v>
      </c>
      <c r="D127" s="50" t="s">
        <v>947</v>
      </c>
      <c r="E127" s="60">
        <v>0.34</v>
      </c>
      <c r="F127" t="s">
        <v>971</v>
      </c>
      <c r="G127" t="s">
        <v>971</v>
      </c>
      <c r="H127" s="52" t="s">
        <v>972</v>
      </c>
      <c r="I127" t="s">
        <v>949</v>
      </c>
      <c r="J127" t="s">
        <v>950</v>
      </c>
      <c r="K127" s="59"/>
      <c r="L127">
        <f>VLOOKUP(C127,'[1]PNECs '!$B$2:$M$706,12,FALSE)</f>
        <v>2.35</v>
      </c>
      <c r="M127" t="str">
        <f>VLOOKUP(C127,'[1]PNECs '!$B$2:$N$706,13,FALSE)</f>
        <v>E</v>
      </c>
      <c r="N127">
        <f>VLOOKUP(C127,'[1]PNECs '!$B$2:$O$706,14,FALSE)</f>
        <v>223.87211385683412</v>
      </c>
      <c r="O127" s="61">
        <f t="shared" si="1"/>
        <v>4.3038160243393859</v>
      </c>
    </row>
    <row r="128" spans="1:15">
      <c r="A128">
        <v>145</v>
      </c>
      <c r="B128" t="s">
        <v>1203</v>
      </c>
      <c r="C128" s="49" t="s">
        <v>1204</v>
      </c>
      <c r="D128" s="50" t="s">
        <v>947</v>
      </c>
      <c r="E128" s="60">
        <v>0.48</v>
      </c>
      <c r="G128" s="58" t="s">
        <v>965</v>
      </c>
      <c r="H128" s="52" t="s">
        <v>1047</v>
      </c>
      <c r="I128" t="s">
        <v>949</v>
      </c>
      <c r="J128" t="s">
        <v>934</v>
      </c>
      <c r="K128" s="59"/>
      <c r="L128">
        <f>VLOOKUP(C128,'[1]PNECs '!$B$2:$M$706,12,FALSE)</f>
        <v>2.41</v>
      </c>
      <c r="M128" t="str">
        <f>VLOOKUP(C128,'[1]PNECs '!$B$2:$N$706,13,FALSE)</f>
        <v>E</v>
      </c>
      <c r="N128">
        <f>VLOOKUP(C128,'[1]PNECs '!$B$2:$O$706,14,FALSE)</f>
        <v>257.03957827688663</v>
      </c>
      <c r="O128" s="61">
        <f t="shared" si="1"/>
        <v>6.8624424801015351</v>
      </c>
    </row>
    <row r="129" spans="1:15">
      <c r="A129">
        <v>146</v>
      </c>
      <c r="B129" t="s">
        <v>1205</v>
      </c>
      <c r="C129" s="49" t="s">
        <v>1206</v>
      </c>
      <c r="D129" s="50" t="s">
        <v>947</v>
      </c>
      <c r="E129" s="60">
        <v>28</v>
      </c>
      <c r="F129">
        <v>10</v>
      </c>
      <c r="H129" s="52"/>
      <c r="I129" t="s">
        <v>949</v>
      </c>
      <c r="J129" t="s">
        <v>960</v>
      </c>
      <c r="K129" s="59"/>
      <c r="L129">
        <f>VLOOKUP(C129,'[1]PNECs '!$B$2:$M$706,12,FALSE)</f>
        <v>2.4131999999999999E-3</v>
      </c>
      <c r="M129" t="str">
        <f>VLOOKUP(C129,'[1]PNECs '!$B$2:$N$706,13,FALSE)</f>
        <v>U</v>
      </c>
      <c r="N129">
        <f>VLOOKUP(C129,'[1]PNECs '!$B$2:$O$706,14,FALSE)</f>
        <v>1.0055720648728266</v>
      </c>
      <c r="O129" s="61">
        <f t="shared" si="1"/>
        <v>46.162907280132096</v>
      </c>
    </row>
    <row r="130" spans="1:15">
      <c r="A130">
        <v>147</v>
      </c>
      <c r="B130" t="s">
        <v>1207</v>
      </c>
      <c r="C130" s="49" t="s">
        <v>1208</v>
      </c>
      <c r="D130" s="50" t="s">
        <v>947</v>
      </c>
      <c r="E130" s="60">
        <v>3</v>
      </c>
      <c r="G130" s="58" t="s">
        <v>965</v>
      </c>
      <c r="H130" s="52" t="s">
        <v>1047</v>
      </c>
      <c r="I130" t="s">
        <v>949</v>
      </c>
      <c r="J130" t="s">
        <v>1012</v>
      </c>
      <c r="K130" s="59"/>
      <c r="L130">
        <f>VLOOKUP(C130,'[1]PNECs '!$B$2:$M$706,12,FALSE)</f>
        <v>2.08</v>
      </c>
      <c r="M130" t="str">
        <f>VLOOKUP(C130,'[1]PNECs '!$B$2:$N$706,13,FALSE)</f>
        <v>E</v>
      </c>
      <c r="N130">
        <f>VLOOKUP(C130,'[1]PNECs '!$B$2:$O$706,14,FALSE)</f>
        <v>120.22644346174135</v>
      </c>
      <c r="O130" s="61">
        <f t="shared" si="1"/>
        <v>22.614558921030071</v>
      </c>
    </row>
    <row r="131" spans="1:15">
      <c r="A131">
        <v>148</v>
      </c>
      <c r="B131" t="s">
        <v>1209</v>
      </c>
      <c r="C131" s="49" t="s">
        <v>1210</v>
      </c>
      <c r="D131" s="50" t="s">
        <v>947</v>
      </c>
      <c r="E131" s="63">
        <v>30.5</v>
      </c>
      <c r="G131" s="58" t="s">
        <v>965</v>
      </c>
      <c r="H131" s="52" t="s">
        <v>1047</v>
      </c>
      <c r="I131" t="s">
        <v>949</v>
      </c>
      <c r="J131" t="s">
        <v>934</v>
      </c>
      <c r="K131" s="59"/>
      <c r="L131">
        <f>VLOOKUP(C131,'[1]PNECs '!$B$2:$M$706,12,FALSE)</f>
        <v>1.56</v>
      </c>
      <c r="M131" t="str">
        <f>VLOOKUP(C131,'[1]PNECs '!$B$2:$N$706,13,FALSE)</f>
        <v>E</v>
      </c>
      <c r="N131">
        <f>VLOOKUP(C131,'[1]PNECs '!$B$2:$O$706,14,FALSE)</f>
        <v>36.307805477010156</v>
      </c>
      <c r="O131" s="61">
        <f t="shared" si="1"/>
        <v>103.47447051221121</v>
      </c>
    </row>
    <row r="132" spans="1:15">
      <c r="A132">
        <v>149</v>
      </c>
      <c r="B132" t="s">
        <v>1211</v>
      </c>
      <c r="C132" s="49" t="s">
        <v>1212</v>
      </c>
      <c r="D132" s="50" t="s">
        <v>947</v>
      </c>
      <c r="E132" s="60">
        <v>2.6</v>
      </c>
      <c r="G132" s="58" t="s">
        <v>926</v>
      </c>
      <c r="H132" s="52" t="s">
        <v>1047</v>
      </c>
      <c r="I132" t="s">
        <v>949</v>
      </c>
      <c r="J132" t="s">
        <v>934</v>
      </c>
      <c r="K132" s="59"/>
      <c r="L132">
        <f>VLOOKUP(C132,'[1]PNECs '!$B$2:$M$706,12,FALSE)</f>
        <v>2.5299999999999998</v>
      </c>
      <c r="M132" t="str">
        <f>VLOOKUP(C132,'[1]PNECs '!$B$2:$N$706,13,FALSE)</f>
        <v>E</v>
      </c>
      <c r="N132">
        <f>VLOOKUP(C132,'[1]PNECs '!$B$2:$O$706,14,FALSE)</f>
        <v>338.84415613920248</v>
      </c>
      <c r="O132" s="61">
        <f t="shared" si="1"/>
        <v>47.678543414519169</v>
      </c>
    </row>
    <row r="133" spans="1:15">
      <c r="A133">
        <v>151</v>
      </c>
      <c r="B133" t="s">
        <v>1213</v>
      </c>
      <c r="C133" s="49" t="s">
        <v>1214</v>
      </c>
      <c r="D133" s="50" t="s">
        <v>947</v>
      </c>
      <c r="E133" s="62">
        <v>0.4</v>
      </c>
      <c r="G133" s="58"/>
      <c r="H133" s="52" t="s">
        <v>1215</v>
      </c>
      <c r="I133" t="s">
        <v>949</v>
      </c>
      <c r="J133" t="s">
        <v>1012</v>
      </c>
      <c r="K133" s="59" t="s">
        <v>939</v>
      </c>
      <c r="L133">
        <f>VLOOKUP(C133,'[1]PNECs '!$B$2:$M$706,12,FALSE)</f>
        <v>2.02</v>
      </c>
      <c r="M133" t="str">
        <f>VLOOKUP(C133,'[1]PNECs '!$B$2:$N$706,13,FALSE)</f>
        <v>E</v>
      </c>
      <c r="N133">
        <f>VLOOKUP(C133,'[1]PNECs '!$B$2:$O$706,14,FALSE)</f>
        <v>104.71285480508998</v>
      </c>
      <c r="O133" s="61">
        <f t="shared" ref="O133:O196" si="2">E133*(2.6*(0.615+0.019*N133))</f>
        <v>2.708726010948578</v>
      </c>
    </row>
    <row r="134" spans="1:15">
      <c r="A134">
        <v>152</v>
      </c>
      <c r="B134" t="s">
        <v>1216</v>
      </c>
      <c r="C134" s="49" t="s">
        <v>1217</v>
      </c>
      <c r="D134" s="50" t="s">
        <v>947</v>
      </c>
      <c r="E134" s="62">
        <v>1.85</v>
      </c>
      <c r="G134" s="58" t="s">
        <v>1218</v>
      </c>
      <c r="H134" s="52" t="s">
        <v>1219</v>
      </c>
      <c r="I134" t="s">
        <v>949</v>
      </c>
      <c r="J134" t="s">
        <v>1012</v>
      </c>
      <c r="K134" s="59" t="s">
        <v>939</v>
      </c>
      <c r="L134">
        <f>VLOOKUP(C134,'[1]PNECs '!$B$2:$M$706,12,FALSE)</f>
        <v>1.66</v>
      </c>
      <c r="M134" t="str">
        <f>VLOOKUP(C134,'[1]PNECs '!$B$2:$N$706,13,FALSE)</f>
        <v>E</v>
      </c>
      <c r="N134">
        <f>VLOOKUP(C134,'[1]PNECs '!$B$2:$O$706,14,FALSE)</f>
        <v>45.708818961487509</v>
      </c>
      <c r="O134" s="61">
        <f t="shared" si="2"/>
        <v>7.1354789648903436</v>
      </c>
    </row>
    <row r="135" spans="1:15">
      <c r="A135">
        <v>153</v>
      </c>
      <c r="B135" t="s">
        <v>1220</v>
      </c>
      <c r="C135" s="49" t="s">
        <v>1221</v>
      </c>
      <c r="D135" s="50" t="s">
        <v>947</v>
      </c>
      <c r="E135" s="60">
        <v>0.5</v>
      </c>
      <c r="F135">
        <v>10</v>
      </c>
      <c r="H135" s="52"/>
      <c r="I135" t="s">
        <v>949</v>
      </c>
      <c r="J135" t="s">
        <v>960</v>
      </c>
      <c r="K135" s="59"/>
      <c r="L135">
        <f>VLOOKUP(C135,'[1]PNECs '!$B$2:$M$706,12,FALSE)</f>
        <v>1.5</v>
      </c>
      <c r="M135" t="str">
        <f>VLOOKUP(C135,'[1]PNECs '!$B$2:$N$706,13,FALSE)</f>
        <v>E</v>
      </c>
      <c r="N135">
        <f>VLOOKUP(C135,'[1]PNECs '!$B$2:$O$706,14,FALSE)</f>
        <v>31.622776601683803</v>
      </c>
      <c r="O135" s="61">
        <f t="shared" si="2"/>
        <v>1.58058258206159</v>
      </c>
    </row>
    <row r="136" spans="1:15">
      <c r="A136">
        <v>154</v>
      </c>
      <c r="B136" t="s">
        <v>1222</v>
      </c>
      <c r="C136" s="49" t="s">
        <v>1223</v>
      </c>
      <c r="D136" s="50" t="s">
        <v>947</v>
      </c>
      <c r="E136" s="60">
        <v>0.14000000000000001</v>
      </c>
      <c r="G136" s="58" t="s">
        <v>965</v>
      </c>
      <c r="H136" s="52" t="s">
        <v>1047</v>
      </c>
      <c r="I136" t="s">
        <v>937</v>
      </c>
      <c r="J136" t="s">
        <v>934</v>
      </c>
      <c r="K136" s="59"/>
      <c r="L136">
        <f>VLOOKUP(C136,'[1]PNECs '!$B$2:$M$706,12,FALSE)</f>
        <v>2.3323999999999998</v>
      </c>
      <c r="M136" t="str">
        <f>VLOOKUP(C136,'[1]PNECs '!$B$2:$N$706,13,FALSE)</f>
        <v>U</v>
      </c>
      <c r="N136">
        <f>VLOOKUP(C136,'[1]PNECs '!$B$2:$O$706,14,FALSE)</f>
        <v>214.98096103893585</v>
      </c>
      <c r="O136" s="61">
        <f t="shared" si="2"/>
        <v>1.7106683265452807</v>
      </c>
    </row>
    <row r="137" spans="1:15">
      <c r="A137">
        <v>155</v>
      </c>
      <c r="B137" t="s">
        <v>1224</v>
      </c>
      <c r="C137" s="49" t="s">
        <v>1225</v>
      </c>
      <c r="D137" s="50" t="s">
        <v>947</v>
      </c>
      <c r="E137" s="60">
        <v>0.1</v>
      </c>
      <c r="H137" s="52"/>
      <c r="I137" t="s">
        <v>949</v>
      </c>
      <c r="J137" t="s">
        <v>960</v>
      </c>
      <c r="K137" s="59"/>
      <c r="L137">
        <f>VLOOKUP(C137,'[1]PNECs '!$B$2:$M$706,12,FALSE)</f>
        <v>3.18</v>
      </c>
      <c r="M137" t="str">
        <f>VLOOKUP(C137,'[1]PNECs '!$B$2:$N$706,13,FALSE)</f>
        <v>E</v>
      </c>
      <c r="N137">
        <f>VLOOKUP(C137,'[1]PNECs '!$B$2:$O$706,14,FALSE)</f>
        <v>1513.5612484362093</v>
      </c>
      <c r="O137" s="61">
        <f t="shared" si="2"/>
        <v>7.6368925672748738</v>
      </c>
    </row>
    <row r="138" spans="1:15">
      <c r="A138">
        <v>156</v>
      </c>
      <c r="B138" t="s">
        <v>1226</v>
      </c>
      <c r="C138" s="49" t="s">
        <v>1227</v>
      </c>
      <c r="D138" s="50" t="s">
        <v>934</v>
      </c>
      <c r="E138" s="60">
        <v>7.0000000000000001E-3</v>
      </c>
      <c r="F138">
        <v>1000</v>
      </c>
      <c r="G138" s="58" t="s">
        <v>965</v>
      </c>
      <c r="H138" s="52" t="s">
        <v>966</v>
      </c>
      <c r="I138" t="s">
        <v>937</v>
      </c>
      <c r="J138" t="s">
        <v>934</v>
      </c>
      <c r="K138" s="59"/>
      <c r="L138">
        <f>VLOOKUP(C138,'[1]PNECs '!$B$2:$M$706,12,FALSE)</f>
        <v>2.4826000000000001</v>
      </c>
      <c r="M138" t="str">
        <f>VLOOKUP(C138,'[1]PNECs '!$B$2:$N$706,13,FALSE)</f>
        <v>U</v>
      </c>
      <c r="N138">
        <f>VLOOKUP(C138,'[1]PNECs '!$B$2:$O$706,14,FALSE)</f>
        <v>303.80855564655451</v>
      </c>
      <c r="O138" s="61">
        <f t="shared" si="2"/>
        <v>0.11624999854257854</v>
      </c>
    </row>
    <row r="139" spans="1:15">
      <c r="A139">
        <v>157</v>
      </c>
      <c r="B139" t="s">
        <v>1228</v>
      </c>
      <c r="C139" s="49" t="s">
        <v>1229</v>
      </c>
      <c r="D139" s="50" t="s">
        <v>947</v>
      </c>
      <c r="E139" s="62">
        <v>2.0000000000000001E-4</v>
      </c>
      <c r="F139">
        <v>1000</v>
      </c>
      <c r="G139" t="s">
        <v>1230</v>
      </c>
      <c r="H139" s="52" t="s">
        <v>972</v>
      </c>
      <c r="I139" t="s">
        <v>949</v>
      </c>
      <c r="J139" t="s">
        <v>1012</v>
      </c>
      <c r="K139" s="59" t="s">
        <v>939</v>
      </c>
      <c r="L139">
        <f>VLOOKUP(C139,'[1]PNECs '!$B$2:$M$706,12,FALSE)</f>
        <v>2.75</v>
      </c>
      <c r="M139" t="str">
        <f>VLOOKUP(C139,'[1]PNECs '!$B$2:$N$706,13,FALSE)</f>
        <v>E</v>
      </c>
      <c r="N139">
        <f>VLOOKUP(C139,'[1]PNECs '!$B$2:$O$706,14,FALSE)</f>
        <v>562.34132519034927</v>
      </c>
      <c r="O139" s="61">
        <f t="shared" si="2"/>
        <v>5.8757322928806519E-3</v>
      </c>
    </row>
    <row r="140" spans="1:15">
      <c r="A140">
        <v>158</v>
      </c>
      <c r="B140" t="s">
        <v>1231</v>
      </c>
      <c r="C140" s="49" t="s">
        <v>1232</v>
      </c>
      <c r="D140" s="50" t="s">
        <v>947</v>
      </c>
      <c r="E140" s="60">
        <v>6.2</v>
      </c>
      <c r="G140" s="58" t="s">
        <v>926</v>
      </c>
      <c r="H140" s="52" t="s">
        <v>1047</v>
      </c>
      <c r="I140" t="s">
        <v>949</v>
      </c>
      <c r="J140" t="s">
        <v>1012</v>
      </c>
      <c r="K140" s="59"/>
      <c r="L140">
        <f>VLOOKUP(C140,'[1]PNECs '!$B$2:$M$706,12,FALSE)</f>
        <v>2.6</v>
      </c>
      <c r="M140" t="str">
        <f>VLOOKUP(C140,'[1]PNECs '!$B$2:$N$706,13,FALSE)</f>
        <v>E</v>
      </c>
      <c r="N140">
        <f>VLOOKUP(C140,'[1]PNECs '!$B$2:$O$706,14,FALSE)</f>
        <v>398.10717055349761</v>
      </c>
      <c r="O140" s="61">
        <f t="shared" si="2"/>
        <v>131.84606419712526</v>
      </c>
    </row>
    <row r="141" spans="1:15">
      <c r="A141">
        <v>159</v>
      </c>
      <c r="B141" t="s">
        <v>1233</v>
      </c>
      <c r="C141" s="49" t="s">
        <v>1234</v>
      </c>
      <c r="D141" s="50" t="s">
        <v>947</v>
      </c>
      <c r="E141" s="60">
        <v>5.9999999999999995E-4</v>
      </c>
      <c r="H141" s="52" t="s">
        <v>948</v>
      </c>
      <c r="I141" t="s">
        <v>949</v>
      </c>
      <c r="J141" t="s">
        <v>950</v>
      </c>
      <c r="K141" s="59"/>
      <c r="L141">
        <f>VLOOKUP(C141,'[1]PNECs '!$B$2:$M$706,12,FALSE)</f>
        <v>1.67</v>
      </c>
      <c r="M141" t="str">
        <f>VLOOKUP(C141,'[1]PNECs '!$B$2:$N$706,13,FALSE)</f>
        <v>E</v>
      </c>
      <c r="N141">
        <f>VLOOKUP(C141,'[1]PNECs '!$B$2:$O$706,14,FALSE)</f>
        <v>46.773514128719818</v>
      </c>
      <c r="O141" s="74">
        <f t="shared" si="2"/>
        <v>2.3457669587752554E-3</v>
      </c>
    </row>
    <row r="142" spans="1:15">
      <c r="A142">
        <v>160</v>
      </c>
      <c r="B142" t="s">
        <v>1235</v>
      </c>
      <c r="C142" s="49" t="s">
        <v>1236</v>
      </c>
      <c r="D142" s="50" t="s">
        <v>934</v>
      </c>
      <c r="E142" s="60">
        <v>0.47</v>
      </c>
      <c r="G142" s="58" t="s">
        <v>926</v>
      </c>
      <c r="H142" s="52" t="s">
        <v>346</v>
      </c>
      <c r="I142" t="s">
        <v>937</v>
      </c>
      <c r="J142" t="s">
        <v>934</v>
      </c>
      <c r="K142" s="59"/>
      <c r="L142">
        <f>VLOOKUP(C142,'[1]PNECs '!$B$2:$M$706,12,FALSE)</f>
        <v>3.0516999999999999</v>
      </c>
      <c r="M142" t="str">
        <f>VLOOKUP(C142,'[1]PNECs '!$B$2:$N$706,13,FALSE)</f>
        <v>U</v>
      </c>
      <c r="N142">
        <f>VLOOKUP(C142,'[1]PNECs '!$B$2:$O$706,14,FALSE)</f>
        <v>1126.4190846286351</v>
      </c>
      <c r="O142" s="61">
        <f t="shared" si="2"/>
        <v>26.904728306907646</v>
      </c>
    </row>
    <row r="143" spans="1:15">
      <c r="A143">
        <v>161</v>
      </c>
      <c r="B143" t="s">
        <v>1237</v>
      </c>
      <c r="C143" s="49" t="s">
        <v>1238</v>
      </c>
      <c r="D143" s="50" t="s">
        <v>947</v>
      </c>
      <c r="E143" s="60">
        <v>0.76</v>
      </c>
      <c r="G143" s="58" t="s">
        <v>926</v>
      </c>
      <c r="H143" s="52" t="s">
        <v>1047</v>
      </c>
      <c r="I143" t="s">
        <v>949</v>
      </c>
      <c r="J143" t="s">
        <v>1012</v>
      </c>
      <c r="K143" s="59"/>
      <c r="L143">
        <f>VLOOKUP(C143,'[1]PNECs '!$B$2:$M$706,12,FALSE)</f>
        <v>3.1110000000000002</v>
      </c>
      <c r="M143" t="str">
        <f>VLOOKUP(C143,'[1]PNECs '!$B$2:$N$706,13,FALSE)</f>
        <v>K</v>
      </c>
      <c r="N143">
        <f>VLOOKUP(C143,'[1]PNECs '!$B$2:$O$706,14,FALSE)</f>
        <v>1291.2192736135357</v>
      </c>
      <c r="O143" s="61">
        <f t="shared" si="2"/>
        <v>49.692776408546585</v>
      </c>
    </row>
    <row r="144" spans="1:15">
      <c r="A144">
        <v>162</v>
      </c>
      <c r="B144" t="s">
        <v>1239</v>
      </c>
      <c r="C144" s="49" t="s">
        <v>1240</v>
      </c>
      <c r="D144" s="50" t="s">
        <v>947</v>
      </c>
      <c r="E144" s="60">
        <v>0.2</v>
      </c>
      <c r="G144" s="58" t="s">
        <v>926</v>
      </c>
      <c r="H144" s="52" t="s">
        <v>1047</v>
      </c>
      <c r="I144" t="s">
        <v>937</v>
      </c>
      <c r="J144" t="s">
        <v>934</v>
      </c>
      <c r="K144" s="59"/>
      <c r="L144">
        <f>VLOOKUP(C144,'[1]PNECs '!$B$2:$M$706,12,FALSE)</f>
        <v>1.85</v>
      </c>
      <c r="M144" t="str">
        <f>VLOOKUP(C144,'[1]PNECs '!$B$2:$N$706,13,FALSE)</f>
        <v>E</v>
      </c>
      <c r="N144">
        <f>VLOOKUP(C144,'[1]PNECs '!$B$2:$O$706,14,FALSE)</f>
        <v>70.794578438413865</v>
      </c>
      <c r="O144" s="61">
        <f t="shared" si="2"/>
        <v>1.019250434971529</v>
      </c>
    </row>
    <row r="145" spans="1:15">
      <c r="A145">
        <v>163</v>
      </c>
      <c r="B145" t="s">
        <v>1241</v>
      </c>
      <c r="C145" s="49" t="s">
        <v>1242</v>
      </c>
      <c r="D145" s="50" t="s">
        <v>947</v>
      </c>
      <c r="E145" s="62">
        <v>6.4</v>
      </c>
      <c r="H145" s="52" t="s">
        <v>1243</v>
      </c>
      <c r="I145" t="s">
        <v>949</v>
      </c>
      <c r="J145" t="s">
        <v>960</v>
      </c>
      <c r="K145" s="59" t="s">
        <v>939</v>
      </c>
      <c r="L145">
        <f>VLOOKUP(C145,'[1]PNECs '!$B$2:$M$706,12,FALSE)</f>
        <v>2.5299999999999998</v>
      </c>
      <c r="M145" t="str">
        <f>VLOOKUP(C145,'[1]PNECs '!$B$2:$N$706,13,FALSE)</f>
        <v>E</v>
      </c>
      <c r="N145">
        <f>VLOOKUP(C145,'[1]PNECs '!$B$2:$O$706,14,FALSE)</f>
        <v>338.84415613920248</v>
      </c>
      <c r="O145" s="61">
        <f t="shared" si="2"/>
        <v>117.36256840497026</v>
      </c>
    </row>
    <row r="146" spans="1:15">
      <c r="A146">
        <v>164</v>
      </c>
      <c r="B146" t="s">
        <v>1244</v>
      </c>
      <c r="C146" s="49" t="s">
        <v>1245</v>
      </c>
      <c r="D146" s="50" t="s">
        <v>947</v>
      </c>
      <c r="E146" s="60">
        <v>179</v>
      </c>
      <c r="F146">
        <v>10</v>
      </c>
      <c r="H146" s="52" t="s">
        <v>1246</v>
      </c>
      <c r="I146" t="s">
        <v>949</v>
      </c>
      <c r="J146" t="s">
        <v>960</v>
      </c>
      <c r="K146" s="59"/>
      <c r="L146">
        <f>VLOOKUP(C146,'[1]PNECs '!$B$2:$M$706,12,FALSE)</f>
        <v>1.0781000000000001</v>
      </c>
      <c r="M146" t="str">
        <f>VLOOKUP(C146,'[1]PNECs '!$B$2:$N$706,13,FALSE)</f>
        <v>M</v>
      </c>
      <c r="N146">
        <f>VLOOKUP(C146,'[1]PNECs '!$B$2:$O$706,14,FALSE)</f>
        <v>11.970161227254177</v>
      </c>
      <c r="O146" s="61">
        <f t="shared" si="2"/>
        <v>392.06834766811784</v>
      </c>
    </row>
    <row r="147" spans="1:15">
      <c r="A147">
        <v>165</v>
      </c>
      <c r="B147" t="s">
        <v>1247</v>
      </c>
      <c r="C147" s="49" t="s">
        <v>1248</v>
      </c>
      <c r="D147" s="50" t="s">
        <v>947</v>
      </c>
      <c r="E147" s="60">
        <v>2.2000000000000001E-3</v>
      </c>
      <c r="G147" s="58" t="s">
        <v>926</v>
      </c>
      <c r="H147" s="52" t="s">
        <v>1047</v>
      </c>
      <c r="I147" t="s">
        <v>937</v>
      </c>
      <c r="J147" t="s">
        <v>934</v>
      </c>
      <c r="K147" s="59"/>
      <c r="L147">
        <f>VLOOKUP(C147,'[1]PNECs '!$B$2:$M$706,12,FALSE)</f>
        <v>2.3117000000000001</v>
      </c>
      <c r="M147" t="str">
        <f>VLOOKUP(C147,'[1]PNECs '!$B$2:$N$706,13,FALSE)</f>
        <v>K</v>
      </c>
      <c r="N147">
        <f>VLOOKUP(C147,'[1]PNECs '!$B$2:$O$706,14,FALSE)</f>
        <v>204.97457754533991</v>
      </c>
      <c r="O147" s="75">
        <f t="shared" si="2"/>
        <v>2.5794437087627548E-2</v>
      </c>
    </row>
    <row r="148" spans="1:15">
      <c r="A148">
        <v>166</v>
      </c>
      <c r="B148" t="s">
        <v>1249</v>
      </c>
      <c r="C148" s="49" t="s">
        <v>1250</v>
      </c>
      <c r="D148" s="50" t="s">
        <v>947</v>
      </c>
      <c r="E148" s="60">
        <v>1.6000000000000001E-3</v>
      </c>
      <c r="G148" s="58" t="s">
        <v>926</v>
      </c>
      <c r="H148" s="52" t="s">
        <v>1047</v>
      </c>
      <c r="I148" t="s">
        <v>937</v>
      </c>
      <c r="J148" t="s">
        <v>934</v>
      </c>
      <c r="K148" s="59"/>
      <c r="L148">
        <f>VLOOKUP(C148,'[1]PNECs '!$B$2:$M$706,12,FALSE)</f>
        <v>3.3052000000000001</v>
      </c>
      <c r="M148" t="str">
        <f>VLOOKUP(C148,'[1]PNECs '!$B$2:$N$706,13,FALSE)</f>
        <v>M</v>
      </c>
      <c r="N148">
        <f>VLOOKUP(C148,'[1]PNECs '!$B$2:$O$706,14,FALSE)</f>
        <v>2019.2960697981205</v>
      </c>
      <c r="O148" s="61">
        <f t="shared" si="2"/>
        <v>0.16216356135684346</v>
      </c>
    </row>
    <row r="149" spans="1:15">
      <c r="A149">
        <v>167</v>
      </c>
      <c r="B149" t="s">
        <v>1251</v>
      </c>
      <c r="C149" s="49" t="s">
        <v>1252</v>
      </c>
      <c r="D149" s="50" t="s">
        <v>947</v>
      </c>
      <c r="E149" s="60">
        <v>0.2</v>
      </c>
      <c r="F149">
        <v>10</v>
      </c>
      <c r="H149" s="52"/>
      <c r="I149" t="s">
        <v>949</v>
      </c>
      <c r="J149" t="s">
        <v>960</v>
      </c>
      <c r="K149" s="59"/>
      <c r="L149">
        <f>VLOOKUP(C149,'[1]PNECs '!$B$2:$M$706,12,FALSE)</f>
        <v>1.5268999999999999</v>
      </c>
      <c r="M149" t="str">
        <f>VLOOKUP(C149,'[1]PNECs '!$B$2:$N$706,13,FALSE)</f>
        <v>K</v>
      </c>
      <c r="N149">
        <f>VLOOKUP(C149,'[1]PNECs '!$B$2:$O$706,14,FALSE)</f>
        <v>33.643409364322999</v>
      </c>
      <c r="O149" s="61">
        <f t="shared" si="2"/>
        <v>0.6521968845195113</v>
      </c>
    </row>
    <row r="150" spans="1:15">
      <c r="A150">
        <v>168</v>
      </c>
      <c r="B150" t="s">
        <v>1253</v>
      </c>
      <c r="C150" s="49" t="s">
        <v>1254</v>
      </c>
      <c r="D150" s="50" t="s">
        <v>934</v>
      </c>
      <c r="E150" s="60">
        <v>1.115</v>
      </c>
      <c r="F150">
        <v>1000</v>
      </c>
      <c r="G150" s="58" t="s">
        <v>926</v>
      </c>
      <c r="H150" s="52" t="s">
        <v>927</v>
      </c>
      <c r="I150" t="s">
        <v>937</v>
      </c>
      <c r="J150" t="s">
        <v>934</v>
      </c>
      <c r="K150" s="59"/>
      <c r="L150">
        <f>VLOOKUP(C150,'[1]PNECs '!$B$2:$M$706,12,FALSE)</f>
        <v>3.1432000000000002</v>
      </c>
      <c r="M150" t="str">
        <f>VLOOKUP(C150,'[1]PNECs '!$B$2:$N$706,13,FALSE)</f>
        <v>DT</v>
      </c>
      <c r="N150">
        <f>VLOOKUP(C150,'[1]PNECs '!$B$2:$O$706,14,FALSE)</f>
        <v>1390.5928754654474</v>
      </c>
      <c r="O150" s="61">
        <f t="shared" si="2"/>
        <v>78.378131173512301</v>
      </c>
    </row>
    <row r="151" spans="1:15">
      <c r="A151">
        <v>169</v>
      </c>
      <c r="B151" t="s">
        <v>1255</v>
      </c>
      <c r="C151" s="49" t="s">
        <v>1256</v>
      </c>
      <c r="D151" s="50" t="s">
        <v>947</v>
      </c>
      <c r="E151" s="62">
        <v>1.6</v>
      </c>
      <c r="F151">
        <v>1000</v>
      </c>
      <c r="G151" s="58"/>
      <c r="H151" s="52" t="s">
        <v>1243</v>
      </c>
      <c r="I151" t="s">
        <v>949</v>
      </c>
      <c r="J151" t="s">
        <v>1012</v>
      </c>
      <c r="K151" s="59" t="s">
        <v>939</v>
      </c>
      <c r="L151">
        <f>VLOOKUP(C151,'[1]PNECs '!$B$2:$M$706,12,FALSE)</f>
        <v>1.73</v>
      </c>
      <c r="M151" t="str">
        <f>VLOOKUP(C151,'[1]PNECs '!$B$2:$N$706,13,FALSE)</f>
        <v>E</v>
      </c>
      <c r="N151">
        <f>VLOOKUP(C151,'[1]PNECs '!$B$2:$O$706,14,FALSE)</f>
        <v>53.703179637025293</v>
      </c>
      <c r="O151" s="61">
        <f t="shared" si="2"/>
        <v>6.8030993185104798</v>
      </c>
    </row>
    <row r="152" spans="1:15">
      <c r="A152">
        <v>170</v>
      </c>
      <c r="B152" t="s">
        <v>1257</v>
      </c>
      <c r="C152" s="49" t="s">
        <v>1258</v>
      </c>
      <c r="D152" s="50" t="s">
        <v>947</v>
      </c>
      <c r="E152" s="60">
        <v>55</v>
      </c>
      <c r="G152" s="58" t="s">
        <v>926</v>
      </c>
      <c r="H152" s="52" t="s">
        <v>1047</v>
      </c>
      <c r="I152" t="s">
        <v>949</v>
      </c>
      <c r="J152" t="s">
        <v>1012</v>
      </c>
      <c r="K152" s="59"/>
      <c r="L152">
        <f>VLOOKUP(C152,'[1]PNECs '!$B$2:$M$706,12,FALSE)</f>
        <v>1.9676</v>
      </c>
      <c r="M152" t="str">
        <f>VLOOKUP(C152,'[1]PNECs '!$B$2:$N$706,13,FALSE)</f>
        <v>U</v>
      </c>
      <c r="N152">
        <f>VLOOKUP(C152,'[1]PNECs '!$B$2:$O$706,14,FALSE)</f>
        <v>92.811117102016908</v>
      </c>
      <c r="O152" s="61">
        <f t="shared" si="2"/>
        <v>340.1128051661799</v>
      </c>
    </row>
    <row r="153" spans="1:15">
      <c r="A153">
        <v>171</v>
      </c>
      <c r="B153" t="s">
        <v>1259</v>
      </c>
      <c r="C153" s="49" t="s">
        <v>1260</v>
      </c>
      <c r="D153" s="50" t="s">
        <v>934</v>
      </c>
      <c r="E153" s="63">
        <v>21.120999999999999</v>
      </c>
      <c r="F153">
        <v>1000</v>
      </c>
      <c r="G153" s="58" t="s">
        <v>935</v>
      </c>
      <c r="H153" s="52" t="s">
        <v>936</v>
      </c>
      <c r="I153" t="s">
        <v>937</v>
      </c>
      <c r="J153" t="s">
        <v>934</v>
      </c>
      <c r="K153" s="59"/>
      <c r="L153">
        <f>VLOOKUP(C153,'[1]PNECs '!$B$2:$M$706,12,FALSE)</f>
        <v>1.3</v>
      </c>
      <c r="M153" t="str">
        <f>VLOOKUP(C153,'[1]PNECs '!$B$2:$N$706,13,FALSE)</f>
        <v>E</v>
      </c>
      <c r="N153">
        <f>VLOOKUP(C153,'[1]PNECs '!$B$2:$O$706,14,FALSE)</f>
        <v>19.952623149688804</v>
      </c>
      <c r="O153" s="61">
        <f t="shared" si="2"/>
        <v>54.590595065102107</v>
      </c>
    </row>
    <row r="154" spans="1:15">
      <c r="A154">
        <v>172</v>
      </c>
      <c r="B154" t="s">
        <v>1261</v>
      </c>
      <c r="C154" s="49" t="s">
        <v>1262</v>
      </c>
      <c r="D154" s="50" t="s">
        <v>934</v>
      </c>
      <c r="E154" s="60">
        <v>0.68</v>
      </c>
      <c r="F154">
        <v>1000</v>
      </c>
      <c r="G154" s="58" t="s">
        <v>965</v>
      </c>
      <c r="H154" s="52" t="s">
        <v>966</v>
      </c>
      <c r="I154" t="s">
        <v>937</v>
      </c>
      <c r="J154" t="s">
        <v>934</v>
      </c>
      <c r="K154" s="59"/>
      <c r="L154">
        <f>VLOOKUP(C154,'[1]PNECs '!$B$2:$M$706,12,FALSE)</f>
        <v>1.57</v>
      </c>
      <c r="M154" t="str">
        <f>VLOOKUP(C154,'[1]PNECs '!$B$2:$N$706,13,FALSE)</f>
        <v>E</v>
      </c>
      <c r="N154">
        <f>VLOOKUP(C154,'[1]PNECs '!$B$2:$O$706,14,FALSE)</f>
        <v>37.153522909717275</v>
      </c>
      <c r="O154" s="61">
        <f t="shared" si="2"/>
        <v>2.3353811415832229</v>
      </c>
    </row>
    <row r="155" spans="1:15">
      <c r="A155">
        <v>173</v>
      </c>
      <c r="B155" t="s">
        <v>1263</v>
      </c>
      <c r="C155" s="49" t="s">
        <v>1264</v>
      </c>
      <c r="D155" s="50" t="s">
        <v>947</v>
      </c>
      <c r="E155" s="60">
        <v>1.6E-2</v>
      </c>
      <c r="H155" s="52"/>
      <c r="I155" t="s">
        <v>949</v>
      </c>
      <c r="J155" t="s">
        <v>960</v>
      </c>
      <c r="K155" s="59"/>
      <c r="L155">
        <f>VLOOKUP(C155,'[1]PNECs '!$B$2:$M$706,12,FALSE)</f>
        <v>1.3</v>
      </c>
      <c r="M155" t="str">
        <f>VLOOKUP(C155,'[1]PNECs '!$B$2:$N$706,13,FALSE)</f>
        <v>E</v>
      </c>
      <c r="N155">
        <f>VLOOKUP(C155,'[1]PNECs '!$B$2:$O$706,14,FALSE)</f>
        <v>19.952623149688804</v>
      </c>
      <c r="O155" s="75">
        <f t="shared" si="2"/>
        <v>4.1354553337514026E-2</v>
      </c>
    </row>
    <row r="156" spans="1:15">
      <c r="A156">
        <v>174</v>
      </c>
      <c r="B156" t="s">
        <v>1265</v>
      </c>
      <c r="C156" s="49" t="s">
        <v>1266</v>
      </c>
      <c r="D156" s="50" t="s">
        <v>947</v>
      </c>
      <c r="E156" s="60">
        <v>0.4</v>
      </c>
      <c r="G156" s="58" t="s">
        <v>965</v>
      </c>
      <c r="H156" s="52" t="s">
        <v>1047</v>
      </c>
      <c r="I156" t="s">
        <v>949</v>
      </c>
      <c r="J156" t="s">
        <v>1012</v>
      </c>
      <c r="K156" s="59"/>
      <c r="L156">
        <f>VLOOKUP(C156,'[1]PNECs '!$B$2:$M$706,12,FALSE)</f>
        <v>2.17</v>
      </c>
      <c r="M156" t="str">
        <f>VLOOKUP(C156,'[1]PNECs '!$B$2:$N$706,13,FALSE)</f>
        <v>E</v>
      </c>
      <c r="N156">
        <f>VLOOKUP(C156,'[1]PNECs '!$B$2:$O$706,14,FALSE)</f>
        <v>147.91083881682084</v>
      </c>
      <c r="O156" s="61">
        <f t="shared" si="2"/>
        <v>3.5623181750203798</v>
      </c>
    </row>
    <row r="157" spans="1:15">
      <c r="A157">
        <v>175</v>
      </c>
      <c r="B157" t="s">
        <v>1267</v>
      </c>
      <c r="C157" s="49" t="s">
        <v>1268</v>
      </c>
      <c r="D157" s="50" t="s">
        <v>934</v>
      </c>
      <c r="E157" s="60">
        <v>9.5E-4</v>
      </c>
      <c r="G157" s="58" t="s">
        <v>926</v>
      </c>
      <c r="H157" s="52" t="s">
        <v>346</v>
      </c>
      <c r="I157" t="s">
        <v>937</v>
      </c>
      <c r="J157" t="s">
        <v>934</v>
      </c>
      <c r="K157" s="59"/>
      <c r="L157">
        <f>VLOOKUP(C157,'[1]PNECs '!$B$2:$M$706,12,FALSE)</f>
        <v>1.64</v>
      </c>
      <c r="M157" t="str">
        <f>VLOOKUP(C157,'[1]PNECs '!$B$2:$N$706,13,FALSE)</f>
        <v>E</v>
      </c>
      <c r="N157">
        <f>VLOOKUP(C157,'[1]PNECs '!$B$2:$O$706,14,FALSE)</f>
        <v>43.651583224016612</v>
      </c>
      <c r="O157" s="74">
        <f t="shared" si="2"/>
        <v>3.5676188007030996E-3</v>
      </c>
    </row>
    <row r="158" spans="1:15">
      <c r="A158">
        <v>176</v>
      </c>
      <c r="B158" t="s">
        <v>1269</v>
      </c>
      <c r="C158" s="49" t="s">
        <v>1270</v>
      </c>
      <c r="D158" s="50" t="s">
        <v>934</v>
      </c>
      <c r="E158" s="60">
        <v>0.84</v>
      </c>
      <c r="F158">
        <v>1000</v>
      </c>
      <c r="G158" s="58" t="s">
        <v>935</v>
      </c>
      <c r="H158" s="52" t="s">
        <v>936</v>
      </c>
      <c r="I158" t="s">
        <v>937</v>
      </c>
      <c r="J158" t="s">
        <v>934</v>
      </c>
      <c r="K158" s="59"/>
      <c r="L158">
        <f>VLOOKUP(C158,'[1]PNECs '!$B$2:$M$706,12,FALSE)</f>
        <v>3.38</v>
      </c>
      <c r="M158" t="str">
        <f>VLOOKUP(C158,'[1]PNECs '!$B$2:$N$706,13,FALSE)</f>
        <v>E</v>
      </c>
      <c r="N158">
        <f>VLOOKUP(C158,'[1]PNECs '!$B$2:$O$706,14,FALSE)</f>
        <v>2398.8329190194918</v>
      </c>
      <c r="O158" s="61">
        <f t="shared" si="2"/>
        <v>100.88513080763285</v>
      </c>
    </row>
    <row r="159" spans="1:15">
      <c r="A159">
        <v>177</v>
      </c>
      <c r="B159" t="s">
        <v>1271</v>
      </c>
      <c r="C159" s="49" t="s">
        <v>1272</v>
      </c>
      <c r="D159" s="50" t="s">
        <v>947</v>
      </c>
      <c r="E159" s="62">
        <v>1.65E-3</v>
      </c>
      <c r="G159" s="58" t="s">
        <v>965</v>
      </c>
      <c r="H159" s="52" t="s">
        <v>346</v>
      </c>
      <c r="I159" t="s">
        <v>937</v>
      </c>
      <c r="J159" t="s">
        <v>1012</v>
      </c>
      <c r="K159" s="59" t="s">
        <v>939</v>
      </c>
      <c r="L159">
        <f>VLOOKUP(C159,'[1]PNECs '!$B$2:$M$706,12,FALSE)</f>
        <v>2.85</v>
      </c>
      <c r="M159" t="str">
        <f>VLOOKUP(C159,'[1]PNECs '!$B$2:$N$706,13,FALSE)</f>
        <v>E</v>
      </c>
      <c r="N159">
        <f>VLOOKUP(C159,'[1]PNECs '!$B$2:$O$706,14,FALSE)</f>
        <v>707.94578438413873</v>
      </c>
      <c r="O159" s="65">
        <f t="shared" si="2"/>
        <v>6.0343010885151142E-2</v>
      </c>
    </row>
    <row r="160" spans="1:15">
      <c r="A160">
        <v>179</v>
      </c>
      <c r="B160" t="s">
        <v>1273</v>
      </c>
      <c r="C160" s="49" t="s">
        <v>1274</v>
      </c>
      <c r="D160" s="50" t="s">
        <v>934</v>
      </c>
      <c r="E160" s="60">
        <v>2.4E-2</v>
      </c>
      <c r="F160">
        <v>1000</v>
      </c>
      <c r="G160" s="58" t="s">
        <v>965</v>
      </c>
      <c r="H160" s="52" t="s">
        <v>966</v>
      </c>
      <c r="I160" t="s">
        <v>937</v>
      </c>
      <c r="J160" t="s">
        <v>934</v>
      </c>
      <c r="K160" s="59"/>
      <c r="L160">
        <f>VLOOKUP(C160,'[1]PNECs '!$B$2:$M$706,12,FALSE)</f>
        <v>2.78</v>
      </c>
      <c r="M160" t="str">
        <f>VLOOKUP(C160,'[1]PNECs '!$B$2:$N$706,13,FALSE)</f>
        <v>E</v>
      </c>
      <c r="N160">
        <f>VLOOKUP(C160,'[1]PNECs '!$B$2:$O$706,14,FALSE)</f>
        <v>602.55958607435775</v>
      </c>
      <c r="O160" s="61">
        <f t="shared" si="2"/>
        <v>0.75277064524975856</v>
      </c>
    </row>
    <row r="161" spans="1:15">
      <c r="A161">
        <v>180</v>
      </c>
      <c r="B161" t="s">
        <v>1275</v>
      </c>
      <c r="C161" s="49" t="s">
        <v>1276</v>
      </c>
      <c r="D161" s="50" t="s">
        <v>947</v>
      </c>
      <c r="E161" s="60">
        <v>6.4999999999999997E-3</v>
      </c>
      <c r="H161" s="52" t="s">
        <v>948</v>
      </c>
      <c r="I161" t="s">
        <v>937</v>
      </c>
      <c r="J161" t="s">
        <v>950</v>
      </c>
      <c r="K161" s="59"/>
      <c r="L161">
        <f>VLOOKUP(C161,'[1]PNECs '!$B$2:$M$706,12,FALSE)</f>
        <v>2.85</v>
      </c>
      <c r="M161" t="str">
        <f>VLOOKUP(C161,'[1]PNECs '!$B$2:$N$706,13,FALSE)</f>
        <v>E</v>
      </c>
      <c r="N161">
        <f>VLOOKUP(C161,'[1]PNECs '!$B$2:$O$706,14,FALSE)</f>
        <v>707.94578438413873</v>
      </c>
      <c r="O161" s="61">
        <f t="shared" si="2"/>
        <v>0.23771489136574692</v>
      </c>
    </row>
    <row r="162" spans="1:15">
      <c r="A162">
        <v>181</v>
      </c>
      <c r="B162" t="s">
        <v>1277</v>
      </c>
      <c r="C162" s="49" t="s">
        <v>1278</v>
      </c>
      <c r="D162" s="50" t="s">
        <v>947</v>
      </c>
      <c r="E162" s="60">
        <v>1.1999999999999999E-3</v>
      </c>
      <c r="G162" s="58" t="s">
        <v>965</v>
      </c>
      <c r="H162" s="52" t="s">
        <v>1047</v>
      </c>
      <c r="I162" t="s">
        <v>949</v>
      </c>
      <c r="J162" t="s">
        <v>1012</v>
      </c>
      <c r="K162" s="59"/>
      <c r="L162">
        <f>VLOOKUP(C162,'[1]PNECs '!$B$2:$M$706,12,FALSE)</f>
        <v>2.3199999999999998</v>
      </c>
      <c r="M162" t="str">
        <f>VLOOKUP(C162,'[1]PNECs '!$B$2:$N$706,13,FALSE)</f>
        <v>E</v>
      </c>
      <c r="N162">
        <f>VLOOKUP(C162,'[1]PNECs '!$B$2:$O$706,14,FALSE)</f>
        <v>208.92961308540396</v>
      </c>
      <c r="O162" s="65">
        <f t="shared" si="2"/>
        <v>1.4304147463702748E-2</v>
      </c>
    </row>
    <row r="163" spans="1:15">
      <c r="A163">
        <v>182</v>
      </c>
      <c r="B163" t="s">
        <v>1279</v>
      </c>
      <c r="C163" s="49" t="s">
        <v>1280</v>
      </c>
      <c r="D163" s="50" t="s">
        <v>947</v>
      </c>
      <c r="E163" s="60">
        <v>0.81</v>
      </c>
      <c r="G163" s="58" t="s">
        <v>926</v>
      </c>
      <c r="H163" s="52" t="s">
        <v>1047</v>
      </c>
      <c r="I163" t="s">
        <v>949</v>
      </c>
      <c r="J163" t="s">
        <v>934</v>
      </c>
      <c r="K163" s="59"/>
      <c r="L163">
        <f>VLOOKUP(C163,'[1]PNECs '!$B$2:$M$706,12,FALSE)</f>
        <v>3.24</v>
      </c>
      <c r="M163" t="str">
        <f>VLOOKUP(C163,'[1]PNECs '!$B$2:$N$706,13,FALSE)</f>
        <v>E</v>
      </c>
      <c r="N163">
        <f>VLOOKUP(C163,'[1]PNECs '!$B$2:$O$706,14,FALSE)</f>
        <v>1737.8008287493772</v>
      </c>
      <c r="O163" s="61">
        <f t="shared" si="2"/>
        <v>70.831552361577579</v>
      </c>
    </row>
    <row r="164" spans="1:15">
      <c r="A164">
        <v>183</v>
      </c>
      <c r="B164" t="s">
        <v>1281</v>
      </c>
      <c r="C164" s="49" t="s">
        <v>1282</v>
      </c>
      <c r="D164" s="50" t="s">
        <v>947</v>
      </c>
      <c r="E164" s="60">
        <v>2.0099999999999998</v>
      </c>
      <c r="G164" s="58" t="s">
        <v>965</v>
      </c>
      <c r="H164" s="52" t="s">
        <v>1047</v>
      </c>
      <c r="I164" t="s">
        <v>937</v>
      </c>
      <c r="J164" t="s">
        <v>934</v>
      </c>
      <c r="K164" s="59"/>
      <c r="L164">
        <f>VLOOKUP(C164,'[1]PNECs '!$B$2:$M$706,12,FALSE)</f>
        <v>2.71</v>
      </c>
      <c r="M164" t="str">
        <f>VLOOKUP(C164,'[1]PNECs '!$B$2:$N$706,13,FALSE)</f>
        <v>E</v>
      </c>
      <c r="N164">
        <f>VLOOKUP(C164,'[1]PNECs '!$B$2:$O$706,14,FALSE)</f>
        <v>512.86138399136519</v>
      </c>
      <c r="O164" s="61">
        <f t="shared" si="2"/>
        <v>54.138048262038616</v>
      </c>
    </row>
    <row r="165" spans="1:15">
      <c r="A165">
        <v>184</v>
      </c>
      <c r="B165" t="s">
        <v>1283</v>
      </c>
      <c r="C165" s="49" t="s">
        <v>1284</v>
      </c>
      <c r="D165" s="50" t="s">
        <v>934</v>
      </c>
      <c r="E165" s="63">
        <v>90.991</v>
      </c>
      <c r="F165">
        <v>1000</v>
      </c>
      <c r="G165" s="58" t="s">
        <v>935</v>
      </c>
      <c r="H165" s="52" t="s">
        <v>936</v>
      </c>
      <c r="I165" t="s">
        <v>937</v>
      </c>
      <c r="J165" t="s">
        <v>934</v>
      </c>
      <c r="K165" s="59"/>
      <c r="L165">
        <f>VLOOKUP(C165,'[1]PNECs '!$B$2:$M$706,12,FALSE)</f>
        <v>3.2909000000000002</v>
      </c>
      <c r="M165" t="str">
        <f>VLOOKUP(C165,'[1]PNECs '!$B$2:$N$706,13,FALSE)</f>
        <v>M</v>
      </c>
      <c r="N165">
        <f>VLOOKUP(C165,'[1]PNECs '!$B$2:$O$706,14,FALSE)</f>
        <v>1953.8895042902122</v>
      </c>
      <c r="O165" s="61">
        <f t="shared" si="2"/>
        <v>8928.1407873126136</v>
      </c>
    </row>
    <row r="166" spans="1:15">
      <c r="A166">
        <v>185</v>
      </c>
      <c r="B166" t="s">
        <v>1285</v>
      </c>
      <c r="C166" s="49" t="s">
        <v>1286</v>
      </c>
      <c r="D166" s="50" t="s">
        <v>947</v>
      </c>
      <c r="E166" s="60">
        <v>7.9999999999999996E-6</v>
      </c>
      <c r="H166" s="52" t="s">
        <v>948</v>
      </c>
      <c r="I166" t="s">
        <v>937</v>
      </c>
      <c r="J166" t="s">
        <v>950</v>
      </c>
      <c r="K166" s="59"/>
      <c r="L166">
        <f>VLOOKUP(C166,'[1]PNECs '!$B$2:$M$706,12,FALSE)</f>
        <v>5</v>
      </c>
      <c r="M166" t="str">
        <f>VLOOKUP(C166,'[1]PNECs '!$B$2:$N$706,13,FALSE)</f>
        <v>E</v>
      </c>
      <c r="N166">
        <f>VLOOKUP(C166,'[1]PNECs '!$B$2:$O$706,14,FALSE)</f>
        <v>100000</v>
      </c>
      <c r="O166" s="65">
        <f t="shared" si="2"/>
        <v>3.9532791999999997E-2</v>
      </c>
    </row>
    <row r="167" spans="1:15">
      <c r="A167">
        <v>186</v>
      </c>
      <c r="B167" t="s">
        <v>1287</v>
      </c>
      <c r="C167" s="49" t="s">
        <v>1288</v>
      </c>
      <c r="D167" s="50" t="s">
        <v>934</v>
      </c>
      <c r="E167" s="60">
        <v>1.1E-4</v>
      </c>
      <c r="F167">
        <v>1000</v>
      </c>
      <c r="G167" s="58" t="s">
        <v>926</v>
      </c>
      <c r="H167" s="52" t="s">
        <v>927</v>
      </c>
      <c r="I167" t="s">
        <v>937</v>
      </c>
      <c r="J167" t="s">
        <v>934</v>
      </c>
      <c r="K167" s="59"/>
      <c r="L167">
        <f>VLOOKUP(C167,'[1]PNECs '!$B$2:$M$706,12,FALSE)</f>
        <v>4.7259000000000002</v>
      </c>
      <c r="M167" t="str">
        <f>VLOOKUP(C167,'[1]PNECs '!$B$2:$N$706,13,FALSE)</f>
        <v>K</v>
      </c>
      <c r="N167">
        <f>VLOOKUP(C167,'[1]PNECs '!$B$2:$O$706,14,FALSE)</f>
        <v>53198.575091706669</v>
      </c>
      <c r="O167" s="61">
        <f t="shared" si="2"/>
        <v>0.28925694704833405</v>
      </c>
    </row>
    <row r="168" spans="1:15">
      <c r="A168">
        <v>187</v>
      </c>
      <c r="B168" t="s">
        <v>1289</v>
      </c>
      <c r="C168" s="49" t="s">
        <v>1290</v>
      </c>
      <c r="D168" s="50" t="s">
        <v>947</v>
      </c>
      <c r="E168" s="60">
        <v>1.8000000000000001E-4</v>
      </c>
      <c r="H168" s="52" t="s">
        <v>1246</v>
      </c>
      <c r="I168" t="s">
        <v>937</v>
      </c>
      <c r="J168" t="s">
        <v>1012</v>
      </c>
      <c r="K168" s="59"/>
      <c r="L168">
        <f>VLOOKUP(C168,'[1]PNECs '!$B$2:$M$706,12,FALSE)</f>
        <v>4.8</v>
      </c>
      <c r="M168" t="str">
        <f>VLOOKUP(C168,'[1]PNECs '!$B$2:$N$706,13,FALSE)</f>
        <v>E</v>
      </c>
      <c r="N168">
        <f>VLOOKUP(C168,'[1]PNECs '!$B$2:$O$706,14,FALSE)</f>
        <v>63095.734448019342</v>
      </c>
      <c r="O168" s="61">
        <f t="shared" si="2"/>
        <v>0.56133509071178811</v>
      </c>
    </row>
    <row r="169" spans="1:15">
      <c r="A169">
        <v>188</v>
      </c>
      <c r="B169" t="s">
        <v>1291</v>
      </c>
      <c r="C169" s="49" t="s">
        <v>1292</v>
      </c>
      <c r="D169" s="50" t="s">
        <v>934</v>
      </c>
      <c r="E169" s="60">
        <v>0.72299999999999998</v>
      </c>
      <c r="F169">
        <v>1000</v>
      </c>
      <c r="G169" s="58" t="s">
        <v>965</v>
      </c>
      <c r="H169" s="52" t="s">
        <v>966</v>
      </c>
      <c r="I169" t="s">
        <v>937</v>
      </c>
      <c r="J169" t="s">
        <v>934</v>
      </c>
      <c r="K169" s="59"/>
      <c r="L169">
        <f>VLOOKUP(C169,'[1]PNECs '!$B$2:$M$706,12,FALSE)</f>
        <v>0.435</v>
      </c>
      <c r="M169" t="str">
        <f>VLOOKUP(C169,'[1]PNECs '!$B$2:$N$706,13,FALSE)</f>
        <v>U</v>
      </c>
      <c r="N169">
        <f>VLOOKUP(C169,'[1]PNECs '!$B$2:$O$706,14,FALSE)</f>
        <v>2.7227013080779128</v>
      </c>
      <c r="O169" s="61">
        <f t="shared" si="2"/>
        <v>1.2533215444595722</v>
      </c>
    </row>
    <row r="170" spans="1:15">
      <c r="A170">
        <v>189</v>
      </c>
      <c r="B170" t="s">
        <v>1293</v>
      </c>
      <c r="C170" s="49" t="s">
        <v>1294</v>
      </c>
      <c r="D170" s="50" t="s">
        <v>934</v>
      </c>
      <c r="E170" s="60">
        <v>0.03</v>
      </c>
      <c r="F170">
        <v>1000</v>
      </c>
      <c r="G170" s="58" t="s">
        <v>965</v>
      </c>
      <c r="H170" s="52" t="s">
        <v>966</v>
      </c>
      <c r="I170" t="s">
        <v>937</v>
      </c>
      <c r="J170" t="s">
        <v>934</v>
      </c>
      <c r="K170" s="59"/>
      <c r="L170">
        <f>VLOOKUP(C170,'[1]PNECs '!$B$2:$M$706,12,FALSE)</f>
        <v>2.0293999999999999</v>
      </c>
      <c r="M170" t="str">
        <f>VLOOKUP(C170,'[1]PNECs '!$B$2:$N$706,13,FALSE)</f>
        <v>U</v>
      </c>
      <c r="N170">
        <f>VLOOKUP(C170,'[1]PNECs '!$B$2:$O$706,14,FALSE)</f>
        <v>107.00399687349012</v>
      </c>
      <c r="O170" s="61">
        <f t="shared" si="2"/>
        <v>0.20654992336651234</v>
      </c>
    </row>
    <row r="171" spans="1:15">
      <c r="A171">
        <v>190</v>
      </c>
      <c r="B171" t="s">
        <v>1295</v>
      </c>
      <c r="C171" s="49" t="s">
        <v>1296</v>
      </c>
      <c r="D171" s="50" t="s">
        <v>934</v>
      </c>
      <c r="E171" s="60">
        <v>0.03</v>
      </c>
      <c r="G171" s="58" t="s">
        <v>965</v>
      </c>
      <c r="H171" s="52" t="s">
        <v>346</v>
      </c>
      <c r="I171" t="s">
        <v>937</v>
      </c>
      <c r="J171" t="s">
        <v>934</v>
      </c>
      <c r="K171" s="59"/>
      <c r="L171">
        <f>VLOOKUP(C171,'[1]PNECs '!$B$2:$M$706,12,FALSE)</f>
        <v>2.1852</v>
      </c>
      <c r="M171" t="str">
        <f>VLOOKUP(C171,'[1]PNECs '!$B$2:$N$706,13,FALSE)</f>
        <v>U</v>
      </c>
      <c r="N171">
        <f>VLOOKUP(C171,'[1]PNECs '!$B$2:$O$706,14,FALSE)</f>
        <v>153.17927158934182</v>
      </c>
      <c r="O171" s="61">
        <f t="shared" si="2"/>
        <v>0.27498168049540461</v>
      </c>
    </row>
    <row r="172" spans="1:15">
      <c r="A172">
        <v>191</v>
      </c>
      <c r="B172" t="s">
        <v>1297</v>
      </c>
      <c r="C172" s="49" t="s">
        <v>1298</v>
      </c>
      <c r="D172" s="50" t="s">
        <v>947</v>
      </c>
      <c r="E172" s="60">
        <v>0.01</v>
      </c>
      <c r="G172" s="58" t="s">
        <v>935</v>
      </c>
      <c r="H172" s="52" t="s">
        <v>1246</v>
      </c>
      <c r="I172" t="s">
        <v>937</v>
      </c>
      <c r="J172" t="s">
        <v>1012</v>
      </c>
      <c r="K172" s="59"/>
      <c r="L172">
        <f>VLOOKUP(C172,'[1]PNECs '!$B$2:$M$706,12,FALSE)</f>
        <v>3.0678999999999998</v>
      </c>
      <c r="M172" t="str">
        <f>VLOOKUP(C172,'[1]PNECs '!$B$2:$N$706,13,FALSE)</f>
        <v>K</v>
      </c>
      <c r="N172">
        <f>VLOOKUP(C172,'[1]PNECs '!$B$2:$O$706,14,FALSE)</f>
        <v>1169.2301348339222</v>
      </c>
      <c r="O172" s="61">
        <f t="shared" si="2"/>
        <v>0.59358968660795752</v>
      </c>
    </row>
    <row r="173" spans="1:15">
      <c r="A173">
        <v>192</v>
      </c>
      <c r="B173" t="s">
        <v>1299</v>
      </c>
      <c r="C173" s="49" t="s">
        <v>1300</v>
      </c>
      <c r="D173" s="50" t="s">
        <v>947</v>
      </c>
      <c r="E173" s="62">
        <v>6.9999999999999999E-4</v>
      </c>
      <c r="G173" s="58" t="s">
        <v>1301</v>
      </c>
      <c r="H173" s="52" t="s">
        <v>1302</v>
      </c>
      <c r="I173" t="s">
        <v>937</v>
      </c>
      <c r="J173" t="s">
        <v>1012</v>
      </c>
      <c r="K173" s="59" t="s">
        <v>939</v>
      </c>
      <c r="L173">
        <f>VLOOKUP(C173,'[1]PNECs '!$B$2:$M$706,12,FALSE)</f>
        <v>3.8872</v>
      </c>
      <c r="M173" t="str">
        <f>VLOOKUP(C173,'[1]PNECs '!$B$2:$N$706,13,FALSE)</f>
        <v>U</v>
      </c>
      <c r="N173">
        <f>VLOOKUP(C173,'[1]PNECs '!$B$2:$O$706,14,FALSE)</f>
        <v>7712.5856498921376</v>
      </c>
      <c r="O173" s="61">
        <f t="shared" si="2"/>
        <v>0.2678205117732701</v>
      </c>
    </row>
    <row r="174" spans="1:15">
      <c r="A174">
        <v>193</v>
      </c>
      <c r="B174" t="s">
        <v>1303</v>
      </c>
      <c r="C174" s="52" t="s">
        <v>1304</v>
      </c>
      <c r="D174" s="50" t="s">
        <v>934</v>
      </c>
      <c r="E174" s="60">
        <v>3.9E-2</v>
      </c>
      <c r="F174">
        <v>1000</v>
      </c>
      <c r="G174" s="58" t="s">
        <v>926</v>
      </c>
      <c r="H174" s="52" t="s">
        <v>927</v>
      </c>
      <c r="I174" t="s">
        <v>937</v>
      </c>
      <c r="J174" t="s">
        <v>934</v>
      </c>
      <c r="K174" s="59"/>
      <c r="L174">
        <f>VLOOKUP(C174,'[1]PNECs '!$B$2:$M$706,12,FALSE)</f>
        <v>3.8506999999999998</v>
      </c>
      <c r="M174" t="str">
        <f>VLOOKUP(C174,'[1]PNECs '!$B$2:$N$706,13,FALSE)</f>
        <v>U</v>
      </c>
      <c r="N174">
        <f>VLOOKUP(C174,'[1]PNECs '!$B$2:$O$706,14,FALSE)</f>
        <v>7090.8777826207115</v>
      </c>
      <c r="O174" s="61">
        <f t="shared" si="2"/>
        <v>13.723646135997065</v>
      </c>
    </row>
    <row r="175" spans="1:15">
      <c r="A175">
        <v>194</v>
      </c>
      <c r="B175" t="s">
        <v>1305</v>
      </c>
      <c r="C175" s="49" t="s">
        <v>1306</v>
      </c>
      <c r="D175" s="50" t="s">
        <v>934</v>
      </c>
      <c r="E175" s="60">
        <v>0.59</v>
      </c>
      <c r="G175" s="58" t="s">
        <v>926</v>
      </c>
      <c r="H175" s="52" t="s">
        <v>346</v>
      </c>
      <c r="I175" t="s">
        <v>949</v>
      </c>
      <c r="J175" t="s">
        <v>934</v>
      </c>
      <c r="K175" s="59"/>
      <c r="L175">
        <f>VLOOKUP(C175,'[1]PNECs '!$B$2:$M$706,12,FALSE)</f>
        <v>3.7646999999999999</v>
      </c>
      <c r="M175" t="str">
        <f>VLOOKUP(C175,'[1]PNECs '!$B$2:$N$706,13,FALSE)</f>
        <v>U</v>
      </c>
      <c r="N175">
        <f>VLOOKUP(C175,'[1]PNECs '!$B$2:$O$706,14,FALSE)</f>
        <v>5817.0125396268986</v>
      </c>
      <c r="O175" s="61">
        <f t="shared" si="2"/>
        <v>170.48605747996558</v>
      </c>
    </row>
    <row r="176" spans="1:15">
      <c r="A176">
        <v>195</v>
      </c>
      <c r="B176" t="s">
        <v>1307</v>
      </c>
      <c r="C176" s="49" t="s">
        <v>1308</v>
      </c>
      <c r="D176" s="50" t="s">
        <v>947</v>
      </c>
      <c r="E176" s="60">
        <v>9.1999999999999993</v>
      </c>
      <c r="F176">
        <v>1000</v>
      </c>
      <c r="G176" t="s">
        <v>1309</v>
      </c>
      <c r="H176" s="52" t="s">
        <v>1310</v>
      </c>
      <c r="I176" t="s">
        <v>937</v>
      </c>
      <c r="J176" t="s">
        <v>1012</v>
      </c>
      <c r="K176" s="59"/>
      <c r="L176">
        <f>VLOOKUP(C176,'[1]PNECs '!$B$2:$M$706,12,FALSE)</f>
        <v>1.5256000000000001</v>
      </c>
      <c r="M176" t="str">
        <f>VLOOKUP(C176,'[1]PNECs '!$B$2:$N$706,13,FALSE)</f>
        <v>U</v>
      </c>
      <c r="N176">
        <f>VLOOKUP(C176,'[1]PNECs '!$B$2:$O$706,14,FALSE)</f>
        <v>33.542853083268987</v>
      </c>
      <c r="O176" s="61">
        <f t="shared" si="2"/>
        <v>29.955355869284091</v>
      </c>
    </row>
    <row r="177" spans="1:15">
      <c r="A177">
        <v>196</v>
      </c>
      <c r="B177" t="s">
        <v>1311</v>
      </c>
      <c r="C177" s="49" t="s">
        <v>1312</v>
      </c>
      <c r="D177" s="50" t="s">
        <v>934</v>
      </c>
      <c r="E177" s="63">
        <v>64.58</v>
      </c>
      <c r="F177">
        <v>1000</v>
      </c>
      <c r="G177" s="58" t="s">
        <v>935</v>
      </c>
      <c r="H177" s="52" t="s">
        <v>936</v>
      </c>
      <c r="I177" t="s">
        <v>937</v>
      </c>
      <c r="J177" t="s">
        <v>934</v>
      </c>
      <c r="K177" s="59"/>
      <c r="L177">
        <f>VLOOKUP(C177,'[1]PNECs '!$B$2:$M$706,12,FALSE)</f>
        <v>1.2379</v>
      </c>
      <c r="M177" t="str">
        <f>VLOOKUP(C177,'[1]PNECs '!$B$2:$N$706,13,FALSE)</f>
        <v>U</v>
      </c>
      <c r="N177">
        <f>VLOOKUP(C177,'[1]PNECs '!$B$2:$O$706,14,FALSE)</f>
        <v>17.294181001318986</v>
      </c>
      <c r="O177" s="61">
        <f t="shared" si="2"/>
        <v>158.43621552781991</v>
      </c>
    </row>
    <row r="178" spans="1:15">
      <c r="A178">
        <v>197</v>
      </c>
      <c r="B178" t="s">
        <v>1313</v>
      </c>
      <c r="C178" s="49" t="s">
        <v>1314</v>
      </c>
      <c r="D178" s="50" t="s">
        <v>934</v>
      </c>
      <c r="E178" s="63">
        <v>126.146</v>
      </c>
      <c r="F178">
        <v>1000</v>
      </c>
      <c r="G178" s="58" t="s">
        <v>926</v>
      </c>
      <c r="H178" s="52" t="s">
        <v>927</v>
      </c>
      <c r="I178" t="s">
        <v>937</v>
      </c>
      <c r="J178" t="s">
        <v>934</v>
      </c>
      <c r="K178" s="59"/>
      <c r="L178">
        <f>VLOOKUP(C178,'[1]PNECs '!$B$2:$M$706,12,FALSE)</f>
        <v>1.9357</v>
      </c>
      <c r="M178" t="str">
        <f>VLOOKUP(C178,'[1]PNECs '!$B$2:$N$706,13,FALSE)</f>
        <v>U</v>
      </c>
      <c r="N178">
        <f>VLOOKUP(C178,'[1]PNECs '!$B$2:$O$706,14,FALSE)</f>
        <v>86.238262915176662</v>
      </c>
      <c r="O178" s="61">
        <f t="shared" si="2"/>
        <v>739.11088253667515</v>
      </c>
    </row>
    <row r="179" spans="1:15">
      <c r="A179">
        <v>198</v>
      </c>
      <c r="B179" t="s">
        <v>1315</v>
      </c>
      <c r="C179" s="49" t="s">
        <v>1316</v>
      </c>
      <c r="D179" s="50" t="s">
        <v>934</v>
      </c>
      <c r="E179" s="63">
        <v>59.143999999999998</v>
      </c>
      <c r="F179">
        <v>1000</v>
      </c>
      <c r="G179" s="58" t="s">
        <v>935</v>
      </c>
      <c r="H179" s="52" t="s">
        <v>936</v>
      </c>
      <c r="I179" t="s">
        <v>937</v>
      </c>
      <c r="J179" t="s">
        <v>934</v>
      </c>
      <c r="K179" s="59"/>
      <c r="L179">
        <f>VLOOKUP(C179,'[1]PNECs '!$B$2:$M$706,12,FALSE)</f>
        <v>2.8445999999999998</v>
      </c>
      <c r="M179" t="str">
        <f>VLOOKUP(C179,'[1]PNECs '!$B$2:$N$706,13,FALSE)</f>
        <v>M</v>
      </c>
      <c r="N179">
        <f>VLOOKUP(C179,'[1]PNECs '!$B$2:$O$706,14,FALSE)</f>
        <v>699.19771445145955</v>
      </c>
      <c r="O179" s="61">
        <f t="shared" si="2"/>
        <v>2137.4267274017457</v>
      </c>
    </row>
    <row r="180" spans="1:15">
      <c r="A180">
        <v>199</v>
      </c>
      <c r="B180" t="s">
        <v>1317</v>
      </c>
      <c r="C180" s="49" t="s">
        <v>1318</v>
      </c>
      <c r="D180" s="50" t="s">
        <v>934</v>
      </c>
      <c r="E180" s="60">
        <v>8.2710000000000008</v>
      </c>
      <c r="F180">
        <v>1000</v>
      </c>
      <c r="G180" s="58" t="s">
        <v>935</v>
      </c>
      <c r="H180" s="52" t="s">
        <v>936</v>
      </c>
      <c r="I180" t="s">
        <v>937</v>
      </c>
      <c r="J180" t="s">
        <v>934</v>
      </c>
      <c r="K180" s="59"/>
      <c r="L180">
        <f>VLOOKUP(C180,'[1]PNECs '!$B$2:$M$706,12,FALSE)</f>
        <v>3.0335000000000001</v>
      </c>
      <c r="M180" t="str">
        <f>VLOOKUP(C180,'[1]PNECs '!$B$2:$N$706,13,FALSE)</f>
        <v>M</v>
      </c>
      <c r="N180">
        <f>VLOOKUP(C180,'[1]PNECs '!$B$2:$O$706,14,FALSE)</f>
        <v>1080.1896208818916</v>
      </c>
      <c r="O180" s="61">
        <f t="shared" si="2"/>
        <v>454.57719770311786</v>
      </c>
    </row>
    <row r="181" spans="1:15">
      <c r="A181">
        <v>200</v>
      </c>
      <c r="B181" t="s">
        <v>1319</v>
      </c>
      <c r="C181" s="49" t="s">
        <v>1320</v>
      </c>
      <c r="D181" s="50" t="s">
        <v>934</v>
      </c>
      <c r="E181" s="60">
        <v>2.9689999999999999</v>
      </c>
      <c r="F181">
        <v>1000</v>
      </c>
      <c r="G181" s="58" t="s">
        <v>965</v>
      </c>
      <c r="H181" s="52" t="s">
        <v>966</v>
      </c>
      <c r="I181" t="s">
        <v>937</v>
      </c>
      <c r="J181" t="s">
        <v>934</v>
      </c>
      <c r="K181" s="59"/>
      <c r="L181">
        <f>VLOOKUP(C181,'[1]PNECs '!$B$2:$M$706,12,FALSE)</f>
        <v>2.1160000000000001</v>
      </c>
      <c r="M181" t="str">
        <f>VLOOKUP(C181,'[1]PNECs '!$B$2:$N$706,13,FALSE)</f>
        <v>M</v>
      </c>
      <c r="N181">
        <f>VLOOKUP(C181,'[1]PNECs '!$B$2:$O$706,14,FALSE)</f>
        <v>130.61708881318427</v>
      </c>
      <c r="O181" s="61">
        <f t="shared" si="2"/>
        <v>23.904856552305397</v>
      </c>
    </row>
    <row r="182" spans="1:15">
      <c r="A182">
        <v>201</v>
      </c>
      <c r="B182" t="s">
        <v>1321</v>
      </c>
      <c r="C182" s="49" t="s">
        <v>1322</v>
      </c>
      <c r="D182" s="50" t="s">
        <v>947</v>
      </c>
      <c r="E182" s="62">
        <v>0.8</v>
      </c>
      <c r="F182">
        <v>1000</v>
      </c>
      <c r="G182" s="58" t="s">
        <v>935</v>
      </c>
      <c r="H182" s="52" t="s">
        <v>1323</v>
      </c>
      <c r="I182" t="s">
        <v>937</v>
      </c>
      <c r="J182" t="s">
        <v>934</v>
      </c>
      <c r="K182" s="59" t="s">
        <v>939</v>
      </c>
      <c r="L182">
        <f>VLOOKUP(C182,'[1]PNECs '!$B$2:$M$706,12,FALSE)</f>
        <v>2.5493999999999999</v>
      </c>
      <c r="M182" t="str">
        <f>VLOOKUP(C182,'[1]PNECs '!$B$2:$N$706,13,FALSE)</f>
        <v>U</v>
      </c>
      <c r="N182">
        <f>VLOOKUP(C182,'[1]PNECs '!$B$2:$O$706,14,FALSE)</f>
        <v>354.32353487838469</v>
      </c>
      <c r="O182" s="61">
        <f t="shared" si="2"/>
        <v>15.282066098393763</v>
      </c>
    </row>
    <row r="183" spans="1:15">
      <c r="A183">
        <v>202</v>
      </c>
      <c r="B183" t="s">
        <v>1324</v>
      </c>
      <c r="C183" s="49" t="s">
        <v>1325</v>
      </c>
      <c r="D183" s="50" t="s">
        <v>934</v>
      </c>
      <c r="E183" s="60">
        <v>5.3029999999999999</v>
      </c>
      <c r="F183">
        <v>1000</v>
      </c>
      <c r="G183" s="58" t="s">
        <v>935</v>
      </c>
      <c r="H183" s="52" t="s">
        <v>936</v>
      </c>
      <c r="I183" t="s">
        <v>937</v>
      </c>
      <c r="J183" t="s">
        <v>934</v>
      </c>
      <c r="K183" s="59"/>
      <c r="L183">
        <f>VLOOKUP(C183,'[1]PNECs '!$B$2:$M$706,12,FALSE)</f>
        <v>2.7671999999999999</v>
      </c>
      <c r="M183" t="str">
        <f>VLOOKUP(C183,'[1]PNECs '!$B$2:$N$706,13,FALSE)</f>
        <v>DT</v>
      </c>
      <c r="N183">
        <f>VLOOKUP(C183,'[1]PNECs '!$B$2:$O$706,14,FALSE)</f>
        <v>585.05945195000595</v>
      </c>
      <c r="O183" s="61">
        <f t="shared" si="2"/>
        <v>161.74646852032956</v>
      </c>
    </row>
    <row r="184" spans="1:15">
      <c r="A184">
        <v>203</v>
      </c>
      <c r="B184" t="s">
        <v>1326</v>
      </c>
      <c r="C184" s="49" t="s">
        <v>1327</v>
      </c>
      <c r="D184" s="50" t="s">
        <v>947</v>
      </c>
      <c r="E184" s="60">
        <v>3.0000000000000001E-3</v>
      </c>
      <c r="G184" s="58" t="s">
        <v>926</v>
      </c>
      <c r="H184" s="52" t="s">
        <v>1047</v>
      </c>
      <c r="I184" t="s">
        <v>937</v>
      </c>
      <c r="J184" t="s">
        <v>934</v>
      </c>
      <c r="K184" s="59"/>
      <c r="L184">
        <f>VLOOKUP(C184,'[1]PNECs '!$B$2:$M$706,12,FALSE)</f>
        <v>1.9523999999999999</v>
      </c>
      <c r="M184" t="str">
        <f>VLOOKUP(C184,'[1]PNECs '!$B$2:$N$706,13,FALSE)</f>
        <v>K</v>
      </c>
      <c r="N184">
        <f>VLOOKUP(C184,'[1]PNECs '!$B$2:$O$706,14,FALSE)</f>
        <v>89.618980686161379</v>
      </c>
      <c r="O184" s="61">
        <f t="shared" si="2"/>
        <v>1.8078532937689119E-2</v>
      </c>
    </row>
    <row r="185" spans="1:15">
      <c r="A185">
        <v>204</v>
      </c>
      <c r="B185" t="s">
        <v>1328</v>
      </c>
      <c r="C185" s="49" t="s">
        <v>1329</v>
      </c>
      <c r="D185" s="50" t="s">
        <v>947</v>
      </c>
      <c r="E185" s="60">
        <v>7.8E-2</v>
      </c>
      <c r="F185">
        <v>10</v>
      </c>
      <c r="G185" t="s">
        <v>1309</v>
      </c>
      <c r="H185" s="52" t="s">
        <v>1310</v>
      </c>
      <c r="I185" t="s">
        <v>937</v>
      </c>
      <c r="J185" t="s">
        <v>960</v>
      </c>
      <c r="K185" s="59"/>
      <c r="L185">
        <f>VLOOKUP(C185,'[1]PNECs '!$B$2:$M$706,12,FALSE)</f>
        <v>1.4187000000000001</v>
      </c>
      <c r="M185" t="str">
        <f>VLOOKUP(C185,'[1]PNECs '!$B$2:$N$706,13,FALSE)</f>
        <v>U</v>
      </c>
      <c r="N185">
        <f>VLOOKUP(C185,'[1]PNECs '!$B$2:$O$706,14,FALSE)</f>
        <v>26.224064233909466</v>
      </c>
      <c r="O185" s="61">
        <f t="shared" si="2"/>
        <v>0.22576856430609996</v>
      </c>
    </row>
    <row r="186" spans="1:15">
      <c r="A186">
        <v>205</v>
      </c>
      <c r="B186" t="s">
        <v>1330</v>
      </c>
      <c r="C186" s="49" t="s">
        <v>1331</v>
      </c>
      <c r="D186" s="50" t="s">
        <v>934</v>
      </c>
      <c r="E186" s="63">
        <v>259.5</v>
      </c>
      <c r="F186">
        <v>1000</v>
      </c>
      <c r="G186" s="58" t="s">
        <v>926</v>
      </c>
      <c r="H186" s="52" t="s">
        <v>927</v>
      </c>
      <c r="I186" t="s">
        <v>937</v>
      </c>
      <c r="J186" t="s">
        <v>934</v>
      </c>
      <c r="K186" s="59"/>
      <c r="L186">
        <f>VLOOKUP(C186,'[1]PNECs '!$B$2:$M$706,12,FALSE)</f>
        <v>1.3272999999999999</v>
      </c>
      <c r="M186" t="str">
        <f>VLOOKUP(C186,'[1]PNECs '!$B$2:$N$706,13,FALSE)</f>
        <v>U</v>
      </c>
      <c r="N186">
        <f>VLOOKUP(C186,'[1]PNECs '!$B$2:$O$706,14,FALSE)</f>
        <v>21.247116540061391</v>
      </c>
      <c r="O186" s="61">
        <f t="shared" si="2"/>
        <v>687.31366106200903</v>
      </c>
    </row>
    <row r="187" spans="1:15">
      <c r="A187">
        <v>206</v>
      </c>
      <c r="B187" t="s">
        <v>1332</v>
      </c>
      <c r="C187" s="49" t="s">
        <v>1333</v>
      </c>
      <c r="D187" s="50" t="s">
        <v>947</v>
      </c>
      <c r="E187" s="60">
        <v>0.09</v>
      </c>
      <c r="F187" t="s">
        <v>971</v>
      </c>
      <c r="G187" t="s">
        <v>971</v>
      </c>
      <c r="H187" s="52" t="s">
        <v>972</v>
      </c>
      <c r="I187" t="s">
        <v>937</v>
      </c>
      <c r="J187" t="s">
        <v>950</v>
      </c>
      <c r="K187" s="59"/>
      <c r="L187">
        <f>VLOOKUP(C187,'[1]PNECs '!$B$2:$M$706,12,FALSE)</f>
        <v>2.9794</v>
      </c>
      <c r="M187" t="str">
        <f>VLOOKUP(C187,'[1]PNECs '!$B$2:$N$706,13,FALSE)</f>
        <v>DT</v>
      </c>
      <c r="N187">
        <f>VLOOKUP(C187,'[1]PNECs '!$B$2:$O$706,14,FALSE)</f>
        <v>953.67412597558507</v>
      </c>
      <c r="O187" s="61">
        <f t="shared" si="2"/>
        <v>4.3839451640874501</v>
      </c>
    </row>
    <row r="188" spans="1:15">
      <c r="A188">
        <v>207</v>
      </c>
      <c r="B188" t="s">
        <v>1334</v>
      </c>
      <c r="C188" s="49" t="s">
        <v>1335</v>
      </c>
      <c r="D188" s="50" t="s">
        <v>947</v>
      </c>
      <c r="E188" s="60">
        <v>1.31</v>
      </c>
      <c r="G188" s="58" t="s">
        <v>965</v>
      </c>
      <c r="H188" s="52" t="s">
        <v>1047</v>
      </c>
      <c r="I188" t="s">
        <v>937</v>
      </c>
      <c r="J188" t="s">
        <v>934</v>
      </c>
      <c r="K188" s="59"/>
      <c r="L188">
        <f>VLOOKUP(C188,'[1]PNECs '!$B$2:$M$706,12,FALSE)</f>
        <v>1.1152</v>
      </c>
      <c r="M188" t="str">
        <f>VLOOKUP(C188,'[1]PNECs '!$B$2:$N$706,13,FALSE)</f>
        <v>M</v>
      </c>
      <c r="N188">
        <f>VLOOKUP(C188,'[1]PNECs '!$B$2:$O$706,14,FALSE)</f>
        <v>13.037670471382137</v>
      </c>
      <c r="O188" s="61">
        <f t="shared" si="2"/>
        <v>2.9384098068850233</v>
      </c>
    </row>
    <row r="189" spans="1:15">
      <c r="A189">
        <v>208</v>
      </c>
      <c r="B189" t="s">
        <v>1336</v>
      </c>
      <c r="C189" s="49" t="s">
        <v>1337</v>
      </c>
      <c r="D189" s="50" t="s">
        <v>947</v>
      </c>
      <c r="E189" s="60">
        <v>3.1</v>
      </c>
      <c r="G189" s="58" t="s">
        <v>965</v>
      </c>
      <c r="H189" s="52" t="s">
        <v>1047</v>
      </c>
      <c r="I189" t="s">
        <v>937</v>
      </c>
      <c r="J189" t="s">
        <v>934</v>
      </c>
      <c r="K189" s="59"/>
      <c r="L189">
        <f>VLOOKUP(C189,'[1]PNECs '!$B$2:$M$706,12,FALSE)</f>
        <v>0.6976</v>
      </c>
      <c r="M189" t="str">
        <f>VLOOKUP(C189,'[1]PNECs '!$B$2:$N$706,13,FALSE)</f>
        <v>DT</v>
      </c>
      <c r="N189">
        <f>VLOOKUP(C189,'[1]PNECs '!$B$2:$O$706,14,FALSE)</f>
        <v>4.9842520940425992</v>
      </c>
      <c r="O189" s="61">
        <f t="shared" si="2"/>
        <v>5.7201883656816843</v>
      </c>
    </row>
    <row r="190" spans="1:15">
      <c r="A190">
        <v>209</v>
      </c>
      <c r="B190" t="s">
        <v>1338</v>
      </c>
      <c r="C190" s="49" t="s">
        <v>1339</v>
      </c>
      <c r="D190" s="50" t="s">
        <v>947</v>
      </c>
      <c r="E190" s="60">
        <v>2.97</v>
      </c>
      <c r="G190" s="58" t="s">
        <v>965</v>
      </c>
      <c r="H190" s="52" t="s">
        <v>1047</v>
      </c>
      <c r="I190" t="s">
        <v>937</v>
      </c>
      <c r="J190" t="s">
        <v>934</v>
      </c>
      <c r="K190" s="59"/>
      <c r="L190">
        <f>VLOOKUP(C190,'[1]PNECs '!$B$2:$M$706,12,FALSE)</f>
        <v>0.48799999999999999</v>
      </c>
      <c r="M190" t="str">
        <f>VLOOKUP(C190,'[1]PNECs '!$B$2:$N$706,13,FALSE)</f>
        <v>DT</v>
      </c>
      <c r="N190">
        <f>VLOOKUP(C190,'[1]PNECs '!$B$2:$O$706,14,FALSE)</f>
        <v>3.0760968147407084</v>
      </c>
      <c r="O190" s="61">
        <f t="shared" si="2"/>
        <v>5.2003487724651274</v>
      </c>
    </row>
    <row r="191" spans="1:15">
      <c r="A191">
        <v>210</v>
      </c>
      <c r="B191" t="s">
        <v>1340</v>
      </c>
      <c r="C191" s="49" t="s">
        <v>1341</v>
      </c>
      <c r="D191" s="50" t="s">
        <v>947</v>
      </c>
      <c r="E191" s="60">
        <v>0.06</v>
      </c>
      <c r="F191" t="s">
        <v>971</v>
      </c>
      <c r="G191" t="s">
        <v>971</v>
      </c>
      <c r="H191" s="52" t="s">
        <v>972</v>
      </c>
      <c r="I191" t="s">
        <v>937</v>
      </c>
      <c r="J191" t="s">
        <v>950</v>
      </c>
      <c r="K191" s="59"/>
      <c r="L191">
        <f>VLOOKUP(C191,'[1]PNECs '!$B$2:$M$706,12,FALSE)</f>
        <v>2.1741999999999999</v>
      </c>
      <c r="M191" t="str">
        <f>VLOOKUP(C191,'[1]PNECs '!$B$2:$N$706,13,FALSE)</f>
        <v>M</v>
      </c>
      <c r="N191">
        <f>VLOOKUP(C191,'[1]PNECs '!$B$2:$O$706,14,FALSE)</f>
        <v>149.34820251270551</v>
      </c>
      <c r="O191" s="61">
        <f t="shared" si="2"/>
        <v>0.53860807224765916</v>
      </c>
    </row>
    <row r="192" spans="1:15">
      <c r="A192">
        <v>211</v>
      </c>
      <c r="B192" t="s">
        <v>1342</v>
      </c>
      <c r="C192" s="49" t="s">
        <v>1343</v>
      </c>
      <c r="D192" s="50" t="s">
        <v>934</v>
      </c>
      <c r="E192" s="60">
        <v>6.3819999999999997</v>
      </c>
      <c r="F192">
        <v>1000</v>
      </c>
      <c r="G192" s="58" t="s">
        <v>926</v>
      </c>
      <c r="H192" s="52" t="s">
        <v>927</v>
      </c>
      <c r="I192" t="s">
        <v>937</v>
      </c>
      <c r="J192" t="s">
        <v>934</v>
      </c>
      <c r="K192" s="59"/>
      <c r="L192">
        <f>VLOOKUP(C192,'[1]PNECs '!$B$2:$M$706,12,FALSE)</f>
        <v>1.8080000000000001</v>
      </c>
      <c r="M192" t="str">
        <f>VLOOKUP(C192,'[1]PNECs '!$B$2:$N$706,13,FALSE)</f>
        <v>DT</v>
      </c>
      <c r="N192">
        <f>VLOOKUP(C192,'[1]PNECs '!$B$2:$O$706,14,FALSE)</f>
        <v>64.268771731702017</v>
      </c>
      <c r="O192" s="61">
        <f t="shared" si="2"/>
        <v>30.466885078871083</v>
      </c>
    </row>
    <row r="193" spans="1:15">
      <c r="A193">
        <v>212</v>
      </c>
      <c r="B193" t="s">
        <v>1344</v>
      </c>
      <c r="C193" s="49" t="s">
        <v>1345</v>
      </c>
      <c r="D193" s="50" t="s">
        <v>934</v>
      </c>
      <c r="E193" s="63">
        <v>1251.5329999999999</v>
      </c>
      <c r="F193">
        <v>1000</v>
      </c>
      <c r="G193" s="58" t="s">
        <v>935</v>
      </c>
      <c r="H193" s="52" t="s">
        <v>936</v>
      </c>
      <c r="I193" t="s">
        <v>937</v>
      </c>
      <c r="J193" t="s">
        <v>934</v>
      </c>
      <c r="K193" s="59"/>
      <c r="L193">
        <f>VLOOKUP(C193,'[1]PNECs '!$B$2:$M$706,12,FALSE)</f>
        <v>1.1456</v>
      </c>
      <c r="M193" t="str">
        <f>VLOOKUP(C193,'[1]PNECs '!$B$2:$N$706,13,FALSE)</f>
        <v>M</v>
      </c>
      <c r="N193">
        <f>VLOOKUP(C193,'[1]PNECs '!$B$2:$O$706,14,FALSE)</f>
        <v>13.982988484658376</v>
      </c>
      <c r="O193" s="61">
        <f t="shared" si="2"/>
        <v>2865.7097404421957</v>
      </c>
    </row>
    <row r="194" spans="1:15">
      <c r="A194">
        <v>213</v>
      </c>
      <c r="B194" t="s">
        <v>1346</v>
      </c>
      <c r="C194" s="49" t="s">
        <v>1347</v>
      </c>
      <c r="D194" s="50" t="s">
        <v>934</v>
      </c>
      <c r="E194" s="60">
        <v>1.863</v>
      </c>
      <c r="F194">
        <v>1000</v>
      </c>
      <c r="G194" s="58" t="s">
        <v>926</v>
      </c>
      <c r="H194" s="52" t="s">
        <v>927</v>
      </c>
      <c r="I194" t="s">
        <v>937</v>
      </c>
      <c r="J194" t="s">
        <v>934</v>
      </c>
      <c r="K194" s="59"/>
      <c r="L194">
        <f>VLOOKUP(C194,'[1]PNECs '!$B$2:$M$706,12,FALSE)</f>
        <v>3.0240999999999998</v>
      </c>
      <c r="M194" t="str">
        <f>VLOOKUP(C194,'[1]PNECs '!$B$2:$N$706,13,FALSE)</f>
        <v>M</v>
      </c>
      <c r="N194">
        <f>VLOOKUP(C194,'[1]PNECs '!$B$2:$O$706,14,FALSE)</f>
        <v>1057.0608784557755</v>
      </c>
      <c r="O194" s="61">
        <f t="shared" si="2"/>
        <v>100.26257517821763</v>
      </c>
    </row>
    <row r="195" spans="1:15">
      <c r="A195">
        <v>214</v>
      </c>
      <c r="B195" t="s">
        <v>1348</v>
      </c>
      <c r="C195" s="49" t="s">
        <v>1349</v>
      </c>
      <c r="D195" s="50" t="s">
        <v>934</v>
      </c>
      <c r="E195" s="63">
        <v>58.078000000000003</v>
      </c>
      <c r="F195">
        <v>1000</v>
      </c>
      <c r="G195" s="58" t="s">
        <v>965</v>
      </c>
      <c r="H195" s="52" t="s">
        <v>966</v>
      </c>
      <c r="I195" t="s">
        <v>937</v>
      </c>
      <c r="J195" t="s">
        <v>934</v>
      </c>
      <c r="K195" s="59"/>
      <c r="L195">
        <f>VLOOKUP(C195,'[1]PNECs '!$B$2:$M$706,12,FALSE)</f>
        <v>0.90559999999999996</v>
      </c>
      <c r="M195" t="str">
        <f>VLOOKUP(C195,'[1]PNECs '!$B$2:$N$706,13,FALSE)</f>
        <v>DT</v>
      </c>
      <c r="N195">
        <f>VLOOKUP(C195,'[1]PNECs '!$B$2:$O$706,14,FALSE)</f>
        <v>8.0463700173980026</v>
      </c>
      <c r="O195" s="61">
        <f t="shared" si="2"/>
        <v>115.95218564679982</v>
      </c>
    </row>
    <row r="196" spans="1:15">
      <c r="A196">
        <v>215</v>
      </c>
      <c r="B196" t="s">
        <v>1350</v>
      </c>
      <c r="C196" s="49" t="s">
        <v>1351</v>
      </c>
      <c r="D196" s="50" t="s">
        <v>934</v>
      </c>
      <c r="E196" s="63">
        <v>124.685</v>
      </c>
      <c r="F196">
        <v>1000</v>
      </c>
      <c r="G196" s="58" t="s">
        <v>965</v>
      </c>
      <c r="H196" s="52" t="s">
        <v>966</v>
      </c>
      <c r="I196" t="s">
        <v>937</v>
      </c>
      <c r="J196" t="s">
        <v>934</v>
      </c>
      <c r="K196" s="59"/>
      <c r="L196">
        <f>VLOOKUP(C196,'[1]PNECs '!$B$2:$M$706,12,FALSE)</f>
        <v>1.0096000000000001</v>
      </c>
      <c r="M196" t="str">
        <f>VLOOKUP(C196,'[1]PNECs '!$B$2:$N$706,13,FALSE)</f>
        <v>DT</v>
      </c>
      <c r="N196">
        <f>VLOOKUP(C196,'[1]PNECs '!$B$2:$O$706,14,FALSE)</f>
        <v>10.223509385032306</v>
      </c>
      <c r="O196" s="61">
        <f t="shared" si="2"/>
        <v>262.34239742303401</v>
      </c>
    </row>
    <row r="197" spans="1:15">
      <c r="A197">
        <v>216</v>
      </c>
      <c r="B197" t="s">
        <v>1352</v>
      </c>
      <c r="C197" s="49" t="s">
        <v>1353</v>
      </c>
      <c r="D197" s="50" t="s">
        <v>934</v>
      </c>
      <c r="E197" s="60">
        <v>2.98</v>
      </c>
      <c r="G197" s="58" t="s">
        <v>935</v>
      </c>
      <c r="H197" s="52" t="s">
        <v>1002</v>
      </c>
      <c r="I197" t="s">
        <v>937</v>
      </c>
      <c r="J197" t="s">
        <v>934</v>
      </c>
      <c r="K197" s="59"/>
      <c r="L197">
        <f>VLOOKUP(C197,'[1]PNECs '!$B$2:$M$706,12,FALSE)</f>
        <v>0.24310000000000001</v>
      </c>
      <c r="M197" t="str">
        <f>VLOOKUP(C197,'[1]PNECs '!$B$2:$N$706,13,FALSE)</f>
        <v>K</v>
      </c>
      <c r="N197">
        <f>VLOOKUP(C197,'[1]PNECs '!$B$2:$O$706,14,FALSE)</f>
        <v>1.7502496521057873</v>
      </c>
      <c r="O197" s="61">
        <f t="shared" ref="O197:O260" si="3">E197*(2.6*(0.615+0.019*N197))</f>
        <v>5.0226777517857979</v>
      </c>
    </row>
    <row r="198" spans="1:15">
      <c r="A198">
        <v>217</v>
      </c>
      <c r="B198" t="s">
        <v>1354</v>
      </c>
      <c r="C198" s="49" t="s">
        <v>1355</v>
      </c>
      <c r="D198" s="50" t="s">
        <v>947</v>
      </c>
      <c r="E198" s="60">
        <v>2.6</v>
      </c>
      <c r="G198" s="58" t="s">
        <v>965</v>
      </c>
      <c r="H198" s="52" t="s">
        <v>1047</v>
      </c>
      <c r="I198" t="s">
        <v>937</v>
      </c>
      <c r="J198" t="s">
        <v>934</v>
      </c>
      <c r="K198" s="59"/>
      <c r="L198">
        <f>VLOOKUP(C198,'[1]PNECs '!$B$2:$M$706,12,FALSE)</f>
        <v>1.0004</v>
      </c>
      <c r="M198" t="str">
        <f>VLOOKUP(C198,'[1]PNECs '!$B$2:$N$706,13,FALSE)</f>
        <v>M</v>
      </c>
      <c r="N198">
        <f>VLOOKUP(C198,'[1]PNECs '!$B$2:$O$706,14,FALSE)</f>
        <v>10.009214583192959</v>
      </c>
      <c r="O198" s="61">
        <f t="shared" si="3"/>
        <v>5.4429835210653046</v>
      </c>
    </row>
    <row r="199" spans="1:15">
      <c r="A199">
        <v>218</v>
      </c>
      <c r="B199" t="s">
        <v>1356</v>
      </c>
      <c r="C199" s="49" t="s">
        <v>1357</v>
      </c>
      <c r="D199" s="50" t="s">
        <v>947</v>
      </c>
      <c r="E199" s="60">
        <v>0.04</v>
      </c>
      <c r="F199" t="s">
        <v>971</v>
      </c>
      <c r="G199" t="s">
        <v>971</v>
      </c>
      <c r="H199" s="52" t="s">
        <v>972</v>
      </c>
      <c r="I199" t="s">
        <v>937</v>
      </c>
      <c r="J199" t="s">
        <v>950</v>
      </c>
      <c r="K199" s="59"/>
      <c r="L199">
        <f>VLOOKUP(C199,'[1]PNECs '!$B$2:$M$706,12,FALSE)</f>
        <v>2.5282</v>
      </c>
      <c r="M199" t="str">
        <f>VLOOKUP(C199,'[1]PNECs '!$B$2:$N$706,13,FALSE)</f>
        <v>DT</v>
      </c>
      <c r="N199">
        <f>VLOOKUP(C199,'[1]PNECs '!$B$2:$O$706,14,FALSE)</f>
        <v>337.44267097541348</v>
      </c>
      <c r="O199" s="61">
        <f t="shared" si="3"/>
        <v>0.73074671784741707</v>
      </c>
    </row>
    <row r="200" spans="1:15">
      <c r="A200">
        <v>219</v>
      </c>
      <c r="B200" t="s">
        <v>1358</v>
      </c>
      <c r="C200" s="49" t="s">
        <v>1359</v>
      </c>
      <c r="D200" s="50" t="s">
        <v>947</v>
      </c>
      <c r="E200" s="60">
        <v>5</v>
      </c>
      <c r="G200" s="58" t="s">
        <v>965</v>
      </c>
      <c r="H200" s="52" t="s">
        <v>1047</v>
      </c>
      <c r="I200" t="s">
        <v>937</v>
      </c>
      <c r="J200" t="s">
        <v>934</v>
      </c>
      <c r="K200" s="59"/>
      <c r="L200">
        <f>VLOOKUP(C200,'[1]PNECs '!$B$2:$M$706,12,FALSE)</f>
        <v>1.5824</v>
      </c>
      <c r="M200" t="str">
        <f>VLOOKUP(C200,'[1]PNECs '!$B$2:$N$706,13,FALSE)</f>
        <v>M</v>
      </c>
      <c r="N200">
        <f>VLOOKUP(C200,'[1]PNECs '!$B$2:$O$706,14,FALSE)</f>
        <v>38.229621656591966</v>
      </c>
      <c r="O200" s="61">
        <f t="shared" si="3"/>
        <v>17.437716549178216</v>
      </c>
    </row>
    <row r="201" spans="1:15">
      <c r="A201">
        <v>220</v>
      </c>
      <c r="B201" s="48" t="s">
        <v>1360</v>
      </c>
      <c r="C201" s="49" t="s">
        <v>1361</v>
      </c>
      <c r="D201" s="57" t="s">
        <v>924</v>
      </c>
      <c r="E201" s="51" t="s">
        <v>925</v>
      </c>
      <c r="F201">
        <v>1000</v>
      </c>
      <c r="G201" s="58" t="s">
        <v>926</v>
      </c>
      <c r="H201" s="52" t="s">
        <v>927</v>
      </c>
      <c r="I201" s="48" t="s">
        <v>925</v>
      </c>
      <c r="J201" s="48" t="s">
        <v>925</v>
      </c>
      <c r="K201" s="59"/>
      <c r="L201">
        <f>VLOOKUP(C201,'[1]PNECs '!$B$2:$M$706,12,FALSE)</f>
        <v>2.2132999999999998</v>
      </c>
      <c r="M201" t="str">
        <f>VLOOKUP(C201,'[1]PNECs '!$B$2:$N$706,13,FALSE)</f>
        <v>DT</v>
      </c>
      <c r="N201">
        <f>VLOOKUP(C201,'[1]PNECs '!$B$2:$O$706,14,FALSE)</f>
        <v>163.4180409927832</v>
      </c>
      <c r="O201" t="s">
        <v>925</v>
      </c>
    </row>
    <row r="202" spans="1:15">
      <c r="A202">
        <v>221</v>
      </c>
      <c r="B202" t="s">
        <v>1362</v>
      </c>
      <c r="C202" s="49" t="s">
        <v>1363</v>
      </c>
      <c r="D202" s="50" t="s">
        <v>934</v>
      </c>
      <c r="E202" s="63">
        <v>21.251999999999999</v>
      </c>
      <c r="F202">
        <v>1000</v>
      </c>
      <c r="G202" s="58" t="s">
        <v>965</v>
      </c>
      <c r="H202" s="52" t="s">
        <v>966</v>
      </c>
      <c r="I202" t="s">
        <v>937</v>
      </c>
      <c r="J202" t="s">
        <v>934</v>
      </c>
      <c r="K202" s="59"/>
      <c r="L202">
        <f>VLOOKUP(C202,'[1]PNECs '!$B$2:$M$706,12,FALSE)</f>
        <v>1.1240000000000001</v>
      </c>
      <c r="M202" t="str">
        <f>VLOOKUP(C202,'[1]PNECs '!$B$2:$N$706,13,FALSE)</f>
        <v>DT</v>
      </c>
      <c r="N202">
        <f>VLOOKUP(C202,'[1]PNECs '!$B$2:$O$706,14,FALSE)</f>
        <v>13.304544179780917</v>
      </c>
      <c r="O202" s="61">
        <f t="shared" si="3"/>
        <v>47.949707741689977</v>
      </c>
    </row>
    <row r="203" spans="1:15">
      <c r="A203">
        <v>222</v>
      </c>
      <c r="B203" t="s">
        <v>1364</v>
      </c>
      <c r="C203" s="49" t="s">
        <v>1365</v>
      </c>
      <c r="D203" s="50" t="s">
        <v>934</v>
      </c>
      <c r="E203" s="60">
        <v>16.061</v>
      </c>
      <c r="F203">
        <v>1000</v>
      </c>
      <c r="G203" s="58" t="s">
        <v>935</v>
      </c>
      <c r="H203" s="52" t="s">
        <v>936</v>
      </c>
      <c r="I203" t="s">
        <v>937</v>
      </c>
      <c r="J203" t="s">
        <v>934</v>
      </c>
      <c r="K203" s="59"/>
      <c r="L203">
        <f>VLOOKUP(C203,'[1]PNECs '!$B$2:$M$706,12,FALSE)</f>
        <v>1.052</v>
      </c>
      <c r="M203" t="str">
        <f>VLOOKUP(C203,'[1]PNECs '!$B$2:$N$706,13,FALSE)</f>
        <v>DT</v>
      </c>
      <c r="N203">
        <f>VLOOKUP(C203,'[1]PNECs '!$B$2:$O$706,14,FALSE)</f>
        <v>11.271974561755107</v>
      </c>
      <c r="O203" s="61">
        <f t="shared" si="3"/>
        <v>34.624874661755634</v>
      </c>
    </row>
    <row r="204" spans="1:15">
      <c r="A204">
        <v>223</v>
      </c>
      <c r="B204" t="s">
        <v>1366</v>
      </c>
      <c r="C204" s="49" t="s">
        <v>1367</v>
      </c>
      <c r="D204" s="57" t="s">
        <v>924</v>
      </c>
      <c r="E204" s="51" t="s">
        <v>925</v>
      </c>
      <c r="F204">
        <v>1000</v>
      </c>
      <c r="G204" s="58" t="s">
        <v>926</v>
      </c>
      <c r="H204" s="52" t="s">
        <v>927</v>
      </c>
      <c r="I204" s="48" t="s">
        <v>925</v>
      </c>
      <c r="J204" s="48" t="s">
        <v>925</v>
      </c>
      <c r="K204" s="59"/>
      <c r="L204">
        <f>VLOOKUP(C204,'[1]PNECs '!$B$2:$M$706,12,FALSE)</f>
        <v>0.78600000000000003</v>
      </c>
      <c r="M204" t="str">
        <f>VLOOKUP(C204,'[1]PNECs '!$B$2:$N$706,13,FALSE)</f>
        <v>DT</v>
      </c>
      <c r="N204">
        <f>VLOOKUP(C204,'[1]PNECs '!$B$2:$O$706,14,FALSE)</f>
        <v>6.1094202490557219</v>
      </c>
      <c r="O204" t="s">
        <v>925</v>
      </c>
    </row>
    <row r="205" spans="1:15">
      <c r="A205">
        <v>224</v>
      </c>
      <c r="B205" t="s">
        <v>1368</v>
      </c>
      <c r="C205" s="49" t="s">
        <v>1369</v>
      </c>
      <c r="D205" s="50" t="s">
        <v>947</v>
      </c>
      <c r="E205" s="60">
        <v>16.600000000000001</v>
      </c>
      <c r="G205" s="58" t="s">
        <v>965</v>
      </c>
      <c r="H205" s="52" t="s">
        <v>1047</v>
      </c>
      <c r="I205" t="s">
        <v>937</v>
      </c>
      <c r="J205" t="s">
        <v>934</v>
      </c>
      <c r="K205" s="59"/>
      <c r="L205">
        <f>VLOOKUP(C205,'[1]PNECs '!$B$2:$M$706,12,FALSE)</f>
        <v>0.4844</v>
      </c>
      <c r="M205" t="str">
        <f>VLOOKUP(C205,'[1]PNECs '!$B$2:$N$706,13,FALSE)</f>
        <v>DT</v>
      </c>
      <c r="N205">
        <f>VLOOKUP(C205,'[1]PNECs '!$B$2:$O$706,14,FALSE)</f>
        <v>3.050703497822516</v>
      </c>
      <c r="O205" s="61">
        <f t="shared" si="3"/>
        <v>29.045098896354379</v>
      </c>
    </row>
    <row r="206" spans="1:15">
      <c r="A206">
        <v>225</v>
      </c>
      <c r="B206" t="s">
        <v>1370</v>
      </c>
      <c r="C206" s="49" t="s">
        <v>1371</v>
      </c>
      <c r="D206" s="50" t="s">
        <v>934</v>
      </c>
      <c r="E206" s="60">
        <v>9.11</v>
      </c>
      <c r="F206">
        <v>1000</v>
      </c>
      <c r="G206" s="58" t="s">
        <v>935</v>
      </c>
      <c r="H206" s="52" t="s">
        <v>936</v>
      </c>
      <c r="I206" t="s">
        <v>937</v>
      </c>
      <c r="J206" t="s">
        <v>934</v>
      </c>
      <c r="K206" s="59"/>
      <c r="L206">
        <f>VLOOKUP(C206,'[1]PNECs '!$B$2:$M$706,12,FALSE)</f>
        <v>1.8415999999999999</v>
      </c>
      <c r="M206" t="str">
        <f>VLOOKUP(C206,'[1]PNECs '!$B$2:$N$706,13,FALSE)</f>
        <v>DT</v>
      </c>
      <c r="N206">
        <f>VLOOKUP(C206,'[1]PNECs '!$B$2:$O$706,14,FALSE)</f>
        <v>69.438447124098218</v>
      </c>
      <c r="O206" s="61">
        <f t="shared" si="3"/>
        <v>45.81655211304642</v>
      </c>
    </row>
    <row r="207" spans="1:15">
      <c r="A207">
        <v>226</v>
      </c>
      <c r="B207" t="s">
        <v>1372</v>
      </c>
      <c r="C207" s="49" t="s">
        <v>1373</v>
      </c>
      <c r="D207" s="50" t="s">
        <v>947</v>
      </c>
      <c r="E207" s="60">
        <v>2.5999999999999999E-2</v>
      </c>
      <c r="F207">
        <v>50</v>
      </c>
      <c r="G207" t="s">
        <v>1374</v>
      </c>
      <c r="H207" s="52" t="s">
        <v>1310</v>
      </c>
      <c r="I207" t="s">
        <v>937</v>
      </c>
      <c r="J207" t="s">
        <v>960</v>
      </c>
      <c r="K207" s="59"/>
      <c r="L207">
        <f>VLOOKUP(C207,'[1]PNECs '!$B$2:$M$706,12,FALSE)</f>
        <v>1.0863</v>
      </c>
      <c r="M207" t="str">
        <f>VLOOKUP(C207,'[1]PNECs '!$B$2:$N$706,13,FALSE)</f>
        <v>M</v>
      </c>
      <c r="N207">
        <f>VLOOKUP(C207,'[1]PNECs '!$B$2:$O$706,14,FALSE)</f>
        <v>12.198319380086843</v>
      </c>
      <c r="O207" s="61">
        <f t="shared" si="3"/>
        <v>5.7241521411783548E-2</v>
      </c>
    </row>
    <row r="208" spans="1:15">
      <c r="A208">
        <v>228</v>
      </c>
      <c r="B208" t="s">
        <v>1375</v>
      </c>
      <c r="C208" s="49" t="s">
        <v>1376</v>
      </c>
      <c r="D208" s="50" t="s">
        <v>934</v>
      </c>
      <c r="E208" s="63">
        <v>32.518000000000001</v>
      </c>
      <c r="F208">
        <v>1000</v>
      </c>
      <c r="G208" s="58" t="s">
        <v>926</v>
      </c>
      <c r="H208" s="52" t="s">
        <v>927</v>
      </c>
      <c r="I208" t="s">
        <v>937</v>
      </c>
      <c r="J208" t="s">
        <v>934</v>
      </c>
      <c r="K208" s="59"/>
      <c r="L208">
        <f>VLOOKUP(C208,'[1]PNECs '!$B$2:$M$706,12,FALSE)</f>
        <v>1.748</v>
      </c>
      <c r="M208" t="str">
        <f>VLOOKUP(C208,'[1]PNECs '!$B$2:$N$706,13,FALSE)</f>
        <v>DT</v>
      </c>
      <c r="N208">
        <f>VLOOKUP(C208,'[1]PNECs '!$B$2:$O$706,14,FALSE)</f>
        <v>55.975760149511046</v>
      </c>
      <c r="O208" s="61">
        <f t="shared" si="3"/>
        <v>141.91513856596495</v>
      </c>
    </row>
    <row r="209" spans="1:15">
      <c r="A209">
        <v>229</v>
      </c>
      <c r="B209" t="s">
        <v>1377</v>
      </c>
      <c r="C209" s="49" t="s">
        <v>1378</v>
      </c>
      <c r="D209" s="50" t="s">
        <v>947</v>
      </c>
      <c r="E209" s="63">
        <v>102</v>
      </c>
      <c r="G209" s="58" t="s">
        <v>926</v>
      </c>
      <c r="H209" s="52" t="s">
        <v>1047</v>
      </c>
      <c r="I209" t="s">
        <v>937</v>
      </c>
      <c r="J209" t="s">
        <v>934</v>
      </c>
      <c r="K209" s="59"/>
      <c r="L209">
        <f>VLOOKUP(C209,'[1]PNECs '!$B$2:$M$706,12,FALSE)</f>
        <v>0.55200000000000005</v>
      </c>
      <c r="M209" t="str">
        <f>VLOOKUP(C209,'[1]PNECs '!$B$2:$N$706,13,FALSE)</f>
        <v>DT</v>
      </c>
      <c r="N209">
        <f>VLOOKUP(C209,'[1]PNECs '!$B$2:$O$706,14,FALSE)</f>
        <v>3.5645113342624426</v>
      </c>
      <c r="O209" s="61">
        <f t="shared" si="3"/>
        <v>181.0588597110816</v>
      </c>
    </row>
    <row r="210" spans="1:15">
      <c r="A210">
        <v>230</v>
      </c>
      <c r="B210" t="s">
        <v>1379</v>
      </c>
      <c r="C210" s="49" t="s">
        <v>1380</v>
      </c>
      <c r="D210" s="50" t="s">
        <v>934</v>
      </c>
      <c r="E210" s="60">
        <v>3.6259999999999999</v>
      </c>
      <c r="F210">
        <v>1000</v>
      </c>
      <c r="G210" s="58" t="s">
        <v>965</v>
      </c>
      <c r="H210" s="52" t="s">
        <v>966</v>
      </c>
      <c r="I210" t="s">
        <v>937</v>
      </c>
      <c r="J210" t="s">
        <v>934</v>
      </c>
      <c r="K210" s="59"/>
      <c r="L210">
        <f>VLOOKUP(C210,'[1]PNECs '!$B$2:$M$706,12,FALSE)</f>
        <v>1.4179999999999999</v>
      </c>
      <c r="M210" t="str">
        <f>VLOOKUP(C210,'[1]PNECs '!$B$2:$N$706,13,FALSE)</f>
        <v>DT</v>
      </c>
      <c r="N210">
        <f>VLOOKUP(C210,'[1]PNECs '!$B$2:$O$706,14,FALSE)</f>
        <v>26.181830082189858</v>
      </c>
      <c r="O210" s="61">
        <f t="shared" si="3"/>
        <v>10.48777860437421</v>
      </c>
    </row>
    <row r="211" spans="1:15">
      <c r="A211">
        <v>231</v>
      </c>
      <c r="B211" t="s">
        <v>1381</v>
      </c>
      <c r="C211" s="49" t="s">
        <v>1382</v>
      </c>
      <c r="D211" s="50" t="s">
        <v>934</v>
      </c>
      <c r="E211" s="60">
        <v>4.3719999999999999</v>
      </c>
      <c r="F211">
        <v>1000</v>
      </c>
      <c r="G211" s="58" t="s">
        <v>965</v>
      </c>
      <c r="H211" s="52" t="s">
        <v>966</v>
      </c>
      <c r="I211" t="s">
        <v>937</v>
      </c>
      <c r="J211" t="s">
        <v>934</v>
      </c>
      <c r="K211" s="59"/>
      <c r="L211">
        <f>VLOOKUP(C211,'[1]PNECs '!$B$2:$M$706,12,FALSE)</f>
        <v>1.4973000000000001</v>
      </c>
      <c r="M211" t="str">
        <f>VLOOKUP(C211,'[1]PNECs '!$B$2:$N$706,13,FALSE)</f>
        <v>U</v>
      </c>
      <c r="N211">
        <f>VLOOKUP(C211,'[1]PNECs '!$B$2:$O$706,14,FALSE)</f>
        <v>31.426788298792285</v>
      </c>
      <c r="O211" s="61">
        <f t="shared" si="3"/>
        <v>13.7782851710506</v>
      </c>
    </row>
    <row r="212" spans="1:15">
      <c r="A212">
        <v>232</v>
      </c>
      <c r="B212" t="s">
        <v>1383</v>
      </c>
      <c r="C212" s="49" t="s">
        <v>1384</v>
      </c>
      <c r="D212" s="50" t="s">
        <v>934</v>
      </c>
      <c r="E212" s="63">
        <v>21.094000000000001</v>
      </c>
      <c r="F212">
        <v>1000</v>
      </c>
      <c r="G212" s="58" t="s">
        <v>935</v>
      </c>
      <c r="H212" s="52" t="s">
        <v>936</v>
      </c>
      <c r="I212" t="s">
        <v>937</v>
      </c>
      <c r="J212" t="s">
        <v>934</v>
      </c>
      <c r="K212" s="59"/>
      <c r="L212">
        <f>VLOOKUP(C212,'[1]PNECs '!$B$2:$M$706,12,FALSE)</f>
        <v>2.8713000000000002</v>
      </c>
      <c r="M212" t="str">
        <f>VLOOKUP(C212,'[1]PNECs '!$B$2:$N$706,13,FALSE)</f>
        <v>DT</v>
      </c>
      <c r="N212">
        <f>VLOOKUP(C212,'[1]PNECs '!$B$2:$O$706,14,FALSE)</f>
        <v>743.53257464827641</v>
      </c>
      <c r="O212" s="61">
        <f t="shared" si="3"/>
        <v>808.52266680375874</v>
      </c>
    </row>
    <row r="213" spans="1:15">
      <c r="A213">
        <v>233</v>
      </c>
      <c r="B213" t="s">
        <v>1385</v>
      </c>
      <c r="C213" s="49" t="s">
        <v>1386</v>
      </c>
      <c r="D213" s="50" t="s">
        <v>934</v>
      </c>
      <c r="E213" s="63">
        <v>776.71799999999996</v>
      </c>
      <c r="F213">
        <v>1000</v>
      </c>
      <c r="G213" s="58" t="s">
        <v>935</v>
      </c>
      <c r="H213" s="52" t="s">
        <v>936</v>
      </c>
      <c r="I213" t="s">
        <v>937</v>
      </c>
      <c r="J213" t="s">
        <v>934</v>
      </c>
      <c r="K213" s="59"/>
      <c r="L213">
        <f>VLOOKUP(C213,'[1]PNECs '!$B$2:$M$706,12,FALSE)</f>
        <v>1.9689000000000001</v>
      </c>
      <c r="M213" t="str">
        <f>VLOOKUP(C213,'[1]PNECs '!$B$2:$N$706,13,FALSE)</f>
        <v>DT</v>
      </c>
      <c r="N213">
        <f>VLOOKUP(C213,'[1]PNECs '!$B$2:$O$706,14,FALSE)</f>
        <v>93.089350463773002</v>
      </c>
      <c r="O213" s="61">
        <f t="shared" si="3"/>
        <v>4813.7982832079288</v>
      </c>
    </row>
    <row r="214" spans="1:15">
      <c r="A214">
        <v>234</v>
      </c>
      <c r="B214" t="s">
        <v>1387</v>
      </c>
      <c r="C214" s="49" t="s">
        <v>1388</v>
      </c>
      <c r="D214" s="50" t="s">
        <v>947</v>
      </c>
      <c r="E214" s="60">
        <v>7.8</v>
      </c>
      <c r="G214" s="58" t="s">
        <v>965</v>
      </c>
      <c r="H214" s="52" t="s">
        <v>1047</v>
      </c>
      <c r="I214" t="s">
        <v>937</v>
      </c>
      <c r="J214" t="s">
        <v>934</v>
      </c>
      <c r="K214" s="59"/>
      <c r="L214">
        <f>VLOOKUP(C214,'[1]PNECs '!$B$2:$M$706,12,FALSE)</f>
        <v>1.8711</v>
      </c>
      <c r="M214" t="str">
        <f>VLOOKUP(C214,'[1]PNECs '!$B$2:$N$706,13,FALSE)</f>
        <v>M</v>
      </c>
      <c r="N214">
        <f>VLOOKUP(C214,'[1]PNECs '!$B$2:$O$706,14,FALSE)</f>
        <v>74.319024407434569</v>
      </c>
      <c r="O214" s="61">
        <f t="shared" si="3"/>
        <v>41.108806484672691</v>
      </c>
    </row>
    <row r="215" spans="1:15">
      <c r="A215">
        <v>235</v>
      </c>
      <c r="B215" t="s">
        <v>1389</v>
      </c>
      <c r="C215" s="49" t="s">
        <v>1390</v>
      </c>
      <c r="D215" s="50" t="s">
        <v>934</v>
      </c>
      <c r="E215" s="60">
        <v>2.0870000000000002</v>
      </c>
      <c r="F215">
        <v>1000</v>
      </c>
      <c r="G215" s="58" t="s">
        <v>965</v>
      </c>
      <c r="H215" s="52" t="s">
        <v>966</v>
      </c>
      <c r="I215" t="s">
        <v>937</v>
      </c>
      <c r="J215" t="s">
        <v>934</v>
      </c>
      <c r="K215" s="59"/>
      <c r="L215">
        <f>VLOOKUP(C215,'[1]PNECs '!$B$2:$M$706,12,FALSE)</f>
        <v>2.0764</v>
      </c>
      <c r="M215" t="str">
        <f>VLOOKUP(C215,'[1]PNECs '!$B$2:$N$706,13,FALSE)</f>
        <v>M</v>
      </c>
      <c r="N215">
        <f>VLOOKUP(C215,'[1]PNECs '!$B$2:$O$706,14,FALSE)</f>
        <v>119.23396878859673</v>
      </c>
      <c r="O215" s="61">
        <f t="shared" si="3"/>
        <v>15.629872867372988</v>
      </c>
    </row>
    <row r="216" spans="1:15">
      <c r="A216">
        <v>236</v>
      </c>
      <c r="B216" t="s">
        <v>1391</v>
      </c>
      <c r="C216" s="49" t="s">
        <v>1392</v>
      </c>
      <c r="D216" s="50" t="s">
        <v>934</v>
      </c>
      <c r="E216" s="60">
        <v>1.7350000000000001</v>
      </c>
      <c r="F216">
        <v>1000</v>
      </c>
      <c r="G216" s="58" t="s">
        <v>965</v>
      </c>
      <c r="H216" s="52" t="s">
        <v>966</v>
      </c>
      <c r="I216" t="s">
        <v>937</v>
      </c>
      <c r="J216" t="s">
        <v>934</v>
      </c>
      <c r="K216" s="59"/>
      <c r="L216">
        <f>VLOOKUP(C216,'[1]PNECs '!$B$2:$M$706,12,FALSE)</f>
        <v>2.2816999999999998</v>
      </c>
      <c r="M216" t="str">
        <f>VLOOKUP(C216,'[1]PNECs '!$B$2:$N$706,13,FALSE)</f>
        <v>M</v>
      </c>
      <c r="N216">
        <f>VLOOKUP(C216,'[1]PNECs '!$B$2:$O$706,14,FALSE)</f>
        <v>191.29340604823469</v>
      </c>
      <c r="O216" s="61">
        <f t="shared" si="3"/>
        <v>19.169831538988149</v>
      </c>
    </row>
    <row r="217" spans="1:15">
      <c r="A217">
        <v>237</v>
      </c>
      <c r="B217" t="s">
        <v>1393</v>
      </c>
      <c r="C217" s="49" t="s">
        <v>1394</v>
      </c>
      <c r="D217" s="50" t="s">
        <v>947</v>
      </c>
      <c r="E217" s="60">
        <v>0.6</v>
      </c>
      <c r="F217" t="s">
        <v>971</v>
      </c>
      <c r="G217" t="s">
        <v>971</v>
      </c>
      <c r="H217" s="52" t="s">
        <v>972</v>
      </c>
      <c r="I217" t="s">
        <v>937</v>
      </c>
      <c r="J217" t="s">
        <v>950</v>
      </c>
      <c r="K217" s="59"/>
      <c r="L217">
        <f>VLOOKUP(C217,'[1]PNECs '!$B$2:$M$706,12,FALSE)</f>
        <v>2.4121000000000001</v>
      </c>
      <c r="M217" t="str">
        <f>VLOOKUP(C217,'[1]PNECs '!$B$2:$N$706,13,FALSE)</f>
        <v>M</v>
      </c>
      <c r="N217">
        <f>VLOOKUP(C217,'[1]PNECs '!$B$2:$O$706,14,FALSE)</f>
        <v>258.2854846476373</v>
      </c>
      <c r="O217" s="61">
        <f t="shared" si="3"/>
        <v>8.614981764955969</v>
      </c>
    </row>
    <row r="218" spans="1:15">
      <c r="A218">
        <v>238</v>
      </c>
      <c r="B218" t="s">
        <v>1395</v>
      </c>
      <c r="C218" s="49" t="s">
        <v>1396</v>
      </c>
      <c r="D218" s="50" t="s">
        <v>934</v>
      </c>
      <c r="E218" s="63">
        <v>10.5</v>
      </c>
      <c r="F218">
        <v>1000</v>
      </c>
      <c r="G218" s="58" t="s">
        <v>965</v>
      </c>
      <c r="H218" s="52" t="s">
        <v>966</v>
      </c>
      <c r="I218" t="s">
        <v>937</v>
      </c>
      <c r="J218" t="s">
        <v>934</v>
      </c>
      <c r="K218" s="59"/>
      <c r="L218">
        <f>VLOOKUP(C218,'[1]PNECs '!$B$2:$M$706,12,FALSE)</f>
        <v>2.1594000000000002</v>
      </c>
      <c r="M218" t="str">
        <f>VLOOKUP(C218,'[1]PNECs '!$B$2:$N$706,13,FALSE)</f>
        <v>M</v>
      </c>
      <c r="N218">
        <f>VLOOKUP(C218,'[1]PNECs '!$B$2:$O$706,14,FALSE)</f>
        <v>144.34442007129172</v>
      </c>
      <c r="O218" s="61">
        <f t="shared" si="3"/>
        <v>91.660950690979007</v>
      </c>
    </row>
    <row r="219" spans="1:15">
      <c r="A219">
        <v>239</v>
      </c>
      <c r="B219" t="s">
        <v>1397</v>
      </c>
      <c r="C219" s="49" t="s">
        <v>1398</v>
      </c>
      <c r="D219" s="50" t="s">
        <v>947</v>
      </c>
      <c r="E219" s="60">
        <v>2.2000000000000002</v>
      </c>
      <c r="G219" s="58" t="s">
        <v>965</v>
      </c>
      <c r="H219" s="52" t="s">
        <v>1047</v>
      </c>
      <c r="I219" t="s">
        <v>937</v>
      </c>
      <c r="J219" t="s">
        <v>934</v>
      </c>
      <c r="K219" s="59"/>
      <c r="L219">
        <f>VLOOKUP(C219,'[1]PNECs '!$B$2:$M$706,12,FALSE)</f>
        <v>0.34399999999999997</v>
      </c>
      <c r="M219" t="str">
        <f>VLOOKUP(C219,'[1]PNECs '!$B$2:$N$706,13,FALSE)</f>
        <v>DT</v>
      </c>
      <c r="N219">
        <f>VLOOKUP(C219,'[1]PNECs '!$B$2:$O$706,14,FALSE)</f>
        <v>2.2080047330188997</v>
      </c>
      <c r="O219" s="61">
        <f t="shared" si="3"/>
        <v>3.7577659543844946</v>
      </c>
    </row>
    <row r="220" spans="1:15">
      <c r="A220">
        <v>240</v>
      </c>
      <c r="B220" t="s">
        <v>1399</v>
      </c>
      <c r="C220" s="49" t="s">
        <v>1400</v>
      </c>
      <c r="D220" s="50" t="s">
        <v>934</v>
      </c>
      <c r="E220" s="60">
        <v>1.0209999999999999</v>
      </c>
      <c r="F220">
        <v>1000</v>
      </c>
      <c r="G220" s="58" t="s">
        <v>926</v>
      </c>
      <c r="H220" s="52" t="s">
        <v>927</v>
      </c>
      <c r="I220" t="s">
        <v>937</v>
      </c>
      <c r="J220" t="s">
        <v>934</v>
      </c>
      <c r="K220" s="59"/>
      <c r="L220">
        <f>VLOOKUP(C220,'[1]PNECs '!$B$2:$M$706,12,FALSE)</f>
        <v>3.3224999999999998</v>
      </c>
      <c r="M220" t="str">
        <f>VLOOKUP(C220,'[1]PNECs '!$B$2:$N$706,13,FALSE)</f>
        <v>DT</v>
      </c>
      <c r="N220">
        <f>VLOOKUP(C220,'[1]PNECs '!$B$2:$O$706,14,FALSE)</f>
        <v>2101.3577690467482</v>
      </c>
      <c r="O220" s="61">
        <f t="shared" si="3"/>
        <v>107.61960134051844</v>
      </c>
    </row>
    <row r="221" spans="1:15">
      <c r="A221">
        <v>241</v>
      </c>
      <c r="B221" t="s">
        <v>1401</v>
      </c>
      <c r="C221" s="49" t="s">
        <v>1402</v>
      </c>
      <c r="D221" s="50" t="s">
        <v>934</v>
      </c>
      <c r="E221" s="63">
        <v>148.79599999999999</v>
      </c>
      <c r="F221">
        <v>1000</v>
      </c>
      <c r="G221" s="58" t="s">
        <v>926</v>
      </c>
      <c r="H221" s="52" t="s">
        <v>927</v>
      </c>
      <c r="I221" t="s">
        <v>937</v>
      </c>
      <c r="J221" t="s">
        <v>934</v>
      </c>
      <c r="K221" s="59"/>
      <c r="L221">
        <f>VLOOKUP(C221,'[1]PNECs '!$B$2:$M$706,12,FALSE)</f>
        <v>2.3050000000000002</v>
      </c>
      <c r="M221" t="str">
        <f>VLOOKUP(C221,'[1]PNECs '!$B$2:$N$706,13,FALSE)</f>
        <v>U</v>
      </c>
      <c r="N221">
        <f>VLOOKUP(C221,'[1]PNECs '!$B$2:$O$706,14,FALSE)</f>
        <v>201.83663636815632</v>
      </c>
      <c r="O221" s="61">
        <f t="shared" si="3"/>
        <v>1721.5295207647875</v>
      </c>
    </row>
    <row r="222" spans="1:15">
      <c r="A222">
        <v>242</v>
      </c>
      <c r="B222" t="s">
        <v>1403</v>
      </c>
      <c r="C222" s="49" t="s">
        <v>1404</v>
      </c>
      <c r="D222" s="50" t="s">
        <v>934</v>
      </c>
      <c r="E222" s="60">
        <v>2.028</v>
      </c>
      <c r="F222">
        <v>1000</v>
      </c>
      <c r="G222" s="58" t="s">
        <v>935</v>
      </c>
      <c r="H222" s="52" t="s">
        <v>936</v>
      </c>
      <c r="I222" t="s">
        <v>937</v>
      </c>
      <c r="J222" t="s">
        <v>934</v>
      </c>
      <c r="K222" s="59"/>
      <c r="L222">
        <f>VLOOKUP(C222,'[1]PNECs '!$B$2:$M$706,12,FALSE)</f>
        <v>3.6152000000000002</v>
      </c>
      <c r="M222" t="str">
        <f>VLOOKUP(C222,'[1]PNECs '!$B$2:$N$706,13,FALSE)</f>
        <v>K</v>
      </c>
      <c r="N222">
        <f>VLOOKUP(C222,'[1]PNECs '!$B$2:$O$706,14,FALSE)</f>
        <v>4122.8734072288717</v>
      </c>
      <c r="O222" s="61">
        <f t="shared" si="3"/>
        <v>416.28542313109148</v>
      </c>
    </row>
    <row r="223" spans="1:15">
      <c r="A223">
        <v>243</v>
      </c>
      <c r="B223" t="s">
        <v>1405</v>
      </c>
      <c r="C223" s="49" t="s">
        <v>1406</v>
      </c>
      <c r="D223" s="50" t="s">
        <v>934</v>
      </c>
      <c r="E223" s="63">
        <v>14.67</v>
      </c>
      <c r="F223">
        <v>1000</v>
      </c>
      <c r="G223" s="58" t="s">
        <v>935</v>
      </c>
      <c r="H223" s="52" t="s">
        <v>936</v>
      </c>
      <c r="I223" t="s">
        <v>937</v>
      </c>
      <c r="J223" t="s">
        <v>934</v>
      </c>
      <c r="K223" s="59"/>
      <c r="L223">
        <f>VLOOKUP(C223,'[1]PNECs '!$B$2:$M$706,12,FALSE)</f>
        <v>3.0318000000000001</v>
      </c>
      <c r="M223" t="str">
        <f>VLOOKUP(C223,'[1]PNECs '!$B$2:$N$706,13,FALSE)</f>
        <v>U</v>
      </c>
      <c r="N223">
        <f>VLOOKUP(C223,'[1]PNECs '!$B$2:$O$706,14,FALSE)</f>
        <v>1075.969597207687</v>
      </c>
      <c r="O223" s="61">
        <f t="shared" si="3"/>
        <v>803.21034515721635</v>
      </c>
    </row>
    <row r="224" spans="1:15">
      <c r="A224">
        <v>244</v>
      </c>
      <c r="B224" t="s">
        <v>1407</v>
      </c>
      <c r="C224" s="49" t="s">
        <v>1408</v>
      </c>
      <c r="D224" s="50" t="s">
        <v>947</v>
      </c>
      <c r="E224" s="60">
        <v>240</v>
      </c>
      <c r="F224">
        <v>50</v>
      </c>
      <c r="G224" t="s">
        <v>1409</v>
      </c>
      <c r="H224" s="52" t="s">
        <v>1310</v>
      </c>
      <c r="I224" t="s">
        <v>949</v>
      </c>
      <c r="J224" t="s">
        <v>960</v>
      </c>
      <c r="K224" s="59"/>
      <c r="L224">
        <f>VLOOKUP(C224,'[1]PNECs '!$B$2:$M$706,12,FALSE)</f>
        <v>1.4277</v>
      </c>
      <c r="M224" t="str">
        <f>VLOOKUP(C224,'[1]PNECs '!$B$2:$N$706,13,FALSE)</f>
        <v>M</v>
      </c>
      <c r="N224">
        <f>VLOOKUP(C224,'[1]PNECs '!$B$2:$O$706,14,FALSE)</f>
        <v>26.77318259968456</v>
      </c>
      <c r="O224" s="61">
        <f t="shared" si="3"/>
        <v>701.1828529018602</v>
      </c>
    </row>
    <row r="225" spans="1:15">
      <c r="A225">
        <v>246</v>
      </c>
      <c r="B225" t="s">
        <v>1410</v>
      </c>
      <c r="C225" s="49" t="s">
        <v>1411</v>
      </c>
      <c r="D225" s="50" t="s">
        <v>947</v>
      </c>
      <c r="E225" s="60">
        <v>0.5</v>
      </c>
      <c r="F225" t="s">
        <v>971</v>
      </c>
      <c r="G225" t="s">
        <v>971</v>
      </c>
      <c r="H225" s="52" t="s">
        <v>972</v>
      </c>
      <c r="I225" t="s">
        <v>937</v>
      </c>
      <c r="J225" t="s">
        <v>950</v>
      </c>
      <c r="K225" s="59"/>
      <c r="L225">
        <f>VLOOKUP(C225,'[1]PNECs '!$B$2:$M$706,12,FALSE)</f>
        <v>2.7010000000000001</v>
      </c>
      <c r="M225" t="str">
        <f>VLOOKUP(C225,'[1]PNECs '!$B$2:$N$706,13,FALSE)</f>
        <v>U</v>
      </c>
      <c r="N225">
        <f>VLOOKUP(C225,'[1]PNECs '!$B$2:$O$706,14,FALSE)</f>
        <v>502.34258952238741</v>
      </c>
      <c r="O225" s="61">
        <f t="shared" si="3"/>
        <v>13.20736196120297</v>
      </c>
    </row>
    <row r="226" spans="1:15">
      <c r="A226">
        <v>247</v>
      </c>
      <c r="B226" t="s">
        <v>1412</v>
      </c>
      <c r="C226" s="49" t="s">
        <v>1413</v>
      </c>
      <c r="D226" s="50" t="s">
        <v>934</v>
      </c>
      <c r="E226" s="63">
        <v>37.9</v>
      </c>
      <c r="F226">
        <v>1000</v>
      </c>
      <c r="G226" s="58" t="s">
        <v>965</v>
      </c>
      <c r="H226" s="52" t="s">
        <v>966</v>
      </c>
      <c r="I226" t="s">
        <v>937</v>
      </c>
      <c r="J226" t="s">
        <v>934</v>
      </c>
      <c r="K226" s="59"/>
      <c r="L226">
        <f>VLOOKUP(C226,'[1]PNECs '!$B$2:$M$706,12,FALSE)</f>
        <v>2.1404000000000001</v>
      </c>
      <c r="M226" t="str">
        <f>VLOOKUP(C226,'[1]PNECs '!$B$2:$N$706,13,FALSE)</f>
        <v>M</v>
      </c>
      <c r="N226">
        <f>VLOOKUP(C226,'[1]PNECs '!$B$2:$O$706,14,FALSE)</f>
        <v>138.16562311673286</v>
      </c>
      <c r="O226" s="61">
        <f t="shared" si="3"/>
        <v>319.28406953653428</v>
      </c>
    </row>
    <row r="227" spans="1:15">
      <c r="A227">
        <v>248</v>
      </c>
      <c r="B227" t="s">
        <v>1414</v>
      </c>
      <c r="C227" s="49" t="s">
        <v>1415</v>
      </c>
      <c r="D227" s="50" t="s">
        <v>934</v>
      </c>
      <c r="E227" s="60">
        <v>0.41</v>
      </c>
      <c r="F227">
        <v>1000</v>
      </c>
      <c r="G227" s="58" t="s">
        <v>935</v>
      </c>
      <c r="H227" s="52" t="s">
        <v>936</v>
      </c>
      <c r="I227" t="s">
        <v>937</v>
      </c>
      <c r="J227" t="s">
        <v>934</v>
      </c>
      <c r="K227" s="59"/>
      <c r="L227">
        <f>VLOOKUP(C227,'[1]PNECs '!$B$2:$M$706,12,FALSE)</f>
        <v>4.5892999999999997</v>
      </c>
      <c r="M227" t="str">
        <f>VLOOKUP(C227,'[1]PNECs '!$B$2:$N$706,13,FALSE)</f>
        <v>U</v>
      </c>
      <c r="N227">
        <f>VLOOKUP(C227,'[1]PNECs '!$B$2:$O$706,14,FALSE)</f>
        <v>38841.858339296276</v>
      </c>
      <c r="O227" s="61">
        <f t="shared" si="3"/>
        <v>787.35858880410672</v>
      </c>
    </row>
    <row r="228" spans="1:15">
      <c r="A228">
        <v>249</v>
      </c>
      <c r="B228" t="s">
        <v>1416</v>
      </c>
      <c r="C228" s="49" t="s">
        <v>1417</v>
      </c>
      <c r="D228" s="50" t="s">
        <v>934</v>
      </c>
      <c r="E228" s="63">
        <v>3785.596</v>
      </c>
      <c r="F228">
        <v>1000</v>
      </c>
      <c r="G228" s="58" t="s">
        <v>935</v>
      </c>
      <c r="H228" s="52" t="s">
        <v>936</v>
      </c>
      <c r="I228" t="s">
        <v>937</v>
      </c>
      <c r="J228" t="s">
        <v>934</v>
      </c>
      <c r="K228" s="59"/>
      <c r="L228">
        <f>VLOOKUP(C228,'[1]PNECs '!$B$2:$M$706,12,FALSE)</f>
        <v>1.4412</v>
      </c>
      <c r="M228" t="str">
        <f>VLOOKUP(C228,'[1]PNECs '!$B$2:$N$706,13,FALSE)</f>
        <v>DT</v>
      </c>
      <c r="N228">
        <f>VLOOKUP(C228,'[1]PNECs '!$B$2:$O$706,14,FALSE)</f>
        <v>27.618494420752942</v>
      </c>
      <c r="O228" s="61">
        <f t="shared" si="3"/>
        <v>11218.059627058099</v>
      </c>
    </row>
    <row r="229" spans="1:15">
      <c r="A229">
        <v>250</v>
      </c>
      <c r="B229" t="s">
        <v>1418</v>
      </c>
      <c r="C229" s="49" t="s">
        <v>1419</v>
      </c>
      <c r="D229" s="50" t="s">
        <v>934</v>
      </c>
      <c r="E229" s="60">
        <v>0.81299999999999994</v>
      </c>
      <c r="F229">
        <v>1000</v>
      </c>
      <c r="G229" s="58" t="s">
        <v>935</v>
      </c>
      <c r="H229" s="52" t="s">
        <v>936</v>
      </c>
      <c r="I229" t="s">
        <v>937</v>
      </c>
      <c r="J229" t="s">
        <v>934</v>
      </c>
      <c r="K229" s="59"/>
      <c r="L229">
        <f>VLOOKUP(C229,'[1]PNECs '!$B$2:$M$706,12,FALSE)</f>
        <v>3.4601000000000002</v>
      </c>
      <c r="M229" t="str">
        <f>VLOOKUP(C229,'[1]PNECs '!$B$2:$N$706,13,FALSE)</f>
        <v>K</v>
      </c>
      <c r="N229">
        <f>VLOOKUP(C229,'[1]PNECs '!$B$2:$O$706,14,FALSE)</f>
        <v>2884.6956523813651</v>
      </c>
      <c r="O229" s="61">
        <f t="shared" si="3"/>
        <v>117.15571073007087</v>
      </c>
    </row>
    <row r="230" spans="1:15">
      <c r="A230">
        <v>251</v>
      </c>
      <c r="B230" t="s">
        <v>1420</v>
      </c>
      <c r="C230" s="49" t="s">
        <v>1421</v>
      </c>
      <c r="D230" s="50" t="s">
        <v>934</v>
      </c>
      <c r="E230" s="60">
        <v>1.6830000000000001</v>
      </c>
      <c r="F230">
        <v>1000</v>
      </c>
      <c r="G230" s="58" t="s">
        <v>926</v>
      </c>
      <c r="H230" s="52" t="s">
        <v>927</v>
      </c>
      <c r="I230" t="s">
        <v>937</v>
      </c>
      <c r="J230" t="s">
        <v>934</v>
      </c>
      <c r="K230" s="59"/>
      <c r="L230">
        <f>VLOOKUP(C230,'[1]PNECs '!$B$2:$M$706,12,FALSE)</f>
        <v>3.0179999999999998</v>
      </c>
      <c r="M230" t="str">
        <f>VLOOKUP(C230,'[1]PNECs '!$B$2:$N$706,13,FALSE)</f>
        <v>U</v>
      </c>
      <c r="N230">
        <f>VLOOKUP(C230,'[1]PNECs '!$B$2:$O$706,14,FALSE)</f>
        <v>1042.3174293933041</v>
      </c>
      <c r="O230" s="61">
        <f t="shared" si="3"/>
        <v>89.34959654324517</v>
      </c>
    </row>
    <row r="231" spans="1:15">
      <c r="A231">
        <v>252</v>
      </c>
      <c r="B231" t="s">
        <v>1422</v>
      </c>
      <c r="C231" s="49" t="s">
        <v>1423</v>
      </c>
      <c r="D231" s="50" t="s">
        <v>934</v>
      </c>
      <c r="E231" s="60">
        <v>5.6070000000000002</v>
      </c>
      <c r="F231">
        <v>1000</v>
      </c>
      <c r="G231" s="58" t="s">
        <v>935</v>
      </c>
      <c r="H231" s="52" t="s">
        <v>936</v>
      </c>
      <c r="I231" t="s">
        <v>937</v>
      </c>
      <c r="J231" t="s">
        <v>934</v>
      </c>
      <c r="K231" s="59"/>
      <c r="L231">
        <f>VLOOKUP(C231,'[1]PNECs '!$B$2:$M$706,12,FALSE)</f>
        <v>2.5943000000000001</v>
      </c>
      <c r="M231" t="str">
        <f>VLOOKUP(C231,'[1]PNECs '!$B$2:$N$706,13,FALSE)</f>
        <v>M</v>
      </c>
      <c r="N231">
        <f>VLOOKUP(C231,'[1]PNECs '!$B$2:$O$706,14,FALSE)</f>
        <v>392.9162586130563</v>
      </c>
      <c r="O231" s="61">
        <f t="shared" si="3"/>
        <v>117.7978172249443</v>
      </c>
    </row>
    <row r="232" spans="1:15">
      <c r="A232">
        <v>253</v>
      </c>
      <c r="B232" t="s">
        <v>1424</v>
      </c>
      <c r="C232" s="49" t="s">
        <v>1425</v>
      </c>
      <c r="D232" s="50" t="s">
        <v>947</v>
      </c>
      <c r="E232" s="62">
        <v>0.1</v>
      </c>
      <c r="F232" t="s">
        <v>346</v>
      </c>
      <c r="G232" t="s">
        <v>346</v>
      </c>
      <c r="H232" s="52" t="s">
        <v>948</v>
      </c>
      <c r="I232" t="s">
        <v>949</v>
      </c>
      <c r="J232" t="s">
        <v>950</v>
      </c>
      <c r="K232" s="59" t="s">
        <v>939</v>
      </c>
      <c r="L232">
        <f>VLOOKUP(C232,'[1]PNECs '!$B$2:$M$706,12,FALSE)</f>
        <v>2.8472</v>
      </c>
      <c r="M232" t="str">
        <f>VLOOKUP(C232,'[1]PNECs '!$B$2:$N$706,13,FALSE)</f>
        <v>U</v>
      </c>
      <c r="N232">
        <f>VLOOKUP(C232,'[1]PNECs '!$B$2:$O$706,14,FALSE)</f>
        <v>703.39617121624735</v>
      </c>
      <c r="O232" s="61">
        <f t="shared" si="3"/>
        <v>3.6346770858082622</v>
      </c>
    </row>
    <row r="233" spans="1:15">
      <c r="A233">
        <v>254</v>
      </c>
      <c r="B233" t="s">
        <v>1426</v>
      </c>
      <c r="C233" s="49" t="s">
        <v>1427</v>
      </c>
      <c r="D233" s="50" t="s">
        <v>934</v>
      </c>
      <c r="E233" s="60">
        <v>0.125</v>
      </c>
      <c r="F233">
        <v>1000</v>
      </c>
      <c r="G233" s="58" t="s">
        <v>926</v>
      </c>
      <c r="H233" s="52" t="s">
        <v>927</v>
      </c>
      <c r="I233" t="s">
        <v>937</v>
      </c>
      <c r="J233" t="s">
        <v>934</v>
      </c>
      <c r="K233" s="59"/>
      <c r="L233">
        <f>VLOOKUP(C233,'[1]PNECs '!$B$2:$M$706,12,FALSE)</f>
        <v>2.39</v>
      </c>
      <c r="M233" t="str">
        <f>VLOOKUP(C233,'[1]PNECs '!$B$2:$N$706,13,FALSE)</f>
        <v>DT</v>
      </c>
      <c r="N233">
        <f>VLOOKUP(C233,'[1]PNECs '!$B$2:$O$706,14,FALSE)</f>
        <v>245.4708915685033</v>
      </c>
      <c r="O233" s="61">
        <f t="shared" si="3"/>
        <v>1.7156577554355081</v>
      </c>
    </row>
    <row r="234" spans="1:15">
      <c r="A234">
        <v>255</v>
      </c>
      <c r="B234" t="s">
        <v>1428</v>
      </c>
      <c r="C234" s="49" t="s">
        <v>1429</v>
      </c>
      <c r="D234" s="50" t="s">
        <v>934</v>
      </c>
      <c r="E234" s="60">
        <v>0.125</v>
      </c>
      <c r="F234">
        <v>1000</v>
      </c>
      <c r="G234" s="58" t="s">
        <v>926</v>
      </c>
      <c r="H234" s="52" t="s">
        <v>927</v>
      </c>
      <c r="I234" t="s">
        <v>937</v>
      </c>
      <c r="J234" t="s">
        <v>934</v>
      </c>
      <c r="K234" s="59"/>
      <c r="L234">
        <f>VLOOKUP(C234,'[1]PNECs '!$B$2:$M$706,12,FALSE)</f>
        <v>2.39</v>
      </c>
      <c r="M234" t="str">
        <f>VLOOKUP(C234,'[1]PNECs '!$B$2:$N$706,13,FALSE)</f>
        <v>DT</v>
      </c>
      <c r="N234">
        <f>VLOOKUP(C234,'[1]PNECs '!$B$2:$O$706,14,FALSE)</f>
        <v>245.4708915685033</v>
      </c>
      <c r="O234" s="61">
        <f t="shared" si="3"/>
        <v>1.7156577554355081</v>
      </c>
    </row>
    <row r="235" spans="1:15">
      <c r="A235">
        <v>256</v>
      </c>
      <c r="B235" t="s">
        <v>1430</v>
      </c>
      <c r="C235" s="49" t="s">
        <v>1431</v>
      </c>
      <c r="D235" s="50" t="s">
        <v>947</v>
      </c>
      <c r="E235" s="60">
        <v>0.3</v>
      </c>
      <c r="F235" t="s">
        <v>971</v>
      </c>
      <c r="G235" t="s">
        <v>971</v>
      </c>
      <c r="H235" s="52" t="s">
        <v>972</v>
      </c>
      <c r="I235" t="s">
        <v>949</v>
      </c>
      <c r="J235" t="s">
        <v>950</v>
      </c>
      <c r="K235" s="59"/>
      <c r="L235">
        <f>VLOOKUP(C235,'[1]PNECs '!$B$2:$M$706,12,FALSE)</f>
        <v>2.3517000000000001</v>
      </c>
      <c r="M235" t="str">
        <f>VLOOKUP(C235,'[1]PNECs '!$B$2:$N$706,13,FALSE)</f>
        <v>K</v>
      </c>
      <c r="N235">
        <f>VLOOKUP(C235,'[1]PNECs '!$B$2:$O$706,14,FALSE)</f>
        <v>224.75015504212581</v>
      </c>
      <c r="O235" s="61">
        <f t="shared" si="3"/>
        <v>3.8104972977243041</v>
      </c>
    </row>
    <row r="236" spans="1:15">
      <c r="A236">
        <v>257</v>
      </c>
      <c r="B236" t="s">
        <v>1432</v>
      </c>
      <c r="C236" s="49" t="s">
        <v>1433</v>
      </c>
      <c r="D236" s="50" t="s">
        <v>934</v>
      </c>
      <c r="E236" s="60">
        <v>5.6890000000000001</v>
      </c>
      <c r="F236">
        <v>1000</v>
      </c>
      <c r="G236" s="58" t="s">
        <v>965</v>
      </c>
      <c r="H236" s="52" t="s">
        <v>966</v>
      </c>
      <c r="I236" t="s">
        <v>937</v>
      </c>
      <c r="J236" t="s">
        <v>934</v>
      </c>
      <c r="K236" s="59"/>
      <c r="L236">
        <f>VLOOKUP(C236,'[1]PNECs '!$B$2:$M$706,12,FALSE)</f>
        <v>2.9039999999999999</v>
      </c>
      <c r="M236" t="str">
        <f>VLOOKUP(C236,'[1]PNECs '!$B$2:$N$706,13,FALSE)</f>
        <v>M</v>
      </c>
      <c r="N236">
        <f>VLOOKUP(C236,'[1]PNECs '!$B$2:$O$706,14,FALSE)</f>
        <v>801.6780633876798</v>
      </c>
      <c r="O236" s="61">
        <f t="shared" si="3"/>
        <v>234.39758822905804</v>
      </c>
    </row>
    <row r="237" spans="1:15">
      <c r="A237">
        <v>258</v>
      </c>
      <c r="B237" t="s">
        <v>1434</v>
      </c>
      <c r="C237" s="49" t="s">
        <v>1435</v>
      </c>
      <c r="D237" s="50" t="s">
        <v>934</v>
      </c>
      <c r="E237" s="60">
        <v>3.452</v>
      </c>
      <c r="F237">
        <v>1000</v>
      </c>
      <c r="G237" s="58" t="s">
        <v>965</v>
      </c>
      <c r="H237" s="52" t="s">
        <v>966</v>
      </c>
      <c r="I237" t="s">
        <v>937</v>
      </c>
      <c r="J237" t="s">
        <v>934</v>
      </c>
      <c r="K237" s="59"/>
      <c r="L237">
        <f>VLOOKUP(C237,'[1]PNECs '!$B$2:$M$706,12,FALSE)</f>
        <v>2.2799</v>
      </c>
      <c r="M237" t="str">
        <f>VLOOKUP(C237,'[1]PNECs '!$B$2:$N$706,13,FALSE)</f>
        <v>U</v>
      </c>
      <c r="N237">
        <f>VLOOKUP(C237,'[1]PNECs '!$B$2:$O$706,14,FALSE)</f>
        <v>190.50220199277172</v>
      </c>
      <c r="O237" s="61">
        <f t="shared" si="3"/>
        <v>38.00585990318497</v>
      </c>
    </row>
    <row r="238" spans="1:15">
      <c r="A238">
        <v>259</v>
      </c>
      <c r="B238" t="s">
        <v>1436</v>
      </c>
      <c r="C238" s="49" t="s">
        <v>1437</v>
      </c>
      <c r="D238" s="50" t="s">
        <v>934</v>
      </c>
      <c r="E238" s="60">
        <v>3.6999999999999998E-2</v>
      </c>
      <c r="F238">
        <v>1000</v>
      </c>
      <c r="G238" s="58" t="s">
        <v>926</v>
      </c>
      <c r="H238" s="52" t="s">
        <v>927</v>
      </c>
      <c r="I238" t="s">
        <v>937</v>
      </c>
      <c r="J238" t="s">
        <v>934</v>
      </c>
      <c r="K238" s="59"/>
      <c r="L238">
        <f>VLOOKUP(C238,'[1]PNECs '!$B$2:$M$706,12,FALSE)</f>
        <v>2.8273999999999999</v>
      </c>
      <c r="M238" t="str">
        <f>VLOOKUP(C238,'[1]PNECs '!$B$2:$N$706,13,FALSE)</f>
        <v>U</v>
      </c>
      <c r="N238">
        <f>VLOOKUP(C238,'[1]PNECs '!$B$2:$O$706,14,FALSE)</f>
        <v>672.04754662829657</v>
      </c>
      <c r="O238" s="61">
        <f t="shared" si="3"/>
        <v>1.2875315057272003</v>
      </c>
    </row>
    <row r="239" spans="1:15">
      <c r="A239">
        <v>260</v>
      </c>
      <c r="B239" t="s">
        <v>1438</v>
      </c>
      <c r="C239" s="49" t="s">
        <v>1439</v>
      </c>
      <c r="D239" s="50" t="s">
        <v>947</v>
      </c>
      <c r="E239" s="60">
        <v>4</v>
      </c>
      <c r="F239" t="s">
        <v>971</v>
      </c>
      <c r="G239" t="s">
        <v>971</v>
      </c>
      <c r="H239" s="52" t="s">
        <v>972</v>
      </c>
      <c r="I239" t="s">
        <v>937</v>
      </c>
      <c r="J239" t="s">
        <v>950</v>
      </c>
      <c r="K239" s="59"/>
      <c r="L239">
        <f>VLOOKUP(C239,'[1]PNECs '!$B$2:$M$706,12,FALSE)</f>
        <v>2.2320000000000002</v>
      </c>
      <c r="M239" t="str">
        <f>VLOOKUP(C239,'[1]PNECs '!$B$2:$N$706,13,FALSE)</f>
        <v>U</v>
      </c>
      <c r="N239">
        <f>VLOOKUP(C239,'[1]PNECs '!$B$2:$O$706,14,FALSE)</f>
        <v>170.60823890031244</v>
      </c>
      <c r="O239" s="61">
        <f t="shared" si="3"/>
        <v>40.108188006701738</v>
      </c>
    </row>
    <row r="240" spans="1:15">
      <c r="A240">
        <v>261</v>
      </c>
      <c r="B240" t="s">
        <v>1440</v>
      </c>
      <c r="C240" s="49" t="s">
        <v>1441</v>
      </c>
      <c r="D240" s="50" t="s">
        <v>947</v>
      </c>
      <c r="E240" s="60">
        <v>1.7</v>
      </c>
      <c r="F240" t="s">
        <v>971</v>
      </c>
      <c r="G240" t="s">
        <v>971</v>
      </c>
      <c r="H240" s="52" t="s">
        <v>972</v>
      </c>
      <c r="I240" t="s">
        <v>937</v>
      </c>
      <c r="J240" t="s">
        <v>950</v>
      </c>
      <c r="K240" s="59"/>
      <c r="L240">
        <f>VLOOKUP(C240,'[1]PNECs '!$B$2:$M$706,12,FALSE)</f>
        <v>2.3601999999999999</v>
      </c>
      <c r="M240" t="str">
        <f>VLOOKUP(C240,'[1]PNECs '!$B$2:$N$706,13,FALSE)</f>
        <v>U</v>
      </c>
      <c r="N240">
        <f>VLOOKUP(C240,'[1]PNECs '!$B$2:$O$706,14,FALSE)</f>
        <v>229.1922879265461</v>
      </c>
      <c r="O240" s="61">
        <f t="shared" si="3"/>
        <v>21.965868340071342</v>
      </c>
    </row>
    <row r="241" spans="1:15">
      <c r="A241">
        <v>262</v>
      </c>
      <c r="B241" t="s">
        <v>1442</v>
      </c>
      <c r="C241" s="49" t="s">
        <v>1443</v>
      </c>
      <c r="D241" s="50" t="s">
        <v>934</v>
      </c>
      <c r="E241" s="60">
        <v>2.1389999999999998</v>
      </c>
      <c r="F241">
        <v>1000</v>
      </c>
      <c r="G241" s="58" t="s">
        <v>965</v>
      </c>
      <c r="H241" s="52" t="s">
        <v>966</v>
      </c>
      <c r="I241" t="s">
        <v>937</v>
      </c>
      <c r="J241" t="s">
        <v>934</v>
      </c>
      <c r="K241" s="59"/>
      <c r="L241">
        <f>VLOOKUP(C241,'[1]PNECs '!$B$2:$M$706,12,FALSE)</f>
        <v>3.3569</v>
      </c>
      <c r="M241" t="str">
        <f>VLOOKUP(C241,'[1]PNECs '!$B$2:$N$706,13,FALSE)</f>
        <v>M</v>
      </c>
      <c r="N241">
        <f>VLOOKUP(C241,'[1]PNECs '!$B$2:$O$706,14,FALSE)</f>
        <v>2274.5736305361961</v>
      </c>
      <c r="O241" s="61">
        <f t="shared" si="3"/>
        <v>243.76672298841598</v>
      </c>
    </row>
    <row r="242" spans="1:15">
      <c r="A242">
        <v>263</v>
      </c>
      <c r="B242" t="s">
        <v>1444</v>
      </c>
      <c r="C242" s="49" t="s">
        <v>1445</v>
      </c>
      <c r="D242" s="50" t="s">
        <v>934</v>
      </c>
      <c r="E242" s="60">
        <v>0.20200000000000001</v>
      </c>
      <c r="F242">
        <v>1000</v>
      </c>
      <c r="G242" s="58" t="s">
        <v>935</v>
      </c>
      <c r="H242" s="52" t="s">
        <v>936</v>
      </c>
      <c r="I242" t="s">
        <v>937</v>
      </c>
      <c r="J242" t="s">
        <v>934</v>
      </c>
      <c r="K242" s="59"/>
      <c r="L242">
        <f>VLOOKUP(C242,'[1]PNECs '!$B$2:$M$706,12,FALSE)</f>
        <v>2.4592000000000001</v>
      </c>
      <c r="M242" t="str">
        <f>VLOOKUP(C242,'[1]PNECs '!$B$2:$N$706,13,FALSE)</f>
        <v>U</v>
      </c>
      <c r="N242">
        <f>VLOOKUP(C242,'[1]PNECs '!$B$2:$O$706,14,FALSE)</f>
        <v>287.87238108352528</v>
      </c>
      <c r="O242" s="61">
        <f t="shared" si="3"/>
        <v>3.1956189163562825</v>
      </c>
    </row>
    <row r="243" spans="1:15">
      <c r="A243">
        <v>264</v>
      </c>
      <c r="B243" t="s">
        <v>1446</v>
      </c>
      <c r="C243" s="49" t="s">
        <v>1447</v>
      </c>
      <c r="D243" s="50" t="s">
        <v>934</v>
      </c>
      <c r="E243" s="63">
        <v>28.952999999999999</v>
      </c>
      <c r="F243">
        <v>1000</v>
      </c>
      <c r="G243" s="58" t="s">
        <v>965</v>
      </c>
      <c r="H243" s="52" t="s">
        <v>966</v>
      </c>
      <c r="I243" t="s">
        <v>937</v>
      </c>
      <c r="J243" t="s">
        <v>934</v>
      </c>
      <c r="K243" s="59"/>
      <c r="L243">
        <f>VLOOKUP(C243,'[1]PNECs '!$B$2:$M$706,12,FALSE)</f>
        <v>1.9742</v>
      </c>
      <c r="M243" t="str">
        <f>VLOOKUP(C243,'[1]PNECs '!$B$2:$N$706,13,FALSE)</f>
        <v>M</v>
      </c>
      <c r="N243">
        <f>VLOOKUP(C243,'[1]PNECs '!$B$2:$O$706,14,FALSE)</f>
        <v>94.232345260306815</v>
      </c>
      <c r="O243" s="61">
        <f t="shared" si="3"/>
        <v>181.07431616069019</v>
      </c>
    </row>
    <row r="244" spans="1:15">
      <c r="A244">
        <v>266</v>
      </c>
      <c r="B244" t="s">
        <v>1448</v>
      </c>
      <c r="C244" s="49" t="s">
        <v>1449</v>
      </c>
      <c r="D244" s="50" t="s">
        <v>934</v>
      </c>
      <c r="E244" s="63">
        <v>40.396000000000001</v>
      </c>
      <c r="F244">
        <v>1000</v>
      </c>
      <c r="G244" s="58" t="s">
        <v>935</v>
      </c>
      <c r="H244" s="52" t="s">
        <v>936</v>
      </c>
      <c r="I244" t="s">
        <v>937</v>
      </c>
      <c r="J244" t="s">
        <v>934</v>
      </c>
      <c r="K244" s="59"/>
      <c r="L244">
        <f>VLOOKUP(C244,'[1]PNECs '!$B$2:$M$706,12,FALSE)</f>
        <v>2.2008999999999999</v>
      </c>
      <c r="M244" t="str">
        <f>VLOOKUP(C244,'[1]PNECs '!$B$2:$N$706,13,FALSE)</f>
        <v>K</v>
      </c>
      <c r="N244">
        <f>VLOOKUP(C244,'[1]PNECs '!$B$2:$O$706,14,FALSE)</f>
        <v>158.81810142998273</v>
      </c>
      <c r="O244" s="61">
        <f t="shared" si="3"/>
        <v>381.52463565305976</v>
      </c>
    </row>
    <row r="245" spans="1:15">
      <c r="A245">
        <v>267</v>
      </c>
      <c r="B245" t="s">
        <v>1450</v>
      </c>
      <c r="C245" s="49" t="s">
        <v>1451</v>
      </c>
      <c r="D245" s="50" t="s">
        <v>934</v>
      </c>
      <c r="E245" s="63">
        <v>58.427999999999997</v>
      </c>
      <c r="F245">
        <v>1000</v>
      </c>
      <c r="G245" s="58" t="s">
        <v>935</v>
      </c>
      <c r="H245" s="52" t="s">
        <v>936</v>
      </c>
      <c r="I245" t="s">
        <v>937</v>
      </c>
      <c r="J245" t="s">
        <v>934</v>
      </c>
      <c r="K245" s="59"/>
      <c r="L245">
        <f>VLOOKUP(C245,'[1]PNECs '!$B$2:$M$706,12,FALSE)</f>
        <v>1.6803999999999999</v>
      </c>
      <c r="M245" t="str">
        <f>VLOOKUP(C245,'[1]PNECs '!$B$2:$N$706,13,FALSE)</f>
        <v>DT</v>
      </c>
      <c r="N245">
        <f>VLOOKUP(C245,'[1]PNECs '!$B$2:$O$706,14,FALSE)</f>
        <v>47.907113000307447</v>
      </c>
      <c r="O245" s="61">
        <f t="shared" si="3"/>
        <v>231.70274184006902</v>
      </c>
    </row>
    <row r="246" spans="1:15">
      <c r="A246">
        <v>268</v>
      </c>
      <c r="B246" t="s">
        <v>1452</v>
      </c>
      <c r="C246" s="49" t="s">
        <v>1453</v>
      </c>
      <c r="D246" s="50" t="s">
        <v>934</v>
      </c>
      <c r="E246" s="63">
        <v>58.427999999999997</v>
      </c>
      <c r="F246">
        <v>1000</v>
      </c>
      <c r="G246" s="58" t="s">
        <v>935</v>
      </c>
      <c r="H246" s="52" t="s">
        <v>936</v>
      </c>
      <c r="I246" t="s">
        <v>937</v>
      </c>
      <c r="J246" t="s">
        <v>934</v>
      </c>
      <c r="K246" s="59"/>
      <c r="L246">
        <f>VLOOKUP(C246,'[1]PNECs '!$B$2:$M$706,12,FALSE)</f>
        <v>1.8911</v>
      </c>
      <c r="M246" t="str">
        <f>VLOOKUP(C246,'[1]PNECs '!$B$2:$N$706,13,FALSE)</f>
        <v>K</v>
      </c>
      <c r="N246">
        <f>VLOOKUP(C246,'[1]PNECs '!$B$2:$O$706,14,FALSE)</f>
        <v>77.821572120316304</v>
      </c>
      <c r="O246" s="61">
        <f t="shared" si="3"/>
        <v>318.04613750278452</v>
      </c>
    </row>
    <row r="247" spans="1:15">
      <c r="A247">
        <v>269</v>
      </c>
      <c r="B247" t="s">
        <v>1454</v>
      </c>
      <c r="C247" s="49" t="s">
        <v>1455</v>
      </c>
      <c r="D247" s="50" t="s">
        <v>934</v>
      </c>
      <c r="E247" s="60">
        <v>3.8940000000000001</v>
      </c>
      <c r="F247">
        <v>1000</v>
      </c>
      <c r="G247" s="58" t="s">
        <v>965</v>
      </c>
      <c r="H247" s="52" t="s">
        <v>966</v>
      </c>
      <c r="I247" t="s">
        <v>937</v>
      </c>
      <c r="J247" t="s">
        <v>934</v>
      </c>
      <c r="K247" s="59"/>
      <c r="L247">
        <f>VLOOKUP(C247,'[1]PNECs '!$B$2:$M$706,12,FALSE)</f>
        <v>0.81311</v>
      </c>
      <c r="M247" t="str">
        <f>VLOOKUP(C247,'[1]PNECs '!$B$2:$N$706,13,FALSE)</f>
        <v>U</v>
      </c>
      <c r="N247">
        <f>VLOOKUP(C247,'[1]PNECs '!$B$2:$O$706,14,FALSE)</f>
        <v>6.5029437888141057</v>
      </c>
      <c r="O247" s="61">
        <f t="shared" si="3"/>
        <v>7.4774356778139204</v>
      </c>
    </row>
    <row r="248" spans="1:15">
      <c r="A248">
        <v>270</v>
      </c>
      <c r="B248" t="s">
        <v>1456</v>
      </c>
      <c r="C248" s="49" t="s">
        <v>1457</v>
      </c>
      <c r="D248" s="50" t="s">
        <v>934</v>
      </c>
      <c r="E248" s="63">
        <v>28.952999999999999</v>
      </c>
      <c r="F248">
        <v>1000</v>
      </c>
      <c r="G248" s="58" t="s">
        <v>965</v>
      </c>
      <c r="H248" s="52" t="s">
        <v>966</v>
      </c>
      <c r="I248" t="s">
        <v>937</v>
      </c>
      <c r="J248" t="s">
        <v>934</v>
      </c>
      <c r="K248" s="59"/>
      <c r="L248">
        <f>VLOOKUP(C248,'[1]PNECs '!$B$2:$M$706,12,FALSE)</f>
        <v>1.9742</v>
      </c>
      <c r="M248" t="str">
        <f>VLOOKUP(C248,'[1]PNECs '!$B$2:$N$706,13,FALSE)</f>
        <v>M</v>
      </c>
      <c r="N248">
        <f>VLOOKUP(C248,'[1]PNECs '!$B$2:$O$706,14,FALSE)</f>
        <v>94.232345260306815</v>
      </c>
      <c r="O248" s="61">
        <f t="shared" si="3"/>
        <v>181.07431616069019</v>
      </c>
    </row>
    <row r="249" spans="1:15">
      <c r="A249">
        <v>271</v>
      </c>
      <c r="B249" s="48" t="s">
        <v>1458</v>
      </c>
      <c r="C249" s="49" t="s">
        <v>1459</v>
      </c>
      <c r="D249" s="57" t="s">
        <v>924</v>
      </c>
      <c r="E249" s="51" t="s">
        <v>925</v>
      </c>
      <c r="F249">
        <v>1000</v>
      </c>
      <c r="G249" s="58" t="s">
        <v>935</v>
      </c>
      <c r="H249" s="52" t="s">
        <v>936</v>
      </c>
      <c r="I249" s="48" t="s">
        <v>925</v>
      </c>
      <c r="J249" s="48" t="s">
        <v>925</v>
      </c>
      <c r="K249" s="59"/>
      <c r="L249">
        <f>VLOOKUP(C249,'[1]PNECs '!$B$2:$M$706,12,FALSE)</f>
        <v>0.68720000000000003</v>
      </c>
      <c r="M249" t="str">
        <f>VLOOKUP(C249,'[1]PNECs '!$B$2:$N$706,13,FALSE)</f>
        <v>DT</v>
      </c>
      <c r="N249">
        <f>VLOOKUP(C249,'[1]PNECs '!$B$2:$O$706,14,FALSE)</f>
        <v>4.8663125607319904</v>
      </c>
      <c r="O249" t="s">
        <v>925</v>
      </c>
    </row>
    <row r="250" spans="1:15">
      <c r="A250">
        <v>272</v>
      </c>
      <c r="B250" t="s">
        <v>1460</v>
      </c>
      <c r="C250" s="49" t="s">
        <v>1461</v>
      </c>
      <c r="D250" s="50" t="s">
        <v>934</v>
      </c>
      <c r="E250" s="63">
        <v>15.529</v>
      </c>
      <c r="F250">
        <v>1000</v>
      </c>
      <c r="G250" s="58" t="s">
        <v>935</v>
      </c>
      <c r="H250" s="52" t="s">
        <v>936</v>
      </c>
      <c r="I250" t="s">
        <v>937</v>
      </c>
      <c r="J250" t="s">
        <v>934</v>
      </c>
      <c r="K250" s="59"/>
      <c r="L250">
        <f>VLOOKUP(C250,'[1]PNECs '!$B$2:$M$706,12,FALSE)</f>
        <v>3.8113999999999999</v>
      </c>
      <c r="M250" t="str">
        <f>VLOOKUP(C250,'[1]PNECs '!$B$2:$N$706,13,FALSE)</f>
        <v>U</v>
      </c>
      <c r="N250">
        <f>VLOOKUP(C250,'[1]PNECs '!$B$2:$O$706,14,FALSE)</f>
        <v>6477.3893069563564</v>
      </c>
      <c r="O250" s="61">
        <f t="shared" si="3"/>
        <v>4993.8473712576279</v>
      </c>
    </row>
    <row r="251" spans="1:15">
      <c r="A251">
        <v>273</v>
      </c>
      <c r="B251" t="s">
        <v>1462</v>
      </c>
      <c r="C251" s="49" t="s">
        <v>1463</v>
      </c>
      <c r="D251" s="50" t="s">
        <v>934</v>
      </c>
      <c r="E251" s="60">
        <v>3.1320000000000001</v>
      </c>
      <c r="F251">
        <v>1000</v>
      </c>
      <c r="G251" s="58" t="s">
        <v>965</v>
      </c>
      <c r="H251" s="52" t="s">
        <v>966</v>
      </c>
      <c r="I251" t="s">
        <v>937</v>
      </c>
      <c r="J251" t="s">
        <v>934</v>
      </c>
      <c r="K251" s="59"/>
      <c r="L251">
        <f>VLOOKUP(C251,'[1]PNECs '!$B$2:$M$706,12,FALSE)</f>
        <v>3.1627999999999998</v>
      </c>
      <c r="M251" t="str">
        <f>VLOOKUP(C251,'[1]PNECs '!$B$2:$N$706,13,FALSE)</f>
        <v>M</v>
      </c>
      <c r="N251">
        <f>VLOOKUP(C251,'[1]PNECs '!$B$2:$O$706,14,FALSE)</f>
        <v>1454.7889712157107</v>
      </c>
      <c r="O251" s="61">
        <f t="shared" si="3"/>
        <v>230.09418145767177</v>
      </c>
    </row>
    <row r="252" spans="1:15">
      <c r="A252">
        <v>274</v>
      </c>
      <c r="B252" t="s">
        <v>1464</v>
      </c>
      <c r="C252" s="49" t="s">
        <v>1465</v>
      </c>
      <c r="D252" s="50" t="s">
        <v>934</v>
      </c>
      <c r="E252" s="63">
        <v>17.779</v>
      </c>
      <c r="F252">
        <v>1000</v>
      </c>
      <c r="G252" s="58" t="s">
        <v>965</v>
      </c>
      <c r="H252" s="52" t="s">
        <v>966</v>
      </c>
      <c r="I252" t="s">
        <v>937</v>
      </c>
      <c r="J252" t="s">
        <v>934</v>
      </c>
      <c r="K252" s="59"/>
      <c r="L252">
        <f>VLOOKUP(C252,'[1]PNECs '!$B$2:$M$706,12,FALSE)</f>
        <v>1.1604000000000001</v>
      </c>
      <c r="M252" t="str">
        <f>VLOOKUP(C252,'[1]PNECs '!$B$2:$N$706,13,FALSE)</f>
        <v>DT</v>
      </c>
      <c r="N252">
        <f>VLOOKUP(C252,'[1]PNECs '!$B$2:$O$706,14,FALSE)</f>
        <v>14.46771683247723</v>
      </c>
      <c r="O252" s="61">
        <f t="shared" si="3"/>
        <v>41.13536495569187</v>
      </c>
    </row>
    <row r="253" spans="1:15">
      <c r="A253">
        <v>275</v>
      </c>
      <c r="B253" t="s">
        <v>1466</v>
      </c>
      <c r="C253" s="49" t="s">
        <v>1467</v>
      </c>
      <c r="D253" s="50" t="s">
        <v>934</v>
      </c>
      <c r="E253" s="63">
        <v>4920.2550000000001</v>
      </c>
      <c r="F253">
        <v>1000</v>
      </c>
      <c r="G253" s="58" t="s">
        <v>926</v>
      </c>
      <c r="H253" s="52" t="s">
        <v>927</v>
      </c>
      <c r="I253" t="s">
        <v>937</v>
      </c>
      <c r="J253" t="s">
        <v>934</v>
      </c>
      <c r="K253" s="59"/>
      <c r="L253">
        <f>VLOOKUP(C253,'[1]PNECs '!$B$2:$M$706,12,FALSE)</f>
        <v>1.145</v>
      </c>
      <c r="M253" t="str">
        <f>VLOOKUP(C253,'[1]PNECs '!$B$2:$N$706,13,FALSE)</f>
        <v>M</v>
      </c>
      <c r="N253">
        <f>VLOOKUP(C253,'[1]PNECs '!$B$2:$O$706,14,FALSE)</f>
        <v>13.963683610559379</v>
      </c>
      <c r="O253" s="61">
        <f t="shared" si="3"/>
        <v>11261.50901970168</v>
      </c>
    </row>
    <row r="254" spans="1:15">
      <c r="A254">
        <v>276</v>
      </c>
      <c r="B254" t="s">
        <v>1468</v>
      </c>
      <c r="C254" s="49" t="s">
        <v>1469</v>
      </c>
      <c r="D254" s="50" t="s">
        <v>934</v>
      </c>
      <c r="E254" s="60">
        <v>3.5270000000000001</v>
      </c>
      <c r="F254">
        <v>1000</v>
      </c>
      <c r="G254" s="58" t="s">
        <v>965</v>
      </c>
      <c r="H254" s="52" t="s">
        <v>966</v>
      </c>
      <c r="I254" t="s">
        <v>937</v>
      </c>
      <c r="J254" t="s">
        <v>934</v>
      </c>
      <c r="K254" s="59"/>
      <c r="L254">
        <f>VLOOKUP(C254,'[1]PNECs '!$B$2:$M$706,12,FALSE)</f>
        <v>3.7248999999999999</v>
      </c>
      <c r="M254" t="str">
        <f>VLOOKUP(C254,'[1]PNECs '!$B$2:$N$706,13,FALSE)</f>
        <v>U</v>
      </c>
      <c r="N254">
        <f>VLOOKUP(C254,'[1]PNECs '!$B$2:$O$706,14,FALSE)</f>
        <v>5307.6221764264546</v>
      </c>
      <c r="O254" s="61">
        <f t="shared" si="3"/>
        <v>930.40685376305157</v>
      </c>
    </row>
    <row r="255" spans="1:15">
      <c r="A255">
        <v>277</v>
      </c>
      <c r="B255" t="s">
        <v>1470</v>
      </c>
      <c r="C255" s="49" t="s">
        <v>1471</v>
      </c>
      <c r="D255" s="50" t="s">
        <v>934</v>
      </c>
      <c r="E255" s="63">
        <v>105.129</v>
      </c>
      <c r="F255">
        <v>1000</v>
      </c>
      <c r="G255" s="58" t="s">
        <v>935</v>
      </c>
      <c r="H255" s="52" t="s">
        <v>936</v>
      </c>
      <c r="I255" t="s">
        <v>937</v>
      </c>
      <c r="J255" t="s">
        <v>934</v>
      </c>
      <c r="K255" s="59"/>
      <c r="L255">
        <f>VLOOKUP(C255,'[1]PNECs '!$B$2:$M$706,12,FALSE)</f>
        <v>3.3267000000000002</v>
      </c>
      <c r="M255" t="str">
        <f>VLOOKUP(C255,'[1]PNECs '!$B$2:$N$706,13,FALSE)</f>
        <v>U</v>
      </c>
      <c r="N255">
        <f>VLOOKUP(C255,'[1]PNECs '!$B$2:$O$706,14,FALSE)</f>
        <v>2121.7782831446652</v>
      </c>
      <c r="O255" s="61">
        <f t="shared" si="3"/>
        <v>11187.286469958548</v>
      </c>
    </row>
    <row r="256" spans="1:15">
      <c r="A256">
        <v>278</v>
      </c>
      <c r="B256" t="s">
        <v>1472</v>
      </c>
      <c r="C256" s="49" t="s">
        <v>1473</v>
      </c>
      <c r="D256" s="50" t="s">
        <v>947</v>
      </c>
      <c r="E256" s="62">
        <v>9.1</v>
      </c>
      <c r="G256" s="58" t="s">
        <v>926</v>
      </c>
      <c r="H256" s="52" t="s">
        <v>971</v>
      </c>
      <c r="I256" t="s">
        <v>937</v>
      </c>
      <c r="J256" t="s">
        <v>934</v>
      </c>
      <c r="K256" s="59" t="s">
        <v>939</v>
      </c>
      <c r="L256">
        <f>VLOOKUP(C256,'[1]PNECs '!$B$2:$M$706,12,FALSE)</f>
        <v>3.3125</v>
      </c>
      <c r="M256" t="str">
        <f>VLOOKUP(C256,'[1]PNECs '!$B$2:$N$706,13,FALSE)</f>
        <v>U</v>
      </c>
      <c r="N256">
        <f>VLOOKUP(C256,'[1]PNECs '!$B$2:$O$706,14,FALSE)</f>
        <v>2053.5250264571469</v>
      </c>
      <c r="O256" s="61">
        <f t="shared" si="3"/>
        <v>937.69254039354576</v>
      </c>
    </row>
    <row r="257" spans="1:15">
      <c r="A257">
        <v>279</v>
      </c>
      <c r="B257" t="s">
        <v>1474</v>
      </c>
      <c r="C257" s="49" t="s">
        <v>1475</v>
      </c>
      <c r="D257" s="50" t="s">
        <v>934</v>
      </c>
      <c r="E257" s="63">
        <v>21.283000000000001</v>
      </c>
      <c r="F257">
        <v>1000</v>
      </c>
      <c r="G257" s="58" t="s">
        <v>926</v>
      </c>
      <c r="H257" s="52" t="s">
        <v>927</v>
      </c>
      <c r="I257" t="s">
        <v>937</v>
      </c>
      <c r="J257" t="s">
        <v>934</v>
      </c>
      <c r="K257" s="59"/>
      <c r="L257">
        <f>VLOOKUP(C257,'[1]PNECs '!$B$2:$M$706,12,FALSE)</f>
        <v>2.2627999999999999</v>
      </c>
      <c r="M257" t="str">
        <f>VLOOKUP(C257,'[1]PNECs '!$B$2:$N$706,13,FALSE)</f>
        <v>DT</v>
      </c>
      <c r="N257">
        <f>VLOOKUP(C257,'[1]PNECs '!$B$2:$O$706,14,FALSE)</f>
        <v>183.14708046613509</v>
      </c>
      <c r="O257" s="61">
        <f t="shared" si="3"/>
        <v>226.58873108990124</v>
      </c>
    </row>
    <row r="258" spans="1:15">
      <c r="A258">
        <v>280</v>
      </c>
      <c r="B258" t="s">
        <v>1476</v>
      </c>
      <c r="C258" s="76" t="s">
        <v>1477</v>
      </c>
      <c r="D258" s="50" t="s">
        <v>934</v>
      </c>
      <c r="E258" s="60">
        <v>4.3999999999999997E-2</v>
      </c>
      <c r="F258">
        <v>1000</v>
      </c>
      <c r="G258" s="58" t="s">
        <v>926</v>
      </c>
      <c r="H258" s="52" t="s">
        <v>927</v>
      </c>
      <c r="I258" t="s">
        <v>937</v>
      </c>
      <c r="J258" t="s">
        <v>934</v>
      </c>
      <c r="L258">
        <f>VLOOKUP(C258,'[1]PNECs '!$B$2:$M$706,12,FALSE)</f>
        <v>3.8807</v>
      </c>
      <c r="M258" t="str">
        <f>VLOOKUP(C258,'[1]PNECs '!$B$2:$N$706,13,FALSE)</f>
        <v>U</v>
      </c>
      <c r="N258">
        <f>VLOOKUP(C258,'[1]PNECs '!$B$2:$O$706,14,FALSE)</f>
        <v>7598.0124351585209</v>
      </c>
      <c r="O258" s="61">
        <f t="shared" si="3"/>
        <v>16.585395829060559</v>
      </c>
    </row>
    <row r="259" spans="1:15">
      <c r="A259">
        <v>281</v>
      </c>
      <c r="B259" t="s">
        <v>1478</v>
      </c>
      <c r="C259" s="49" t="s">
        <v>1479</v>
      </c>
      <c r="D259" s="50" t="s">
        <v>934</v>
      </c>
      <c r="E259" s="60">
        <v>2.871</v>
      </c>
      <c r="F259">
        <v>1000</v>
      </c>
      <c r="G259" s="58" t="s">
        <v>926</v>
      </c>
      <c r="H259" s="52" t="s">
        <v>927</v>
      </c>
      <c r="I259" t="s">
        <v>937</v>
      </c>
      <c r="J259" t="s">
        <v>934</v>
      </c>
      <c r="K259" s="59"/>
      <c r="L259">
        <f>VLOOKUP(C259,'[1]PNECs '!$B$2:$M$706,12,FALSE)</f>
        <v>2.0363000000000002</v>
      </c>
      <c r="M259" t="str">
        <f>VLOOKUP(C259,'[1]PNECs '!$B$2:$N$706,13,FALSE)</f>
        <v>U</v>
      </c>
      <c r="N259">
        <f>VLOOKUP(C259,'[1]PNECs '!$B$2:$O$706,14,FALSE)</f>
        <v>108.71763591157456</v>
      </c>
      <c r="O259" s="61">
        <f t="shared" si="3"/>
        <v>20.009868635485251</v>
      </c>
    </row>
    <row r="260" spans="1:15">
      <c r="A260">
        <v>282</v>
      </c>
      <c r="B260" t="s">
        <v>1480</v>
      </c>
      <c r="C260" s="49" t="s">
        <v>1481</v>
      </c>
      <c r="D260" s="50" t="s">
        <v>934</v>
      </c>
      <c r="E260" s="60">
        <v>5.4080000000000004</v>
      </c>
      <c r="F260">
        <v>1000</v>
      </c>
      <c r="G260" s="58" t="s">
        <v>926</v>
      </c>
      <c r="H260" s="52" t="s">
        <v>927</v>
      </c>
      <c r="I260" t="s">
        <v>937</v>
      </c>
      <c r="J260" t="s">
        <v>934</v>
      </c>
      <c r="K260" s="59"/>
      <c r="L260">
        <f>VLOOKUP(C260,'[1]PNECs '!$B$2:$M$706,12,FALSE)</f>
        <v>3.1758000000000002</v>
      </c>
      <c r="M260" t="str">
        <f>VLOOKUP(C260,'[1]PNECs '!$B$2:$N$706,13,FALSE)</f>
        <v>U</v>
      </c>
      <c r="N260">
        <f>VLOOKUP(C260,'[1]PNECs '!$B$2:$O$706,14,FALSE)</f>
        <v>1498.9943641122077</v>
      </c>
      <c r="O260" s="61">
        <f t="shared" si="3"/>
        <v>409.1115311432697</v>
      </c>
    </row>
    <row r="261" spans="1:15">
      <c r="A261">
        <v>283</v>
      </c>
      <c r="B261" t="s">
        <v>1482</v>
      </c>
      <c r="C261" s="49" t="s">
        <v>1483</v>
      </c>
      <c r="D261" s="50" t="s">
        <v>934</v>
      </c>
      <c r="E261" s="63">
        <v>25.343</v>
      </c>
      <c r="F261">
        <v>1000</v>
      </c>
      <c r="G261" s="58" t="s">
        <v>926</v>
      </c>
      <c r="H261" s="52" t="s">
        <v>927</v>
      </c>
      <c r="I261" t="s">
        <v>937</v>
      </c>
      <c r="J261" t="s">
        <v>934</v>
      </c>
      <c r="K261" s="59"/>
      <c r="L261">
        <f>VLOOKUP(C261,'[1]PNECs '!$B$2:$M$706,12,FALSE)</f>
        <v>2.1848000000000001</v>
      </c>
      <c r="M261" t="str">
        <f>VLOOKUP(C261,'[1]PNECs '!$B$2:$N$706,13,FALSE)</f>
        <v>DT</v>
      </c>
      <c r="N261">
        <f>VLOOKUP(C261,'[1]PNECs '!$B$2:$O$706,14,FALSE)</f>
        <v>153.0382532177438</v>
      </c>
      <c r="O261" s="61">
        <f t="shared" ref="O261:O324" si="4">E261*(2.6*(0.615+0.019*N261))</f>
        <v>232.11881049408566</v>
      </c>
    </row>
    <row r="262" spans="1:15">
      <c r="A262">
        <v>284</v>
      </c>
      <c r="B262" t="s">
        <v>1484</v>
      </c>
      <c r="C262" s="49" t="s">
        <v>1485</v>
      </c>
      <c r="D262" s="50" t="s">
        <v>934</v>
      </c>
      <c r="E262" s="63">
        <v>29.608000000000001</v>
      </c>
      <c r="F262">
        <v>1000</v>
      </c>
      <c r="G262" s="58" t="s">
        <v>926</v>
      </c>
      <c r="H262" s="52" t="s">
        <v>927</v>
      </c>
      <c r="I262" t="s">
        <v>937</v>
      </c>
      <c r="J262" t="s">
        <v>934</v>
      </c>
      <c r="K262" s="59"/>
      <c r="L262">
        <f>VLOOKUP(C262,'[1]PNECs '!$B$2:$M$706,12,FALSE)</f>
        <v>2.1587999999999998</v>
      </c>
      <c r="M262" t="str">
        <f>VLOOKUP(C262,'[1]PNECs '!$B$2:$N$706,13,FALSE)</f>
        <v>DT</v>
      </c>
      <c r="N262">
        <f>VLOOKUP(C262,'[1]PNECs '!$B$2:$O$706,14,FALSE)</f>
        <v>144.14513857582105</v>
      </c>
      <c r="O262" s="61">
        <f t="shared" si="4"/>
        <v>258.17494558987374</v>
      </c>
    </row>
    <row r="263" spans="1:15">
      <c r="A263">
        <v>285</v>
      </c>
      <c r="B263" t="s">
        <v>1486</v>
      </c>
      <c r="C263" s="49" t="s">
        <v>1487</v>
      </c>
      <c r="D263" s="50" t="s">
        <v>934</v>
      </c>
      <c r="E263" s="60">
        <v>1.302</v>
      </c>
      <c r="F263">
        <v>1000</v>
      </c>
      <c r="G263" s="58" t="s">
        <v>965</v>
      </c>
      <c r="H263" s="52" t="s">
        <v>966</v>
      </c>
      <c r="I263" t="s">
        <v>937</v>
      </c>
      <c r="J263" t="s">
        <v>934</v>
      </c>
      <c r="K263" s="59"/>
      <c r="L263">
        <f>VLOOKUP(C263,'[1]PNECs '!$B$2:$M$706,12,FALSE)</f>
        <v>1.6420999999999999</v>
      </c>
      <c r="M263" t="str">
        <f>VLOOKUP(C263,'[1]PNECs '!$B$2:$N$706,13,FALSE)</f>
        <v>K</v>
      </c>
      <c r="N263">
        <f>VLOOKUP(C263,'[1]PNECs '!$B$2:$O$706,14,FALSE)</f>
        <v>43.863168482585507</v>
      </c>
      <c r="O263" s="61">
        <f t="shared" si="4"/>
        <v>4.9031243609977215</v>
      </c>
    </row>
    <row r="264" spans="1:15">
      <c r="A264">
        <v>286</v>
      </c>
      <c r="B264" t="s">
        <v>1488</v>
      </c>
      <c r="C264" s="49" t="s">
        <v>1489</v>
      </c>
      <c r="D264" s="50" t="s">
        <v>947</v>
      </c>
      <c r="E264" s="60">
        <v>150</v>
      </c>
      <c r="F264" t="s">
        <v>971</v>
      </c>
      <c r="G264" t="s">
        <v>971</v>
      </c>
      <c r="H264" s="52" t="s">
        <v>972</v>
      </c>
      <c r="I264" t="s">
        <v>937</v>
      </c>
      <c r="J264" t="s">
        <v>950</v>
      </c>
      <c r="K264" s="59"/>
      <c r="L264">
        <f>VLOOKUP(C264,'[1]PNECs '!$B$2:$M$706,12,FALSE)</f>
        <v>1.1032</v>
      </c>
      <c r="M264" t="str">
        <f>VLOOKUP(C264,'[1]PNECs '!$B$2:$N$706,13,FALSE)</f>
        <v>DT</v>
      </c>
      <c r="N264">
        <f>VLOOKUP(C264,'[1]PNECs '!$B$2:$O$706,14,FALSE)</f>
        <v>12.68235775555589</v>
      </c>
      <c r="O264" s="61">
        <f t="shared" si="4"/>
        <v>333.82627096866912</v>
      </c>
    </row>
    <row r="265" spans="1:15">
      <c r="A265">
        <v>287</v>
      </c>
      <c r="B265" t="s">
        <v>1490</v>
      </c>
      <c r="C265" s="49" t="s">
        <v>1491</v>
      </c>
      <c r="D265" s="50" t="s">
        <v>934</v>
      </c>
      <c r="E265" s="63">
        <v>41.281999999999996</v>
      </c>
      <c r="F265">
        <v>1000</v>
      </c>
      <c r="G265" s="58" t="s">
        <v>926</v>
      </c>
      <c r="H265" s="52" t="s">
        <v>927</v>
      </c>
      <c r="I265" t="s">
        <v>937</v>
      </c>
      <c r="J265" t="s">
        <v>934</v>
      </c>
      <c r="K265" s="59"/>
      <c r="L265">
        <f>VLOOKUP(C265,'[1]PNECs '!$B$2:$M$706,12,FALSE)</f>
        <v>2.4811999999999999</v>
      </c>
      <c r="M265" t="str">
        <f>VLOOKUP(C265,'[1]PNECs '!$B$2:$N$706,13,FALSE)</f>
        <v>DT</v>
      </c>
      <c r="N265">
        <f>VLOOKUP(C265,'[1]PNECs '!$B$2:$O$706,14,FALSE)</f>
        <v>302.830769426578</v>
      </c>
      <c r="O265" s="61">
        <f t="shared" si="4"/>
        <v>683.58203327931892</v>
      </c>
    </row>
    <row r="266" spans="1:15">
      <c r="A266">
        <v>288</v>
      </c>
      <c r="B266" t="s">
        <v>1492</v>
      </c>
      <c r="C266" s="49" t="s">
        <v>1493</v>
      </c>
      <c r="D266" s="50" t="s">
        <v>934</v>
      </c>
      <c r="E266" s="63">
        <v>236.74700000000001</v>
      </c>
      <c r="F266">
        <v>1000</v>
      </c>
      <c r="G266" s="58" t="s">
        <v>926</v>
      </c>
      <c r="H266" s="52" t="s">
        <v>927</v>
      </c>
      <c r="I266" t="s">
        <v>937</v>
      </c>
      <c r="J266" t="s">
        <v>934</v>
      </c>
      <c r="K266" s="59"/>
      <c r="L266">
        <f>VLOOKUP(C266,'[1]PNECs '!$B$2:$M$706,12,FALSE)</f>
        <v>1.9923999999999999</v>
      </c>
      <c r="M266" t="str">
        <f>VLOOKUP(C266,'[1]PNECs '!$B$2:$N$706,13,FALSE)</f>
        <v>DT</v>
      </c>
      <c r="N266">
        <f>VLOOKUP(C266,'[1]PNECs '!$B$2:$O$706,14,FALSE)</f>
        <v>98.265258282953226</v>
      </c>
      <c r="O266" s="61">
        <f t="shared" si="4"/>
        <v>1527.8003050740881</v>
      </c>
    </row>
    <row r="267" spans="1:15">
      <c r="A267">
        <v>289</v>
      </c>
      <c r="B267" t="s">
        <v>1494</v>
      </c>
      <c r="C267" s="49" t="s">
        <v>1495</v>
      </c>
      <c r="D267" s="50" t="s">
        <v>934</v>
      </c>
      <c r="E267" s="60">
        <v>3.3639999999999999</v>
      </c>
      <c r="F267">
        <v>1000</v>
      </c>
      <c r="G267" s="58" t="s">
        <v>935</v>
      </c>
      <c r="H267" s="52" t="s">
        <v>936</v>
      </c>
      <c r="I267" t="s">
        <v>937</v>
      </c>
      <c r="J267" t="s">
        <v>934</v>
      </c>
      <c r="K267" s="59"/>
      <c r="L267">
        <f>VLOOKUP(C267,'[1]PNECs '!$B$2:$M$706,12,FALSE)</f>
        <v>2.8868</v>
      </c>
      <c r="M267" t="str">
        <f>VLOOKUP(C267,'[1]PNECs '!$B$2:$N$706,13,FALSE)</f>
        <v>DT</v>
      </c>
      <c r="N267">
        <f>VLOOKUP(C267,'[1]PNECs '!$B$2:$O$706,14,FALSE)</f>
        <v>770.54853662971527</v>
      </c>
      <c r="O267" s="61">
        <f t="shared" si="4"/>
        <v>133.43002469478469</v>
      </c>
    </row>
    <row r="268" spans="1:15">
      <c r="A268">
        <v>290</v>
      </c>
      <c r="B268" t="s">
        <v>1496</v>
      </c>
      <c r="C268" s="49" t="s">
        <v>1497</v>
      </c>
      <c r="D268" s="50" t="s">
        <v>947</v>
      </c>
      <c r="E268" s="60">
        <v>64</v>
      </c>
      <c r="F268" t="s">
        <v>971</v>
      </c>
      <c r="G268" t="s">
        <v>971</v>
      </c>
      <c r="H268" s="52" t="s">
        <v>972</v>
      </c>
      <c r="I268" t="s">
        <v>937</v>
      </c>
      <c r="J268" t="s">
        <v>950</v>
      </c>
      <c r="K268" s="59"/>
      <c r="L268">
        <f>VLOOKUP(C268,'[1]PNECs '!$B$2:$M$706,12,FALSE)</f>
        <v>1.9976</v>
      </c>
      <c r="M268" t="str">
        <f>VLOOKUP(C268,'[1]PNECs '!$B$2:$N$706,13,FALSE)</f>
        <v>DT</v>
      </c>
      <c r="N268">
        <f>VLOOKUP(C268,'[1]PNECs '!$B$2:$O$706,14,FALSE)</f>
        <v>99.448903715479261</v>
      </c>
      <c r="O268" s="61">
        <f t="shared" si="4"/>
        <v>416.75365398685921</v>
      </c>
    </row>
    <row r="269" spans="1:15">
      <c r="A269">
        <v>291</v>
      </c>
      <c r="B269" t="s">
        <v>1498</v>
      </c>
      <c r="C269" s="49" t="s">
        <v>1499</v>
      </c>
      <c r="D269" s="50" t="s">
        <v>934</v>
      </c>
      <c r="E269" s="63">
        <v>53.127000000000002</v>
      </c>
      <c r="F269">
        <v>1000</v>
      </c>
      <c r="G269" s="58" t="s">
        <v>935</v>
      </c>
      <c r="H269" s="52" t="s">
        <v>936</v>
      </c>
      <c r="I269" t="s">
        <v>937</v>
      </c>
      <c r="J269" t="s">
        <v>934</v>
      </c>
      <c r="K269" s="59"/>
      <c r="L269">
        <f>VLOOKUP(C269,'[1]PNECs '!$B$2:$M$706,12,FALSE)</f>
        <v>2.2050000000000001</v>
      </c>
      <c r="M269" t="str">
        <f>VLOOKUP(C269,'[1]PNECs '!$B$2:$N$706,13,FALSE)</f>
        <v>U</v>
      </c>
      <c r="N269">
        <f>VLOOKUP(C269,'[1]PNECs '!$B$2:$O$706,14,FALSE)</f>
        <v>160.3245390690042</v>
      </c>
      <c r="O269" s="61">
        <f t="shared" si="4"/>
        <v>505.71762528367788</v>
      </c>
    </row>
    <row r="270" spans="1:15">
      <c r="A270">
        <v>292</v>
      </c>
      <c r="B270" t="s">
        <v>1500</v>
      </c>
      <c r="C270" s="49" t="s">
        <v>1501</v>
      </c>
      <c r="D270" s="50" t="s">
        <v>934</v>
      </c>
      <c r="E270" s="60">
        <v>1.5049999999999999</v>
      </c>
      <c r="F270">
        <v>1000</v>
      </c>
      <c r="G270" s="58" t="s">
        <v>965</v>
      </c>
      <c r="H270" s="52" t="s">
        <v>966</v>
      </c>
      <c r="I270" t="s">
        <v>937</v>
      </c>
      <c r="J270" t="s">
        <v>934</v>
      </c>
      <c r="K270" s="59"/>
      <c r="L270">
        <f>VLOOKUP(C270,'[1]PNECs '!$B$2:$M$706,12,FALSE)</f>
        <v>1.93</v>
      </c>
      <c r="M270" t="str">
        <f>VLOOKUP(C270,'[1]PNECs '!$B$2:$N$706,13,FALSE)</f>
        <v>DT</v>
      </c>
      <c r="N270">
        <f>VLOOKUP(C270,'[1]PNECs '!$B$2:$O$706,14,FALSE)</f>
        <v>85.113803820237663</v>
      </c>
      <c r="O270" s="61">
        <f t="shared" si="4"/>
        <v>8.7344509726232094</v>
      </c>
    </row>
    <row r="271" spans="1:15">
      <c r="A271">
        <v>293</v>
      </c>
      <c r="B271" t="s">
        <v>1502</v>
      </c>
      <c r="C271" s="49" t="s">
        <v>1503</v>
      </c>
      <c r="D271" s="50" t="s">
        <v>934</v>
      </c>
      <c r="E271" s="60">
        <v>3.6179999999999999</v>
      </c>
      <c r="F271">
        <v>1000</v>
      </c>
      <c r="G271" s="58" t="s">
        <v>935</v>
      </c>
      <c r="H271" s="52" t="s">
        <v>936</v>
      </c>
      <c r="I271" t="s">
        <v>937</v>
      </c>
      <c r="J271" t="s">
        <v>934</v>
      </c>
      <c r="K271" s="59"/>
      <c r="L271">
        <f>VLOOKUP(C271,'[1]PNECs '!$B$2:$M$706,12,FALSE)</f>
        <v>2.8129</v>
      </c>
      <c r="M271" t="str">
        <f>VLOOKUP(C271,'[1]PNECs '!$B$2:$N$706,13,FALSE)</f>
        <v>U</v>
      </c>
      <c r="N271">
        <f>VLOOKUP(C271,'[1]PNECs '!$B$2:$O$706,14,FALSE)</f>
        <v>649.98000968302574</v>
      </c>
      <c r="O271" s="61">
        <f t="shared" si="4"/>
        <v>121.95558914663944</v>
      </c>
    </row>
    <row r="272" spans="1:15">
      <c r="A272">
        <v>294</v>
      </c>
      <c r="B272" t="s">
        <v>1504</v>
      </c>
      <c r="C272" s="49" t="s">
        <v>1505</v>
      </c>
      <c r="D272" s="50" t="s">
        <v>934</v>
      </c>
      <c r="E272" s="60">
        <v>1.958</v>
      </c>
      <c r="F272">
        <v>1000</v>
      </c>
      <c r="G272" s="58" t="s">
        <v>965</v>
      </c>
      <c r="H272" s="52" t="s">
        <v>966</v>
      </c>
      <c r="I272" t="s">
        <v>937</v>
      </c>
      <c r="J272" t="s">
        <v>934</v>
      </c>
      <c r="K272" s="59"/>
      <c r="L272">
        <f>VLOOKUP(C272,'[1]PNECs '!$B$2:$M$706,12,FALSE)</f>
        <v>1.3505</v>
      </c>
      <c r="M272" t="str">
        <f>VLOOKUP(C272,'[1]PNECs '!$B$2:$N$706,13,FALSE)</f>
        <v>M</v>
      </c>
      <c r="N272">
        <f>VLOOKUP(C272,'[1]PNECs '!$B$2:$O$706,14,FALSE)</f>
        <v>22.413000457823298</v>
      </c>
      <c r="O272" s="61">
        <f t="shared" si="4"/>
        <v>5.2987439518830497</v>
      </c>
    </row>
    <row r="273" spans="1:15">
      <c r="A273">
        <v>295</v>
      </c>
      <c r="B273" t="s">
        <v>1506</v>
      </c>
      <c r="C273" s="49" t="s">
        <v>1507</v>
      </c>
      <c r="D273" s="50" t="s">
        <v>934</v>
      </c>
      <c r="E273" s="60">
        <v>4.2220000000000004</v>
      </c>
      <c r="F273">
        <v>1000</v>
      </c>
      <c r="G273" s="58" t="s">
        <v>926</v>
      </c>
      <c r="H273" s="52" t="s">
        <v>927</v>
      </c>
      <c r="I273" t="s">
        <v>937</v>
      </c>
      <c r="J273" t="s">
        <v>934</v>
      </c>
      <c r="K273" s="59"/>
      <c r="L273">
        <f>VLOOKUP(C273,'[1]PNECs '!$B$2:$M$706,12,FALSE)</f>
        <v>1.7808999999999999</v>
      </c>
      <c r="M273" t="str">
        <f>VLOOKUP(C273,'[1]PNECs '!$B$2:$N$706,13,FALSE)</f>
        <v>K</v>
      </c>
      <c r="N273">
        <f>VLOOKUP(C273,'[1]PNECs '!$B$2:$O$706,14,FALSE)</f>
        <v>60.380958107442822</v>
      </c>
      <c r="O273" s="61">
        <f t="shared" si="4"/>
        <v>19.344441213403407</v>
      </c>
    </row>
    <row r="274" spans="1:15">
      <c r="A274">
        <v>296</v>
      </c>
      <c r="B274" t="s">
        <v>1508</v>
      </c>
      <c r="C274" s="76" t="s">
        <v>1509</v>
      </c>
      <c r="D274" s="50" t="s">
        <v>934</v>
      </c>
      <c r="E274" s="72">
        <v>1.538</v>
      </c>
      <c r="F274">
        <v>1000</v>
      </c>
      <c r="G274" s="58" t="s">
        <v>965</v>
      </c>
      <c r="H274" s="52" t="s">
        <v>966</v>
      </c>
      <c r="I274" t="s">
        <v>937</v>
      </c>
      <c r="J274" t="s">
        <v>934</v>
      </c>
      <c r="K274" s="53" t="s">
        <v>939</v>
      </c>
      <c r="L274">
        <f>VLOOKUP(C274,'[1]PNECs '!$B$2:$M$706,12,FALSE)</f>
        <v>1.2262999999999999</v>
      </c>
      <c r="M274" t="str">
        <f>VLOOKUP(C274,'[1]PNECs '!$B$2:$N$706,13,FALSE)</f>
        <v>DT</v>
      </c>
      <c r="N274">
        <f>VLOOKUP(C274,'[1]PNECs '!$B$2:$O$706,14,FALSE)</f>
        <v>16.838368126872297</v>
      </c>
      <c r="O274" s="61">
        <f t="shared" si="4"/>
        <v>3.7385940628490024</v>
      </c>
    </row>
    <row r="275" spans="1:15">
      <c r="A275">
        <v>297</v>
      </c>
      <c r="B275" t="s">
        <v>1510</v>
      </c>
      <c r="C275" s="49" t="s">
        <v>1511</v>
      </c>
      <c r="D275" s="50" t="s">
        <v>934</v>
      </c>
      <c r="E275" s="60">
        <v>1.0469999999999999</v>
      </c>
      <c r="F275">
        <v>1000</v>
      </c>
      <c r="G275" s="58" t="s">
        <v>965</v>
      </c>
      <c r="H275" s="52" t="s">
        <v>966</v>
      </c>
      <c r="I275" t="s">
        <v>937</v>
      </c>
      <c r="J275" t="s">
        <v>934</v>
      </c>
      <c r="K275" s="59"/>
      <c r="L275">
        <f>VLOOKUP(C275,'[1]PNECs '!$B$2:$M$706,12,FALSE)</f>
        <v>1.5245</v>
      </c>
      <c r="M275" t="str">
        <f>VLOOKUP(C275,'[1]PNECs '!$B$2:$N$706,13,FALSE)</f>
        <v>M</v>
      </c>
      <c r="N275">
        <f>VLOOKUP(C275,'[1]PNECs '!$B$2:$O$706,14,FALSE)</f>
        <v>33.458001785330097</v>
      </c>
      <c r="O275" s="61">
        <f t="shared" si="4"/>
        <v>3.4046610767404859</v>
      </c>
    </row>
    <row r="276" spans="1:15">
      <c r="A276">
        <v>298</v>
      </c>
      <c r="B276" t="s">
        <v>1512</v>
      </c>
      <c r="C276" s="49" t="s">
        <v>1513</v>
      </c>
      <c r="D276" s="50" t="s">
        <v>934</v>
      </c>
      <c r="E276" s="60">
        <v>2.2850000000000001</v>
      </c>
      <c r="G276" s="58" t="s">
        <v>926</v>
      </c>
      <c r="H276" s="52" t="s">
        <v>1002</v>
      </c>
      <c r="I276" t="s">
        <v>937</v>
      </c>
      <c r="J276" t="s">
        <v>934</v>
      </c>
      <c r="K276" s="59"/>
      <c r="L276">
        <f>VLOOKUP(C276,'[1]PNECs '!$B$2:$M$706,12,FALSE)</f>
        <v>0.4622</v>
      </c>
      <c r="M276" t="str">
        <f>VLOOKUP(C276,'[1]PNECs '!$B$2:$N$706,13,FALSE)</f>
        <v>K</v>
      </c>
      <c r="N276">
        <f>VLOOKUP(C276,'[1]PNECs '!$B$2:$O$706,14,FALSE)</f>
        <v>2.8986781710077643</v>
      </c>
      <c r="O276" s="61">
        <f t="shared" si="4"/>
        <v>3.9809148932651852</v>
      </c>
    </row>
    <row r="277" spans="1:15">
      <c r="A277">
        <v>299</v>
      </c>
      <c r="B277" t="s">
        <v>1514</v>
      </c>
      <c r="C277" s="49" t="s">
        <v>1515</v>
      </c>
      <c r="D277" s="50" t="s">
        <v>934</v>
      </c>
      <c r="E277" s="60">
        <v>0.752</v>
      </c>
      <c r="F277">
        <v>1000</v>
      </c>
      <c r="G277" s="58" t="s">
        <v>926</v>
      </c>
      <c r="H277" s="52" t="s">
        <v>927</v>
      </c>
      <c r="I277" t="s">
        <v>937</v>
      </c>
      <c r="J277" t="s">
        <v>934</v>
      </c>
      <c r="K277" s="59"/>
      <c r="L277">
        <f>VLOOKUP(C277,'[1]PNECs '!$B$2:$M$706,12,FALSE)</f>
        <v>2.5543</v>
      </c>
      <c r="M277" t="str">
        <f>VLOOKUP(C277,'[1]PNECs '!$B$2:$N$706,13,FALSE)</f>
        <v>U</v>
      </c>
      <c r="N277">
        <f>VLOOKUP(C277,'[1]PNECs '!$B$2:$O$706,14,FALSE)</f>
        <v>358.34388681427731</v>
      </c>
      <c r="O277" s="61">
        <f t="shared" si="4"/>
        <v>14.514493382486226</v>
      </c>
    </row>
    <row r="278" spans="1:15">
      <c r="A278">
        <v>300</v>
      </c>
      <c r="B278" t="s">
        <v>1516</v>
      </c>
      <c r="C278" s="49" t="s">
        <v>1517</v>
      </c>
      <c r="D278" s="50" t="s">
        <v>934</v>
      </c>
      <c r="E278" s="63">
        <v>13.840999999999999</v>
      </c>
      <c r="F278">
        <v>1000</v>
      </c>
      <c r="G278" s="58" t="s">
        <v>965</v>
      </c>
      <c r="H278" s="52" t="s">
        <v>966</v>
      </c>
      <c r="I278" t="s">
        <v>937</v>
      </c>
      <c r="J278" t="s">
        <v>934</v>
      </c>
      <c r="K278" s="59"/>
      <c r="L278">
        <f>VLOOKUP(C278,'[1]PNECs '!$B$2:$M$706,12,FALSE)</f>
        <v>1.4516</v>
      </c>
      <c r="M278" t="str">
        <f>VLOOKUP(C278,'[1]PNECs '!$B$2:$N$706,13,FALSE)</f>
        <v>DT</v>
      </c>
      <c r="N278">
        <f>VLOOKUP(C278,'[1]PNECs '!$B$2:$O$706,14,FALSE)</f>
        <v>28.28785387970132</v>
      </c>
      <c r="O278" s="61">
        <f t="shared" si="4"/>
        <v>41.473448966117928</v>
      </c>
    </row>
    <row r="279" spans="1:15">
      <c r="A279">
        <v>301</v>
      </c>
      <c r="B279" t="s">
        <v>1518</v>
      </c>
      <c r="C279" s="49" t="s">
        <v>1519</v>
      </c>
      <c r="D279" s="50" t="s">
        <v>934</v>
      </c>
      <c r="E279" s="60">
        <v>1.0469999999999999</v>
      </c>
      <c r="F279">
        <v>1000</v>
      </c>
      <c r="G279" s="58" t="s">
        <v>965</v>
      </c>
      <c r="H279" s="52" t="s">
        <v>966</v>
      </c>
      <c r="I279" t="s">
        <v>937</v>
      </c>
      <c r="J279" t="s">
        <v>934</v>
      </c>
      <c r="K279" s="59"/>
      <c r="L279">
        <f>VLOOKUP(C279,'[1]PNECs '!$B$2:$M$706,12,FALSE)</f>
        <v>1.5245</v>
      </c>
      <c r="M279" t="str">
        <f>VLOOKUP(C279,'[1]PNECs '!$B$2:$N$706,13,FALSE)</f>
        <v>M</v>
      </c>
      <c r="N279">
        <f>VLOOKUP(C279,'[1]PNECs '!$B$2:$O$706,14,FALSE)</f>
        <v>33.458001785330097</v>
      </c>
      <c r="O279" s="61">
        <f t="shared" si="4"/>
        <v>3.4046610767404859</v>
      </c>
    </row>
    <row r="280" spans="1:15">
      <c r="A280">
        <v>302</v>
      </c>
      <c r="B280" t="s">
        <v>1520</v>
      </c>
      <c r="C280" s="49" t="s">
        <v>1521</v>
      </c>
      <c r="D280" s="50" t="s">
        <v>934</v>
      </c>
      <c r="E280" s="63">
        <v>289.428</v>
      </c>
      <c r="F280">
        <v>1000</v>
      </c>
      <c r="G280" s="58" t="s">
        <v>935</v>
      </c>
      <c r="H280" s="52" t="s">
        <v>936</v>
      </c>
      <c r="I280" t="s">
        <v>937</v>
      </c>
      <c r="J280" t="s">
        <v>934</v>
      </c>
      <c r="K280" s="59"/>
      <c r="L280">
        <f>VLOOKUP(C280,'[1]PNECs '!$B$2:$M$706,12,FALSE)</f>
        <v>2.1227999999999998</v>
      </c>
      <c r="M280" t="str">
        <f>VLOOKUP(C280,'[1]PNECs '!$B$2:$N$706,13,FALSE)</f>
        <v>U</v>
      </c>
      <c r="N280">
        <f>VLOOKUP(C280,'[1]PNECs '!$B$2:$O$706,14,FALSE)</f>
        <v>132.67833107241609</v>
      </c>
      <c r="O280" s="61">
        <f t="shared" si="4"/>
        <v>2359.7960778779861</v>
      </c>
    </row>
    <row r="281" spans="1:15">
      <c r="A281">
        <v>303</v>
      </c>
      <c r="B281" t="s">
        <v>640</v>
      </c>
      <c r="C281" s="49" t="s">
        <v>403</v>
      </c>
      <c r="D281" s="50" t="s">
        <v>947</v>
      </c>
      <c r="E281" s="62">
        <v>87</v>
      </c>
      <c r="F281">
        <v>1000</v>
      </c>
      <c r="G281" s="58" t="s">
        <v>978</v>
      </c>
      <c r="H281" s="52" t="s">
        <v>1522</v>
      </c>
      <c r="I281" t="s">
        <v>937</v>
      </c>
      <c r="J281" t="s">
        <v>1012</v>
      </c>
      <c r="K281" s="59" t="s">
        <v>939</v>
      </c>
      <c r="L281">
        <f>VLOOKUP(C281,'[1]PNECs '!$B$2:$M$706,12,FALSE)</f>
        <v>0.98009999999999997</v>
      </c>
      <c r="M281" t="str">
        <f>VLOOKUP(C281,'[1]PNECs '!$B$2:$N$706,13,FALSE)</f>
        <v>K</v>
      </c>
      <c r="N281">
        <f>VLOOKUP(C281,'[1]PNECs '!$B$2:$O$706,14,FALSE)</f>
        <v>9.552125065089955</v>
      </c>
      <c r="O281" s="61">
        <f t="shared" si="4"/>
        <v>180.16612310474363</v>
      </c>
    </row>
    <row r="282" spans="1:15">
      <c r="A282">
        <v>304</v>
      </c>
      <c r="B282" t="s">
        <v>1523</v>
      </c>
      <c r="C282" s="49" t="s">
        <v>1524</v>
      </c>
      <c r="D282" s="50" t="s">
        <v>934</v>
      </c>
      <c r="E282" s="63">
        <v>55.131999999999998</v>
      </c>
      <c r="F282">
        <v>1000</v>
      </c>
      <c r="G282" s="58" t="s">
        <v>935</v>
      </c>
      <c r="H282" s="52" t="s">
        <v>936</v>
      </c>
      <c r="I282" t="s">
        <v>949</v>
      </c>
      <c r="J282" t="s">
        <v>934</v>
      </c>
      <c r="K282" s="59"/>
      <c r="L282">
        <f>VLOOKUP(C282,'[1]PNECs '!$B$2:$M$706,12,FALSE)</f>
        <v>2.0434999999999999</v>
      </c>
      <c r="M282" t="str">
        <f>VLOOKUP(C282,'[1]PNECs '!$B$2:$N$706,13,FALSE)</f>
        <v>M</v>
      </c>
      <c r="N282">
        <f>VLOOKUP(C282,'[1]PNECs '!$B$2:$O$706,14,FALSE)</f>
        <v>110.5350469382843</v>
      </c>
      <c r="O282" s="61">
        <f t="shared" si="4"/>
        <v>389.20056746539365</v>
      </c>
    </row>
    <row r="283" spans="1:15">
      <c r="A283">
        <v>305</v>
      </c>
      <c r="B283" t="s">
        <v>1525</v>
      </c>
      <c r="C283" s="49" t="s">
        <v>1526</v>
      </c>
      <c r="D283" s="50" t="s">
        <v>934</v>
      </c>
      <c r="E283" s="63">
        <v>1866.9690000000001</v>
      </c>
      <c r="F283">
        <v>1000</v>
      </c>
      <c r="G283" s="58" t="s">
        <v>935</v>
      </c>
      <c r="H283" s="52" t="s">
        <v>936</v>
      </c>
      <c r="I283" t="s">
        <v>937</v>
      </c>
      <c r="J283" t="s">
        <v>934</v>
      </c>
      <c r="K283" s="59"/>
      <c r="L283">
        <f>VLOOKUP(C283,'[1]PNECs '!$B$2:$M$706,12,FALSE)</f>
        <v>1.1440999999999999</v>
      </c>
      <c r="M283" t="str">
        <f>VLOOKUP(C283,'[1]PNECs '!$B$2:$N$706,13,FALSE)</f>
        <v>K</v>
      </c>
      <c r="N283">
        <f>VLOOKUP(C283,'[1]PNECs '!$B$2:$O$706,14,FALSE)</f>
        <v>13.934776260886816</v>
      </c>
      <c r="O283" s="61">
        <f t="shared" si="4"/>
        <v>4270.4637188699735</v>
      </c>
    </row>
    <row r="284" spans="1:15">
      <c r="A284">
        <v>306</v>
      </c>
      <c r="B284" t="s">
        <v>1527</v>
      </c>
      <c r="C284" s="49" t="s">
        <v>1528</v>
      </c>
      <c r="D284" s="50" t="s">
        <v>947</v>
      </c>
      <c r="E284" s="60">
        <v>0.46</v>
      </c>
      <c r="F284" t="s">
        <v>971</v>
      </c>
      <c r="G284" t="s">
        <v>971</v>
      </c>
      <c r="H284" s="52" t="s">
        <v>972</v>
      </c>
      <c r="I284" t="s">
        <v>937</v>
      </c>
      <c r="J284" t="s">
        <v>950</v>
      </c>
      <c r="K284" s="59"/>
      <c r="L284">
        <f>VLOOKUP(C284,'[1]PNECs '!$B$2:$M$706,12,FALSE)</f>
        <v>2.4975000000000001</v>
      </c>
      <c r="M284" t="str">
        <f>VLOOKUP(C284,'[1]PNECs '!$B$2:$N$706,13,FALSE)</f>
        <v>DT</v>
      </c>
      <c r="N284">
        <f>VLOOKUP(C284,'[1]PNECs '!$B$2:$O$706,14,FALSE)</f>
        <v>314.41264202587985</v>
      </c>
      <c r="O284" s="61">
        <f t="shared" si="4"/>
        <v>7.8802528773960949</v>
      </c>
    </row>
    <row r="285" spans="1:15">
      <c r="A285">
        <v>307</v>
      </c>
      <c r="B285" t="s">
        <v>1529</v>
      </c>
      <c r="C285" s="49" t="s">
        <v>1530</v>
      </c>
      <c r="D285" s="50" t="s">
        <v>934</v>
      </c>
      <c r="E285" s="63">
        <v>20.596</v>
      </c>
      <c r="F285">
        <v>1000</v>
      </c>
      <c r="G285" s="58" t="s">
        <v>965</v>
      </c>
      <c r="H285" s="52" t="s">
        <v>966</v>
      </c>
      <c r="I285" t="s">
        <v>937</v>
      </c>
      <c r="J285" t="s">
        <v>934</v>
      </c>
      <c r="K285" s="59"/>
      <c r="L285">
        <f>VLOOKUP(C285,'[1]PNECs '!$B$2:$M$706,12,FALSE)</f>
        <v>1.7978000000000001</v>
      </c>
      <c r="M285" t="str">
        <f>VLOOKUP(C285,'[1]PNECs '!$B$2:$N$706,13,FALSE)</f>
        <v>U</v>
      </c>
      <c r="N285">
        <f>VLOOKUP(C285,'[1]PNECs '!$B$2:$O$706,14,FALSE)</f>
        <v>62.77691938382182</v>
      </c>
      <c r="O285" s="61">
        <f t="shared" si="4"/>
        <v>96.804903522482192</v>
      </c>
    </row>
    <row r="286" spans="1:15">
      <c r="A286">
        <v>308</v>
      </c>
      <c r="B286" t="s">
        <v>1531</v>
      </c>
      <c r="C286" s="49" t="s">
        <v>1532</v>
      </c>
      <c r="D286" s="50" t="s">
        <v>934</v>
      </c>
      <c r="E286" s="60">
        <v>6.9340000000000002</v>
      </c>
      <c r="F286">
        <v>1000</v>
      </c>
      <c r="G286" s="58" t="s">
        <v>926</v>
      </c>
      <c r="H286" s="52" t="s">
        <v>927</v>
      </c>
      <c r="I286" t="s">
        <v>937</v>
      </c>
      <c r="J286" t="s">
        <v>934</v>
      </c>
      <c r="K286" s="59"/>
      <c r="L286">
        <f>VLOOKUP(C286,'[1]PNECs '!$B$2:$M$706,12,FALSE)</f>
        <v>3.2128000000000001</v>
      </c>
      <c r="M286" t="str">
        <f>VLOOKUP(C286,'[1]PNECs '!$B$2:$N$706,13,FALSE)</f>
        <v>M</v>
      </c>
      <c r="N286">
        <f>VLOOKUP(C286,'[1]PNECs '!$B$2:$O$706,14,FALSE)</f>
        <v>1632.3000728189959</v>
      </c>
      <c r="O286" s="61">
        <f t="shared" si="4"/>
        <v>570.2148800233897</v>
      </c>
    </row>
    <row r="287" spans="1:15">
      <c r="A287">
        <v>309</v>
      </c>
      <c r="B287" t="s">
        <v>1533</v>
      </c>
      <c r="C287" s="49" t="s">
        <v>1534</v>
      </c>
      <c r="D287" s="50" t="s">
        <v>934</v>
      </c>
      <c r="E287" s="60">
        <v>0.13400000000000001</v>
      </c>
      <c r="F287">
        <v>1000</v>
      </c>
      <c r="G287" s="58" t="s">
        <v>935</v>
      </c>
      <c r="H287" s="52" t="s">
        <v>936</v>
      </c>
      <c r="I287" t="s">
        <v>937</v>
      </c>
      <c r="J287" t="s">
        <v>934</v>
      </c>
      <c r="K287" s="59"/>
      <c r="L287">
        <f>VLOOKUP(C287,'[1]PNECs '!$B$2:$M$706,12,FALSE)</f>
        <v>3.6720000000000002</v>
      </c>
      <c r="M287" t="str">
        <f>VLOOKUP(C287,'[1]PNECs '!$B$2:$N$706,13,FALSE)</f>
        <v>DT</v>
      </c>
      <c r="N287">
        <f>VLOOKUP(C287,'[1]PNECs '!$B$2:$O$706,14,FALSE)</f>
        <v>4698.941086052163</v>
      </c>
      <c r="O287" s="61">
        <f t="shared" si="4"/>
        <v>31.319376413230895</v>
      </c>
    </row>
    <row r="288" spans="1:15">
      <c r="A288">
        <v>310</v>
      </c>
      <c r="B288" t="s">
        <v>1535</v>
      </c>
      <c r="C288" s="49" t="s">
        <v>1536</v>
      </c>
      <c r="D288" s="50" t="s">
        <v>934</v>
      </c>
      <c r="E288" s="60">
        <v>0.38300000000000001</v>
      </c>
      <c r="F288">
        <v>1000</v>
      </c>
      <c r="G288" s="58" t="s">
        <v>926</v>
      </c>
      <c r="H288" s="52" t="s">
        <v>927</v>
      </c>
      <c r="I288" t="s">
        <v>937</v>
      </c>
      <c r="J288" t="s">
        <v>934</v>
      </c>
      <c r="K288" s="59"/>
      <c r="L288">
        <f>VLOOKUP(C288,'[1]PNECs '!$B$2:$M$706,12,FALSE)</f>
        <v>2.5575999999999999</v>
      </c>
      <c r="M288" t="str">
        <f>VLOOKUP(C288,'[1]PNECs '!$B$2:$N$706,13,FALSE)</f>
        <v>U</v>
      </c>
      <c r="N288">
        <f>VLOOKUP(C288,'[1]PNECs '!$B$2:$O$706,14,FALSE)</f>
        <v>361.07714510035316</v>
      </c>
      <c r="O288" s="61">
        <f t="shared" si="4"/>
        <v>7.4440688007277025</v>
      </c>
    </row>
    <row r="289" spans="1:15">
      <c r="A289">
        <v>311</v>
      </c>
      <c r="B289" t="s">
        <v>1537</v>
      </c>
      <c r="C289" s="49" t="s">
        <v>1538</v>
      </c>
      <c r="D289" s="50" t="s">
        <v>934</v>
      </c>
      <c r="E289" s="60">
        <v>0.80400000000000005</v>
      </c>
      <c r="F289">
        <v>1000</v>
      </c>
      <c r="G289" s="58" t="s">
        <v>935</v>
      </c>
      <c r="H289" s="52" t="s">
        <v>936</v>
      </c>
      <c r="I289" t="s">
        <v>937</v>
      </c>
      <c r="J289" t="s">
        <v>934</v>
      </c>
      <c r="K289" s="59"/>
      <c r="L289">
        <f>VLOOKUP(C289,'[1]PNECs '!$B$2:$M$706,12,FALSE)</f>
        <v>2.6362999999999999</v>
      </c>
      <c r="M289" t="str">
        <f>VLOOKUP(C289,'[1]PNECs '!$B$2:$N$706,13,FALSE)</f>
        <v>M</v>
      </c>
      <c r="N289">
        <f>VLOOKUP(C289,'[1]PNECs '!$B$2:$O$706,14,FALSE)</f>
        <v>432.81270422022214</v>
      </c>
      <c r="O289" s="61">
        <f t="shared" si="4"/>
        <v>18.475877861137096</v>
      </c>
    </row>
    <row r="290" spans="1:15">
      <c r="A290">
        <v>312</v>
      </c>
      <c r="B290" t="s">
        <v>1539</v>
      </c>
      <c r="C290" s="49" t="s">
        <v>1540</v>
      </c>
      <c r="D290" s="57" t="s">
        <v>924</v>
      </c>
      <c r="E290" s="51" t="s">
        <v>925</v>
      </c>
      <c r="F290">
        <v>1000</v>
      </c>
      <c r="G290" s="58" t="s">
        <v>926</v>
      </c>
      <c r="H290" s="52" t="s">
        <v>927</v>
      </c>
      <c r="I290" s="48" t="s">
        <v>925</v>
      </c>
      <c r="J290" s="48" t="s">
        <v>925</v>
      </c>
      <c r="K290" s="59"/>
      <c r="L290">
        <f>VLOOKUP(C290,'[1]PNECs '!$B$2:$M$706,12,FALSE)</f>
        <v>3.0922000000000001</v>
      </c>
      <c r="M290" t="str">
        <f>VLOOKUP(C290,'[1]PNECs '!$B$2:$N$706,13,FALSE)</f>
        <v>DT</v>
      </c>
      <c r="N290">
        <f>VLOOKUP(C290,'[1]PNECs '!$B$2:$O$706,14,FALSE)</f>
        <v>1236.5167393491733</v>
      </c>
      <c r="O290" t="s">
        <v>925</v>
      </c>
    </row>
    <row r="291" spans="1:15">
      <c r="A291">
        <v>313</v>
      </c>
      <c r="B291" t="s">
        <v>1541</v>
      </c>
      <c r="C291" s="49" t="s">
        <v>1542</v>
      </c>
      <c r="D291" s="50" t="s">
        <v>934</v>
      </c>
      <c r="E291" s="60">
        <v>3.7909999999999999</v>
      </c>
      <c r="F291">
        <v>1000</v>
      </c>
      <c r="G291" s="58" t="s">
        <v>926</v>
      </c>
      <c r="H291" s="52" t="s">
        <v>927</v>
      </c>
      <c r="I291" t="s">
        <v>937</v>
      </c>
      <c r="J291" t="s">
        <v>934</v>
      </c>
      <c r="K291" s="59"/>
      <c r="L291">
        <f>VLOOKUP(C291,'[1]PNECs '!$B$2:$M$706,12,FALSE)</f>
        <v>2.9464999999999999</v>
      </c>
      <c r="M291" t="str">
        <f>VLOOKUP(C291,'[1]PNECs '!$B$2:$N$706,13,FALSE)</f>
        <v>DT</v>
      </c>
      <c r="N291">
        <f>VLOOKUP(C291,'[1]PNECs '!$B$2:$O$706,14,FALSE)</f>
        <v>884.09716920049596</v>
      </c>
      <c r="O291" s="61">
        <f t="shared" si="4"/>
        <v>171.63146000089054</v>
      </c>
    </row>
    <row r="292" spans="1:15">
      <c r="A292">
        <v>314</v>
      </c>
      <c r="B292" t="s">
        <v>1543</v>
      </c>
      <c r="C292" s="49" t="s">
        <v>1544</v>
      </c>
      <c r="D292" s="50" t="s">
        <v>934</v>
      </c>
      <c r="E292" s="63">
        <v>12.728999999999999</v>
      </c>
      <c r="F292">
        <v>1000</v>
      </c>
      <c r="G292" s="58" t="s">
        <v>935</v>
      </c>
      <c r="H292" s="52" t="s">
        <v>936</v>
      </c>
      <c r="I292" t="s">
        <v>937</v>
      </c>
      <c r="J292" t="s">
        <v>934</v>
      </c>
      <c r="K292" s="59"/>
      <c r="L292">
        <f>VLOOKUP(C292,'[1]PNECs '!$B$2:$M$706,12,FALSE)</f>
        <v>1.772</v>
      </c>
      <c r="M292" t="str">
        <f>VLOOKUP(C292,'[1]PNECs '!$B$2:$N$706,13,FALSE)</f>
        <v>DT</v>
      </c>
      <c r="N292">
        <f>VLOOKUP(C292,'[1]PNECs '!$B$2:$O$706,14,FALSE)</f>
        <v>59.156163417547425</v>
      </c>
      <c r="O292" s="61">
        <f t="shared" si="4"/>
        <v>57.551811924612878</v>
      </c>
    </row>
    <row r="293" spans="1:15">
      <c r="A293">
        <v>315</v>
      </c>
      <c r="B293" t="s">
        <v>1545</v>
      </c>
      <c r="C293" s="49" t="s">
        <v>1546</v>
      </c>
      <c r="D293" s="50" t="s">
        <v>934</v>
      </c>
      <c r="E293" s="60">
        <v>1.5880000000000001</v>
      </c>
      <c r="F293">
        <v>1000</v>
      </c>
      <c r="G293" s="58" t="s">
        <v>935</v>
      </c>
      <c r="H293" s="52" t="s">
        <v>936</v>
      </c>
      <c r="I293" t="s">
        <v>937</v>
      </c>
      <c r="J293" t="s">
        <v>934</v>
      </c>
      <c r="K293" s="59"/>
      <c r="L293">
        <f>VLOOKUP(C293,'[1]PNECs '!$B$2:$M$706,12,FALSE)</f>
        <v>3.2896000000000001</v>
      </c>
      <c r="M293" t="str">
        <f>VLOOKUP(C293,'[1]PNECs '!$B$2:$N$706,13,FALSE)</f>
        <v>DT</v>
      </c>
      <c r="N293">
        <f>VLOOKUP(C293,'[1]PNECs '!$B$2:$O$706,14,FALSE)</f>
        <v>1948.0495532907671</v>
      </c>
      <c r="O293" s="61">
        <f t="shared" si="4"/>
        <v>155.3582449169115</v>
      </c>
    </row>
    <row r="294" spans="1:15">
      <c r="A294">
        <v>316</v>
      </c>
      <c r="B294" t="s">
        <v>1547</v>
      </c>
      <c r="C294" s="49" t="s">
        <v>1548</v>
      </c>
      <c r="D294" s="50" t="s">
        <v>934</v>
      </c>
      <c r="E294" s="63">
        <v>15.326000000000001</v>
      </c>
      <c r="F294">
        <v>1000</v>
      </c>
      <c r="G294" s="58" t="s">
        <v>965</v>
      </c>
      <c r="H294" s="52" t="s">
        <v>966</v>
      </c>
      <c r="I294" t="s">
        <v>937</v>
      </c>
      <c r="J294" t="s">
        <v>934</v>
      </c>
      <c r="K294" s="59"/>
      <c r="L294">
        <f>VLOOKUP(C294,'[1]PNECs '!$B$2:$M$706,12,FALSE)</f>
        <v>1.9767999999999999</v>
      </c>
      <c r="M294" t="str">
        <f>VLOOKUP(C294,'[1]PNECs '!$B$2:$N$706,13,FALSE)</f>
        <v>U</v>
      </c>
      <c r="N294">
        <f>VLOOKUP(C294,'[1]PNECs '!$B$2:$O$706,14,FALSE)</f>
        <v>94.798180101071907</v>
      </c>
      <c r="O294" s="61">
        <f t="shared" si="4"/>
        <v>96.278393266513987</v>
      </c>
    </row>
    <row r="295" spans="1:15">
      <c r="A295">
        <v>317</v>
      </c>
      <c r="B295" t="s">
        <v>1549</v>
      </c>
      <c r="C295" s="49" t="s">
        <v>1550</v>
      </c>
      <c r="D295" s="50" t="s">
        <v>934</v>
      </c>
      <c r="E295" s="63">
        <v>45.668999999999997</v>
      </c>
      <c r="F295">
        <v>1000</v>
      </c>
      <c r="G295" s="58" t="s">
        <v>965</v>
      </c>
      <c r="H295" s="52" t="s">
        <v>966</v>
      </c>
      <c r="I295" t="s">
        <v>937</v>
      </c>
      <c r="J295" t="s">
        <v>934</v>
      </c>
      <c r="K295" s="59"/>
      <c r="L295">
        <f>VLOOKUP(C295,'[1]PNECs '!$B$2:$M$706,12,FALSE)</f>
        <v>1.5434000000000001</v>
      </c>
      <c r="M295" t="str">
        <f>VLOOKUP(C295,'[1]PNECs '!$B$2:$N$706,13,FALSE)</f>
        <v>K</v>
      </c>
      <c r="N295">
        <f>VLOOKUP(C295,'[1]PNECs '!$B$2:$O$706,14,FALSE)</f>
        <v>34.946203372688565</v>
      </c>
      <c r="O295" s="61">
        <f t="shared" si="4"/>
        <v>151.86506419426931</v>
      </c>
    </row>
    <row r="296" spans="1:15">
      <c r="A296">
        <v>318</v>
      </c>
      <c r="B296" t="s">
        <v>1551</v>
      </c>
      <c r="C296" s="49" t="s">
        <v>1552</v>
      </c>
      <c r="D296" s="50" t="s">
        <v>934</v>
      </c>
      <c r="E296" s="60">
        <v>0.375</v>
      </c>
      <c r="F296">
        <v>1000</v>
      </c>
      <c r="G296" s="58" t="s">
        <v>965</v>
      </c>
      <c r="H296" s="52" t="s">
        <v>966</v>
      </c>
      <c r="I296" t="s">
        <v>937</v>
      </c>
      <c r="J296" t="s">
        <v>934</v>
      </c>
      <c r="K296" s="59"/>
      <c r="L296">
        <f>VLOOKUP(C296,'[1]PNECs '!$B$2:$M$706,12,FALSE)</f>
        <v>2.1573000000000002</v>
      </c>
      <c r="M296" t="str">
        <f>VLOOKUP(C296,'[1]PNECs '!$B$2:$N$706,13,FALSE)</f>
        <v>U</v>
      </c>
      <c r="N296">
        <f>VLOOKUP(C296,'[1]PNECs '!$B$2:$O$706,14,FALSE)</f>
        <v>143.64813768904901</v>
      </c>
      <c r="O296" s="61">
        <f t="shared" si="4"/>
        <v>3.2607067506896326</v>
      </c>
    </row>
    <row r="297" spans="1:15">
      <c r="A297">
        <v>319</v>
      </c>
      <c r="B297" t="s">
        <v>1553</v>
      </c>
      <c r="C297" s="49" t="s">
        <v>1554</v>
      </c>
      <c r="D297" s="50" t="s">
        <v>934</v>
      </c>
      <c r="E297" s="60">
        <v>0.53600000000000003</v>
      </c>
      <c r="G297" s="58" t="s">
        <v>965</v>
      </c>
      <c r="H297" s="52" t="s">
        <v>1002</v>
      </c>
      <c r="I297" t="s">
        <v>937</v>
      </c>
      <c r="J297" t="s">
        <v>934</v>
      </c>
      <c r="K297" s="59"/>
      <c r="L297">
        <f>VLOOKUP(C297,'[1]PNECs '!$B$2:$M$706,12,FALSE)</f>
        <v>1.6651</v>
      </c>
      <c r="M297" t="str">
        <f>VLOOKUP(C297,'[1]PNECs '!$B$2:$N$706,13,FALSE)</f>
        <v>K</v>
      </c>
      <c r="N297">
        <f>VLOOKUP(C297,'[1]PNECs '!$B$2:$O$706,14,FALSE)</f>
        <v>46.24875008224025</v>
      </c>
      <c r="O297" s="61">
        <f t="shared" si="4"/>
        <v>2.0816569041775903</v>
      </c>
    </row>
    <row r="298" spans="1:15">
      <c r="A298">
        <v>320</v>
      </c>
      <c r="B298" t="s">
        <v>1555</v>
      </c>
      <c r="C298" s="49" t="s">
        <v>1556</v>
      </c>
      <c r="D298" s="50" t="s">
        <v>934</v>
      </c>
      <c r="E298" s="60">
        <v>3.9809999999999999</v>
      </c>
      <c r="F298">
        <v>1000</v>
      </c>
      <c r="G298" s="58" t="s">
        <v>965</v>
      </c>
      <c r="H298" s="52" t="s">
        <v>966</v>
      </c>
      <c r="I298" t="s">
        <v>937</v>
      </c>
      <c r="J298" t="s">
        <v>934</v>
      </c>
      <c r="K298" s="59"/>
      <c r="L298">
        <f>VLOOKUP(C298,'[1]PNECs '!$B$2:$M$706,12,FALSE)</f>
        <v>1.9806999999999999</v>
      </c>
      <c r="M298" t="str">
        <f>VLOOKUP(C298,'[1]PNECs '!$B$2:$N$706,13,FALSE)</f>
        <v>K</v>
      </c>
      <c r="N298">
        <f>VLOOKUP(C298,'[1]PNECs '!$B$2:$O$706,14,FALSE)</f>
        <v>95.653309337491393</v>
      </c>
      <c r="O298" s="61">
        <f t="shared" si="4"/>
        <v>25.176932728944127</v>
      </c>
    </row>
    <row r="299" spans="1:15">
      <c r="A299">
        <v>321</v>
      </c>
      <c r="B299" t="s">
        <v>1557</v>
      </c>
      <c r="C299" s="49" t="s">
        <v>1558</v>
      </c>
      <c r="D299" s="50" t="s">
        <v>934</v>
      </c>
      <c r="E299" s="63">
        <v>11.448</v>
      </c>
      <c r="F299">
        <v>1000</v>
      </c>
      <c r="G299" s="58" t="s">
        <v>965</v>
      </c>
      <c r="H299" s="52" t="s">
        <v>966</v>
      </c>
      <c r="I299" t="s">
        <v>937</v>
      </c>
      <c r="J299" t="s">
        <v>934</v>
      </c>
      <c r="K299" s="59"/>
      <c r="L299">
        <f>VLOOKUP(C299,'[1]PNECs '!$B$2:$M$706,12,FALSE)</f>
        <v>2.1435</v>
      </c>
      <c r="M299" t="str">
        <f>VLOOKUP(C299,'[1]PNECs '!$B$2:$N$706,13,FALSE)</f>
        <v>U</v>
      </c>
      <c r="N299">
        <f>VLOOKUP(C299,'[1]PNECs '!$B$2:$O$706,14,FALSE)</f>
        <v>139.15537948446729</v>
      </c>
      <c r="O299" s="61">
        <f t="shared" si="4"/>
        <v>97.002060746306171</v>
      </c>
    </row>
    <row r="300" spans="1:15">
      <c r="A300">
        <v>322</v>
      </c>
      <c r="B300" t="s">
        <v>1559</v>
      </c>
      <c r="C300" s="49" t="s">
        <v>1560</v>
      </c>
      <c r="D300" s="50" t="s">
        <v>934</v>
      </c>
      <c r="E300" s="63">
        <v>13.238</v>
      </c>
      <c r="F300">
        <v>1000</v>
      </c>
      <c r="G300" s="58" t="s">
        <v>965</v>
      </c>
      <c r="H300" s="52" t="s">
        <v>966</v>
      </c>
      <c r="I300" t="s">
        <v>937</v>
      </c>
      <c r="J300" t="s">
        <v>934</v>
      </c>
      <c r="K300" s="59"/>
      <c r="L300">
        <f>VLOOKUP(C300,'[1]PNECs '!$B$2:$M$706,12,FALSE)</f>
        <v>1.5434000000000001</v>
      </c>
      <c r="M300" t="str">
        <f>VLOOKUP(C300,'[1]PNECs '!$B$2:$N$706,13,FALSE)</f>
        <v>K</v>
      </c>
      <c r="N300">
        <f>VLOOKUP(C300,'[1]PNECs '!$B$2:$O$706,14,FALSE)</f>
        <v>34.946203372688565</v>
      </c>
      <c r="O300" s="61">
        <f t="shared" si="4"/>
        <v>44.020883308233969</v>
      </c>
    </row>
    <row r="301" spans="1:15">
      <c r="A301">
        <v>323</v>
      </c>
      <c r="B301" t="s">
        <v>1561</v>
      </c>
      <c r="C301" s="49" t="s">
        <v>1562</v>
      </c>
      <c r="D301" s="50" t="s">
        <v>934</v>
      </c>
      <c r="E301" s="63">
        <v>23.6</v>
      </c>
      <c r="G301" s="58" t="s">
        <v>935</v>
      </c>
      <c r="H301" s="52" t="s">
        <v>346</v>
      </c>
      <c r="I301" t="s">
        <v>937</v>
      </c>
      <c r="J301" t="s">
        <v>934</v>
      </c>
      <c r="K301" s="59"/>
      <c r="L301">
        <f>VLOOKUP(C301,'[1]PNECs '!$B$2:$M$706,12,FALSE)</f>
        <v>1.6908000000000001</v>
      </c>
      <c r="M301" t="str">
        <f>VLOOKUP(C301,'[1]PNECs '!$B$2:$N$706,13,FALSE)</f>
        <v>DT</v>
      </c>
      <c r="N301">
        <f>VLOOKUP(C301,'[1]PNECs '!$B$2:$O$706,14,FALSE)</f>
        <v>49.068185676795181</v>
      </c>
      <c r="O301" s="61">
        <f t="shared" si="4"/>
        <v>94.94205358943492</v>
      </c>
    </row>
    <row r="302" spans="1:15">
      <c r="A302">
        <v>324</v>
      </c>
      <c r="B302" t="s">
        <v>1563</v>
      </c>
      <c r="C302" s="49" t="s">
        <v>1564</v>
      </c>
      <c r="D302" s="50" t="s">
        <v>934</v>
      </c>
      <c r="E302" s="63">
        <v>10.294</v>
      </c>
      <c r="F302">
        <v>1000</v>
      </c>
      <c r="G302" s="58" t="s">
        <v>935</v>
      </c>
      <c r="H302" s="52" t="s">
        <v>936</v>
      </c>
      <c r="I302" t="s">
        <v>937</v>
      </c>
      <c r="J302" t="s">
        <v>934</v>
      </c>
      <c r="K302" s="59"/>
      <c r="L302">
        <f>VLOOKUP(C302,'[1]PNECs '!$B$2:$M$706,12,FALSE)</f>
        <v>3.5059999999999998</v>
      </c>
      <c r="M302" t="str">
        <f>VLOOKUP(C302,'[1]PNECs '!$B$2:$N$706,13,FALSE)</f>
        <v>U</v>
      </c>
      <c r="N302">
        <f>VLOOKUP(C302,'[1]PNECs '!$B$2:$O$706,14,FALSE)</f>
        <v>3206.2693245054688</v>
      </c>
      <c r="O302" s="61">
        <f t="shared" si="4"/>
        <v>1646.9237254670893</v>
      </c>
    </row>
    <row r="303" spans="1:15">
      <c r="A303">
        <v>325</v>
      </c>
      <c r="B303" t="s">
        <v>1565</v>
      </c>
      <c r="C303" s="49" t="s">
        <v>1566</v>
      </c>
      <c r="D303" s="50" t="s">
        <v>947</v>
      </c>
      <c r="E303" s="62">
        <v>3.4999999999999997E-5</v>
      </c>
      <c r="H303" s="52" t="s">
        <v>948</v>
      </c>
      <c r="I303" t="s">
        <v>937</v>
      </c>
      <c r="J303" t="s">
        <v>950</v>
      </c>
      <c r="K303" s="59" t="s">
        <v>939</v>
      </c>
      <c r="L303">
        <f>VLOOKUP(C303,'[1]PNECs '!$B$2:$M$706,12,FALSE)</f>
        <v>3.7168000000000001</v>
      </c>
      <c r="M303" t="str">
        <f>VLOOKUP(C303,'[1]PNECs '!$B$2:$N$706,13,FALSE)</f>
        <v>U</v>
      </c>
      <c r="N303">
        <f>VLOOKUP(C303,'[1]PNECs '!$B$2:$O$706,14,FALSE)</f>
        <v>5209.5474732855591</v>
      </c>
      <c r="O303" s="65">
        <f t="shared" si="4"/>
        <v>9.0632725813107294E-3</v>
      </c>
    </row>
    <row r="304" spans="1:15">
      <c r="A304">
        <v>326</v>
      </c>
      <c r="B304" t="s">
        <v>1567</v>
      </c>
      <c r="C304" s="49" t="s">
        <v>1568</v>
      </c>
      <c r="D304" s="50" t="s">
        <v>947</v>
      </c>
      <c r="E304" s="62">
        <v>4.0000000000000002E-4</v>
      </c>
      <c r="H304" s="52" t="s">
        <v>948</v>
      </c>
      <c r="I304" t="s">
        <v>937</v>
      </c>
      <c r="J304" t="s">
        <v>950</v>
      </c>
      <c r="K304" s="59" t="s">
        <v>939</v>
      </c>
      <c r="L304">
        <f>VLOOKUP(C304,'[1]PNECs '!$B$2:$M$706,12,FALSE)</f>
        <v>3.5059999999999998</v>
      </c>
      <c r="M304" t="str">
        <f>VLOOKUP(C304,'[1]PNECs '!$B$2:$N$706,13,FALSE)</f>
        <v>U</v>
      </c>
      <c r="N304">
        <f>VLOOKUP(C304,'[1]PNECs '!$B$2:$O$706,14,FALSE)</f>
        <v>3206.2693245054688</v>
      </c>
      <c r="O304" s="65">
        <f t="shared" si="4"/>
        <v>6.3995481852228073E-2</v>
      </c>
    </row>
    <row r="305" spans="1:15">
      <c r="A305">
        <v>327</v>
      </c>
      <c r="B305" t="s">
        <v>1569</v>
      </c>
      <c r="C305" s="49" t="s">
        <v>1570</v>
      </c>
      <c r="D305" s="50" t="s">
        <v>934</v>
      </c>
      <c r="E305" s="77">
        <v>5.8699999999999997E-5</v>
      </c>
      <c r="F305">
        <v>1000</v>
      </c>
      <c r="G305" s="58" t="s">
        <v>935</v>
      </c>
      <c r="H305" s="52" t="s">
        <v>936</v>
      </c>
      <c r="I305" t="s">
        <v>937</v>
      </c>
      <c r="J305" t="s">
        <v>934</v>
      </c>
      <c r="K305" s="59" t="s">
        <v>939</v>
      </c>
      <c r="L305">
        <f>VLOOKUP(C305,'[1]PNECs '!$B$2:$M$706,12,FALSE)</f>
        <v>5.8513999999999999</v>
      </c>
      <c r="M305" t="str">
        <f>VLOOKUP(C305,'[1]PNECs '!$B$2:$N$706,13,FALSE)</f>
        <v>K</v>
      </c>
      <c r="N305">
        <f>VLOOKUP(C305,'[1]PNECs '!$B$2:$O$706,14,FALSE)</f>
        <v>710231.61430086743</v>
      </c>
      <c r="O305" s="61">
        <f t="shared" si="4"/>
        <v>2.0596092918173694</v>
      </c>
    </row>
    <row r="306" spans="1:15">
      <c r="A306">
        <v>328</v>
      </c>
      <c r="B306" t="s">
        <v>1571</v>
      </c>
      <c r="C306" s="49" t="s">
        <v>1572</v>
      </c>
      <c r="D306" s="50" t="s">
        <v>934</v>
      </c>
      <c r="E306" s="62">
        <v>5.3600000000000002E-4</v>
      </c>
      <c r="F306">
        <v>1000</v>
      </c>
      <c r="G306" s="58" t="s">
        <v>926</v>
      </c>
      <c r="H306" s="52" t="s">
        <v>927</v>
      </c>
      <c r="I306" t="s">
        <v>937</v>
      </c>
      <c r="J306" t="s">
        <v>934</v>
      </c>
      <c r="K306" s="59" t="s">
        <v>939</v>
      </c>
      <c r="L306">
        <f>VLOOKUP(C306,'[1]PNECs '!$B$2:$M$706,12,FALSE)</f>
        <v>5.3479999999999999</v>
      </c>
      <c r="M306" t="str">
        <f>VLOOKUP(C306,'[1]PNECs '!$B$2:$N$706,13,FALSE)</f>
        <v>K</v>
      </c>
      <c r="N306">
        <f>VLOOKUP(C306,'[1]PNECs '!$B$2:$O$706,14,FALSE)</f>
        <v>222843.51492703054</v>
      </c>
      <c r="O306" s="61">
        <f t="shared" si="4"/>
        <v>5.9013967896438855</v>
      </c>
    </row>
    <row r="307" spans="1:15">
      <c r="A307">
        <v>329</v>
      </c>
      <c r="B307" t="s">
        <v>1573</v>
      </c>
      <c r="C307" s="49" t="s">
        <v>1574</v>
      </c>
      <c r="D307" s="50" t="s">
        <v>934</v>
      </c>
      <c r="E307" s="60">
        <v>4.2000000000000003E-2</v>
      </c>
      <c r="F307">
        <v>1000</v>
      </c>
      <c r="G307" s="58" t="s">
        <v>935</v>
      </c>
      <c r="H307" s="52" t="s">
        <v>936</v>
      </c>
      <c r="I307" t="s">
        <v>937</v>
      </c>
      <c r="J307" t="s">
        <v>934</v>
      </c>
      <c r="K307" s="59"/>
      <c r="L307">
        <f>VLOOKUP(C307,'[1]PNECs '!$B$2:$M$706,12,FALSE)</f>
        <v>3.7719</v>
      </c>
      <c r="M307" t="str">
        <f>VLOOKUP(C307,'[1]PNECs '!$B$2:$N$706,13,FALSE)</f>
        <v>U</v>
      </c>
      <c r="N307">
        <f>VLOOKUP(C307,'[1]PNECs '!$B$2:$O$706,14,FALSE)</f>
        <v>5914.2543775622444</v>
      </c>
      <c r="O307" s="61">
        <f t="shared" si="4"/>
        <v>12.338052982566147</v>
      </c>
    </row>
    <row r="308" spans="1:15">
      <c r="A308">
        <v>330</v>
      </c>
      <c r="B308" t="s">
        <v>1575</v>
      </c>
      <c r="C308" s="49" t="s">
        <v>1576</v>
      </c>
      <c r="D308" s="50" t="s">
        <v>934</v>
      </c>
      <c r="E308" s="63">
        <v>232.53</v>
      </c>
      <c r="F308">
        <v>1000</v>
      </c>
      <c r="G308" s="58" t="s">
        <v>935</v>
      </c>
      <c r="H308" s="52" t="s">
        <v>936</v>
      </c>
      <c r="I308" t="s">
        <v>937</v>
      </c>
      <c r="J308" t="s">
        <v>934</v>
      </c>
      <c r="K308" s="59"/>
      <c r="L308">
        <f>VLOOKUP(C308,'[1]PNECs '!$B$2:$M$706,12,FALSE)</f>
        <v>2.294</v>
      </c>
      <c r="M308" t="str">
        <f>VLOOKUP(C308,'[1]PNECs '!$B$2:$N$706,13,FALSE)</f>
        <v>DT</v>
      </c>
      <c r="N308">
        <f>VLOOKUP(C308,'[1]PNECs '!$B$2:$O$706,14,FALSE)</f>
        <v>196.78862897068458</v>
      </c>
      <c r="O308" s="61">
        <f t="shared" si="4"/>
        <v>2632.3229087909326</v>
      </c>
    </row>
    <row r="309" spans="1:15">
      <c r="A309">
        <v>331</v>
      </c>
      <c r="B309" t="s">
        <v>1577</v>
      </c>
      <c r="C309" s="49" t="s">
        <v>1578</v>
      </c>
      <c r="D309" s="50" t="s">
        <v>947</v>
      </c>
      <c r="E309" s="60">
        <v>3.5999999999999999E-3</v>
      </c>
      <c r="F309" t="s">
        <v>971</v>
      </c>
      <c r="G309" t="s">
        <v>971</v>
      </c>
      <c r="H309" s="52" t="s">
        <v>972</v>
      </c>
      <c r="I309" t="s">
        <v>937</v>
      </c>
      <c r="J309" t="s">
        <v>950</v>
      </c>
      <c r="K309" s="59"/>
      <c r="L309">
        <f>VLOOKUP(C309,'[1]PNECs '!$B$2:$M$706,12,FALSE)</f>
        <v>3.8410000000000002</v>
      </c>
      <c r="M309" t="str">
        <f>VLOOKUP(C309,'[1]PNECs '!$B$2:$N$706,13,FALSE)</f>
        <v>U</v>
      </c>
      <c r="N309">
        <f>VLOOKUP(C309,'[1]PNECs '!$B$2:$O$706,14,FALSE)</f>
        <v>6934.2580601657</v>
      </c>
      <c r="O309" s="61">
        <f t="shared" si="4"/>
        <v>1.2389448534198682</v>
      </c>
    </row>
    <row r="310" spans="1:15">
      <c r="A310">
        <v>332</v>
      </c>
      <c r="B310" t="s">
        <v>1579</v>
      </c>
      <c r="C310" s="49" t="s">
        <v>1580</v>
      </c>
      <c r="D310" s="50" t="s">
        <v>934</v>
      </c>
      <c r="E310" s="60">
        <v>3600</v>
      </c>
      <c r="F310">
        <v>1000</v>
      </c>
      <c r="G310" s="58" t="s">
        <v>935</v>
      </c>
      <c r="H310" s="52" t="s">
        <v>936</v>
      </c>
      <c r="I310" t="s">
        <v>937</v>
      </c>
      <c r="J310" t="s">
        <v>934</v>
      </c>
      <c r="K310" s="59"/>
      <c r="L310">
        <f>VLOOKUP(C310,'[1]PNECs '!$B$2:$M$706,12,FALSE)</f>
        <v>3.1703000000000001</v>
      </c>
      <c r="M310" t="str">
        <f>VLOOKUP(C310,'[1]PNECs '!$B$2:$N$706,13,FALSE)</f>
        <v>U</v>
      </c>
      <c r="N310">
        <f>VLOOKUP(C310,'[1]PNECs '!$B$2:$O$706,14,FALSE)</f>
        <v>1480.130473020824</v>
      </c>
      <c r="O310" s="61">
        <f t="shared" si="4"/>
        <v>268982.80332202336</v>
      </c>
    </row>
    <row r="311" spans="1:15">
      <c r="A311">
        <v>333</v>
      </c>
      <c r="B311" t="s">
        <v>1581</v>
      </c>
      <c r="C311" s="49" t="s">
        <v>1582</v>
      </c>
      <c r="D311" s="50" t="s">
        <v>934</v>
      </c>
      <c r="E311" s="60">
        <v>3.7</v>
      </c>
      <c r="F311">
        <v>1000</v>
      </c>
      <c r="G311" s="58" t="s">
        <v>935</v>
      </c>
      <c r="H311" s="52" t="s">
        <v>936</v>
      </c>
      <c r="I311" t="s">
        <v>937</v>
      </c>
      <c r="J311" t="s">
        <v>934</v>
      </c>
      <c r="K311" s="59"/>
      <c r="L311">
        <f>VLOOKUP(C311,'[1]PNECs '!$B$2:$M$706,12,FALSE)</f>
        <v>3.6779000000000002</v>
      </c>
      <c r="M311" t="str">
        <f>VLOOKUP(C311,'[1]PNECs '!$B$2:$N$706,13,FALSE)</f>
        <v>U</v>
      </c>
      <c r="N311">
        <f>VLOOKUP(C311,'[1]PNECs '!$B$2:$O$706,14,FALSE)</f>
        <v>4763.2129714558359</v>
      </c>
      <c r="O311" s="61">
        <f t="shared" si="4"/>
        <v>876.53636692269765</v>
      </c>
    </row>
    <row r="312" spans="1:15">
      <c r="A312">
        <v>334</v>
      </c>
      <c r="B312" t="s">
        <v>1583</v>
      </c>
      <c r="C312" s="49" t="s">
        <v>1584</v>
      </c>
      <c r="D312" s="50" t="s">
        <v>934</v>
      </c>
      <c r="E312" s="60">
        <v>3.0750000000000002</v>
      </c>
      <c r="G312" s="58" t="s">
        <v>926</v>
      </c>
      <c r="H312" s="52" t="s">
        <v>346</v>
      </c>
      <c r="I312" t="s">
        <v>937</v>
      </c>
      <c r="J312" t="s">
        <v>934</v>
      </c>
      <c r="K312" s="59"/>
      <c r="L312">
        <f>VLOOKUP(C312,'[1]PNECs '!$B$2:$M$706,12,FALSE)</f>
        <v>3.8471000000000002</v>
      </c>
      <c r="M312" t="str">
        <f>VLOOKUP(C312,'[1]PNECs '!$B$2:$N$706,13,FALSE)</f>
        <v>U</v>
      </c>
      <c r="N312">
        <f>VLOOKUP(C312,'[1]PNECs '!$B$2:$O$706,14,FALSE)</f>
        <v>7032.3422690766065</v>
      </c>
      <c r="O312" s="61">
        <f t="shared" si="4"/>
        <v>1073.164877384082</v>
      </c>
    </row>
    <row r="313" spans="1:15">
      <c r="A313">
        <v>335</v>
      </c>
      <c r="B313" t="s">
        <v>1585</v>
      </c>
      <c r="C313" s="49" t="s">
        <v>1586</v>
      </c>
      <c r="D313" s="50" t="s">
        <v>934</v>
      </c>
      <c r="E313" s="60">
        <v>1.234</v>
      </c>
      <c r="F313">
        <v>1000</v>
      </c>
      <c r="G313" s="58" t="s">
        <v>935</v>
      </c>
      <c r="H313" s="52" t="s">
        <v>936</v>
      </c>
      <c r="I313" t="s">
        <v>937</v>
      </c>
      <c r="J313" t="s">
        <v>934</v>
      </c>
      <c r="K313" s="59"/>
      <c r="L313">
        <f>VLOOKUP(C313,'[1]PNECs '!$B$2:$M$706,12,FALSE)</f>
        <v>3.6255999999999999</v>
      </c>
      <c r="M313" t="str">
        <f>VLOOKUP(C313,'[1]PNECs '!$B$2:$N$706,13,FALSE)</f>
        <v>U</v>
      </c>
      <c r="N313">
        <f>VLOOKUP(C313,'[1]PNECs '!$B$2:$O$706,14,FALSE)</f>
        <v>4222.7950130605695</v>
      </c>
      <c r="O313" s="61">
        <f t="shared" si="4"/>
        <v>259.39306087816709</v>
      </c>
    </row>
    <row r="314" spans="1:15">
      <c r="A314">
        <v>336</v>
      </c>
      <c r="B314" t="s">
        <v>1587</v>
      </c>
      <c r="C314" s="49" t="s">
        <v>1588</v>
      </c>
      <c r="D314" s="50" t="s">
        <v>934</v>
      </c>
      <c r="E314" s="60">
        <v>0.78800000000000003</v>
      </c>
      <c r="F314">
        <v>1000</v>
      </c>
      <c r="G314" s="58" t="s">
        <v>935</v>
      </c>
      <c r="H314" s="52" t="s">
        <v>936</v>
      </c>
      <c r="I314" t="s">
        <v>937</v>
      </c>
      <c r="J314" t="s">
        <v>934</v>
      </c>
      <c r="K314" s="59"/>
      <c r="L314">
        <f>VLOOKUP(C314,'[1]PNECs '!$B$2:$M$706,12,FALSE)</f>
        <v>3.6320000000000001</v>
      </c>
      <c r="M314" t="str">
        <f>VLOOKUP(C314,'[1]PNECs '!$B$2:$N$706,13,FALSE)</f>
        <v>U</v>
      </c>
      <c r="N314">
        <f>VLOOKUP(C314,'[1]PNECs '!$B$2:$O$706,14,FALSE)</f>
        <v>4285.4852039743973</v>
      </c>
      <c r="O314" s="61">
        <f t="shared" si="4"/>
        <v>168.08195163215214</v>
      </c>
    </row>
    <row r="315" spans="1:15">
      <c r="A315">
        <v>338</v>
      </c>
      <c r="B315" t="s">
        <v>1589</v>
      </c>
      <c r="C315" s="49" t="s">
        <v>1590</v>
      </c>
      <c r="D315" s="50" t="s">
        <v>934</v>
      </c>
      <c r="E315" s="63">
        <v>42.228000000000002</v>
      </c>
      <c r="F315">
        <v>1000</v>
      </c>
      <c r="G315" s="58" t="s">
        <v>935</v>
      </c>
      <c r="H315" s="52" t="s">
        <v>936</v>
      </c>
      <c r="I315" t="s">
        <v>937</v>
      </c>
      <c r="J315" t="s">
        <v>934</v>
      </c>
      <c r="K315" s="59"/>
      <c r="L315">
        <f>VLOOKUP(C315,'[1]PNECs '!$B$2:$M$706,12,FALSE)</f>
        <v>3.5213999999999999</v>
      </c>
      <c r="M315" t="str">
        <f>VLOOKUP(C315,'[1]PNECs '!$B$2:$N$706,13,FALSE)</f>
        <v>U</v>
      </c>
      <c r="N315">
        <f>VLOOKUP(C315,'[1]PNECs '!$B$2:$O$706,14,FALSE)</f>
        <v>3322.0028446165079</v>
      </c>
      <c r="O315" s="61">
        <f t="shared" si="4"/>
        <v>6997.4304564498161</v>
      </c>
    </row>
    <row r="316" spans="1:15">
      <c r="A316">
        <v>341</v>
      </c>
      <c r="B316" t="s">
        <v>1591</v>
      </c>
      <c r="C316" s="49" t="s">
        <v>1592</v>
      </c>
      <c r="D316" s="50" t="s">
        <v>934</v>
      </c>
      <c r="E316" s="63">
        <v>14.64</v>
      </c>
      <c r="G316" s="58" t="s">
        <v>965</v>
      </c>
      <c r="H316" s="52" t="s">
        <v>1002</v>
      </c>
      <c r="I316" t="s">
        <v>937</v>
      </c>
      <c r="J316" t="s">
        <v>934</v>
      </c>
      <c r="K316" s="59"/>
      <c r="L316">
        <f>VLOOKUP(C316,'[1]PNECs '!$B$2:$M$706,12,FALSE)</f>
        <v>0.1295</v>
      </c>
      <c r="M316" t="str">
        <f>VLOOKUP(C316,'[1]PNECs '!$B$2:$N$706,13,FALSE)</f>
        <v>M</v>
      </c>
      <c r="N316">
        <f>VLOOKUP(C316,'[1]PNECs '!$B$2:$O$706,14,FALSE)</f>
        <v>1.347410725344405</v>
      </c>
      <c r="O316" s="61">
        <f t="shared" si="4"/>
        <v>24.383828995140682</v>
      </c>
    </row>
    <row r="317" spans="1:15">
      <c r="A317">
        <v>342</v>
      </c>
      <c r="B317" t="s">
        <v>1593</v>
      </c>
      <c r="C317" s="49" t="s">
        <v>1594</v>
      </c>
      <c r="D317" s="50" t="s">
        <v>934</v>
      </c>
      <c r="E317" s="63">
        <v>64.858000000000004</v>
      </c>
      <c r="F317">
        <v>1000</v>
      </c>
      <c r="G317" s="58" t="s">
        <v>965</v>
      </c>
      <c r="H317" s="52" t="s">
        <v>966</v>
      </c>
      <c r="I317" t="s">
        <v>937</v>
      </c>
      <c r="J317" t="s">
        <v>934</v>
      </c>
      <c r="K317" s="59"/>
      <c r="L317">
        <f>VLOOKUP(C317,'[1]PNECs '!$B$2:$M$706,12,FALSE)</f>
        <v>0.3533</v>
      </c>
      <c r="M317" t="str">
        <f>VLOOKUP(C317,'[1]PNECs '!$B$2:$N$706,13,FALSE)</f>
        <v>M</v>
      </c>
      <c r="N317">
        <f>VLOOKUP(C317,'[1]PNECs '!$B$2:$O$706,14,FALSE)</f>
        <v>2.2557969233866717</v>
      </c>
      <c r="O317" s="61">
        <f t="shared" si="4"/>
        <v>110.93548195673644</v>
      </c>
    </row>
    <row r="318" spans="1:15">
      <c r="A318">
        <v>344</v>
      </c>
      <c r="B318" t="s">
        <v>1595</v>
      </c>
      <c r="C318" s="49" t="s">
        <v>1596</v>
      </c>
      <c r="D318" s="50" t="s">
        <v>934</v>
      </c>
      <c r="E318" s="63">
        <v>101.83</v>
      </c>
      <c r="F318">
        <v>1000</v>
      </c>
      <c r="G318" s="58" t="s">
        <v>926</v>
      </c>
      <c r="H318" s="52" t="s">
        <v>927</v>
      </c>
      <c r="I318" t="s">
        <v>937</v>
      </c>
      <c r="J318" t="s">
        <v>934</v>
      </c>
      <c r="K318" s="59"/>
      <c r="L318">
        <f>VLOOKUP(C318,'[1]PNECs '!$B$2:$M$706,12,FALSE)</f>
        <v>1.8070999999999999</v>
      </c>
      <c r="M318" t="str">
        <f>VLOOKUP(C318,'[1]PNECs '!$B$2:$N$706,13,FALSE)</f>
        <v>U</v>
      </c>
      <c r="N318">
        <f>VLOOKUP(C318,'[1]PNECs '!$B$2:$O$706,14,FALSE)</f>
        <v>64.135723754585868</v>
      </c>
      <c r="O318" s="61">
        <f t="shared" si="4"/>
        <v>485.45464304651625</v>
      </c>
    </row>
    <row r="319" spans="1:15">
      <c r="A319">
        <v>345</v>
      </c>
      <c r="B319" t="s">
        <v>1597</v>
      </c>
      <c r="C319" s="49" t="s">
        <v>1598</v>
      </c>
      <c r="D319" s="50" t="s">
        <v>934</v>
      </c>
      <c r="E319" s="72">
        <v>5.2854000000000001</v>
      </c>
      <c r="F319">
        <v>1000</v>
      </c>
      <c r="G319" s="58" t="s">
        <v>965</v>
      </c>
      <c r="H319" s="52" t="s">
        <v>966</v>
      </c>
      <c r="I319" t="s">
        <v>937</v>
      </c>
      <c r="J319" t="s">
        <v>934</v>
      </c>
      <c r="K319" s="59" t="s">
        <v>939</v>
      </c>
      <c r="L319">
        <f>VLOOKUP(C319,'[1]PNECs '!$B$2:$M$706,12,FALSE)</f>
        <v>1.8110999999999999</v>
      </c>
      <c r="M319" t="str">
        <f>VLOOKUP(C319,'[1]PNECs '!$B$2:$N$706,13,FALSE)</f>
        <v>U</v>
      </c>
      <c r="N319">
        <f>VLOOKUP(C319,'[1]PNECs '!$B$2:$O$706,14,FALSE)</f>
        <v>64.729164299932762</v>
      </c>
      <c r="O319" s="61">
        <f t="shared" si="4"/>
        <v>25.352059134548714</v>
      </c>
    </row>
    <row r="320" spans="1:15">
      <c r="A320">
        <v>346</v>
      </c>
      <c r="B320" t="s">
        <v>1599</v>
      </c>
      <c r="C320" s="49" t="s">
        <v>1600</v>
      </c>
      <c r="D320" s="50" t="s">
        <v>934</v>
      </c>
      <c r="E320" s="60">
        <v>7.2789999999999999</v>
      </c>
      <c r="F320">
        <v>1000</v>
      </c>
      <c r="G320" s="58" t="s">
        <v>965</v>
      </c>
      <c r="H320" s="52" t="s">
        <v>966</v>
      </c>
      <c r="I320" t="s">
        <v>937</v>
      </c>
      <c r="J320" t="s">
        <v>934</v>
      </c>
      <c r="K320" s="59"/>
      <c r="L320">
        <f>VLOOKUP(C320,'[1]PNECs '!$B$2:$M$706,12,FALSE)</f>
        <v>1.9522999999999999</v>
      </c>
      <c r="M320" t="str">
        <f>VLOOKUP(C320,'[1]PNECs '!$B$2:$N$706,13,FALSE)</f>
        <v>U</v>
      </c>
      <c r="N320">
        <f>VLOOKUP(C320,'[1]PNECs '!$B$2:$O$706,14,FALSE)</f>
        <v>89.598347528834836</v>
      </c>
      <c r="O320" s="61">
        <f t="shared" si="4"/>
        <v>43.857127760122005</v>
      </c>
    </row>
    <row r="321" spans="1:15">
      <c r="A321">
        <v>347</v>
      </c>
      <c r="B321" t="s">
        <v>1601</v>
      </c>
      <c r="C321" s="49" t="s">
        <v>1602</v>
      </c>
      <c r="D321" s="50" t="s">
        <v>934</v>
      </c>
      <c r="E321" s="63">
        <v>10.555</v>
      </c>
      <c r="F321">
        <v>1000</v>
      </c>
      <c r="G321" s="58" t="s">
        <v>965</v>
      </c>
      <c r="H321" s="52" t="s">
        <v>966</v>
      </c>
      <c r="I321" t="s">
        <v>937</v>
      </c>
      <c r="J321" t="s">
        <v>934</v>
      </c>
      <c r="K321" s="59"/>
      <c r="L321">
        <f>VLOOKUP(C321,'[1]PNECs '!$B$2:$M$706,12,FALSE)</f>
        <v>1.8093999999999999</v>
      </c>
      <c r="M321" t="str">
        <f>VLOOKUP(C321,'[1]PNECs '!$B$2:$N$706,13,FALSE)</f>
        <v>U</v>
      </c>
      <c r="N321">
        <f>VLOOKUP(C321,'[1]PNECs '!$B$2:$O$706,14,FALSE)</f>
        <v>64.476284064392104</v>
      </c>
      <c r="O321" s="61">
        <f t="shared" si="4"/>
        <v>50.496475608003138</v>
      </c>
    </row>
    <row r="322" spans="1:15">
      <c r="A322">
        <v>348</v>
      </c>
      <c r="B322" t="s">
        <v>1603</v>
      </c>
      <c r="C322" s="49" t="s">
        <v>310</v>
      </c>
      <c r="D322" s="50" t="s">
        <v>947</v>
      </c>
      <c r="E322" s="62">
        <v>1.4</v>
      </c>
      <c r="G322" s="58" t="s">
        <v>926</v>
      </c>
      <c r="H322" s="52" t="s">
        <v>1604</v>
      </c>
      <c r="I322" t="s">
        <v>937</v>
      </c>
      <c r="J322" t="s">
        <v>1012</v>
      </c>
      <c r="K322" s="59" t="s">
        <v>939</v>
      </c>
      <c r="L322">
        <f>VLOOKUP(C322,'[1]PNECs '!$B$2:$M$706,12,FALSE)</f>
        <v>2.7</v>
      </c>
      <c r="M322" t="str">
        <f>VLOOKUP(C322,'[1]PNECs '!$B$2:$N$706,13,FALSE)</f>
        <v>E</v>
      </c>
      <c r="N322">
        <f>VLOOKUP(C322,'[1]PNECs '!$B$2:$O$706,14,FALSE)</f>
        <v>501.18723362727269</v>
      </c>
      <c r="O322" s="61">
        <f t="shared" si="4"/>
        <v>36.900709077662178</v>
      </c>
    </row>
    <row r="323" spans="1:15">
      <c r="A323">
        <v>349</v>
      </c>
      <c r="B323" t="s">
        <v>1605</v>
      </c>
      <c r="C323" s="49" t="s">
        <v>1606</v>
      </c>
      <c r="D323" s="50" t="s">
        <v>934</v>
      </c>
      <c r="E323" s="63">
        <v>45.673000000000002</v>
      </c>
      <c r="F323">
        <v>1000</v>
      </c>
      <c r="G323" s="58" t="s">
        <v>926</v>
      </c>
      <c r="H323" s="52" t="s">
        <v>927</v>
      </c>
      <c r="I323" t="s">
        <v>937</v>
      </c>
      <c r="J323" t="s">
        <v>934</v>
      </c>
      <c r="K323" s="59"/>
      <c r="L323">
        <f>VLOOKUP(C323,'[1]PNECs '!$B$2:$M$706,12,FALSE)</f>
        <v>2.9005000000000001</v>
      </c>
      <c r="M323" t="str">
        <f>VLOOKUP(C323,'[1]PNECs '!$B$2:$N$706,13,FALSE)</f>
        <v>M</v>
      </c>
      <c r="N323">
        <f>VLOOKUP(C323,'[1]PNECs '!$B$2:$O$706,14,FALSE)</f>
        <v>795.24326553339688</v>
      </c>
      <c r="O323" s="61">
        <f t="shared" si="4"/>
        <v>1867.2957229353176</v>
      </c>
    </row>
    <row r="324" spans="1:15">
      <c r="A324">
        <v>351</v>
      </c>
      <c r="B324" t="s">
        <v>1607</v>
      </c>
      <c r="C324" s="49" t="s">
        <v>1608</v>
      </c>
      <c r="D324" s="50" t="s">
        <v>934</v>
      </c>
      <c r="E324" s="60">
        <v>9.6999999999999993</v>
      </c>
      <c r="G324" s="58" t="s">
        <v>926</v>
      </c>
      <c r="H324" s="52" t="s">
        <v>1002</v>
      </c>
      <c r="I324" t="s">
        <v>937</v>
      </c>
      <c r="J324" t="s">
        <v>934</v>
      </c>
      <c r="K324" s="59"/>
      <c r="L324">
        <f>VLOOKUP(C324,'[1]PNECs '!$B$2:$M$706,12,FALSE)</f>
        <v>1.7948</v>
      </c>
      <c r="M324" t="str">
        <f>VLOOKUP(C324,'[1]PNECs '!$B$2:$N$706,13,FALSE)</f>
        <v>DT</v>
      </c>
      <c r="N324">
        <f>VLOOKUP(C324,'[1]PNECs '!$B$2:$O$706,14,FALSE)</f>
        <v>62.344766110500622</v>
      </c>
      <c r="O324" s="61">
        <f t="shared" si="4"/>
        <v>45.384665024829687</v>
      </c>
    </row>
    <row r="325" spans="1:15">
      <c r="A325">
        <v>352</v>
      </c>
      <c r="B325" t="s">
        <v>1609</v>
      </c>
      <c r="C325" s="49" t="s">
        <v>1610</v>
      </c>
      <c r="D325" s="50" t="s">
        <v>934</v>
      </c>
      <c r="E325" s="63">
        <v>11.811999999999999</v>
      </c>
      <c r="F325">
        <v>1000</v>
      </c>
      <c r="G325" s="58" t="s">
        <v>935</v>
      </c>
      <c r="H325" s="52" t="s">
        <v>936</v>
      </c>
      <c r="I325" t="s">
        <v>937</v>
      </c>
      <c r="J325" t="s">
        <v>934</v>
      </c>
      <c r="K325" s="59"/>
      <c r="L325">
        <f>VLOOKUP(C325,'[1]PNECs '!$B$2:$M$706,12,FALSE)</f>
        <v>3.4203999999999999</v>
      </c>
      <c r="M325" t="str">
        <f>VLOOKUP(C325,'[1]PNECs '!$B$2:$N$706,13,FALSE)</f>
        <v>M</v>
      </c>
      <c r="N325">
        <f>VLOOKUP(C325,'[1]PNECs '!$B$2:$O$706,14,FALSE)</f>
        <v>2632.6916742184926</v>
      </c>
      <c r="O325" s="61">
        <f t="shared" ref="O325:O388" si="5">E325*(2.6*(0.615+0.019*N325))</f>
        <v>1555.0966783599204</v>
      </c>
    </row>
    <row r="326" spans="1:15">
      <c r="A326">
        <v>355</v>
      </c>
      <c r="B326" t="s">
        <v>1611</v>
      </c>
      <c r="C326" s="49" t="s">
        <v>1612</v>
      </c>
      <c r="D326" s="50" t="s">
        <v>934</v>
      </c>
      <c r="E326" s="63">
        <v>22.606000000000002</v>
      </c>
      <c r="F326">
        <v>1000</v>
      </c>
      <c r="G326" s="58" t="s">
        <v>926</v>
      </c>
      <c r="H326" s="52" t="s">
        <v>927</v>
      </c>
      <c r="I326" t="s">
        <v>937</v>
      </c>
      <c r="J326" t="s">
        <v>934</v>
      </c>
      <c r="K326" s="59"/>
      <c r="L326">
        <f>VLOOKUP(C326,'[1]PNECs '!$B$2:$M$706,12,FALSE)</f>
        <v>1.9043000000000001</v>
      </c>
      <c r="M326" t="str">
        <f>VLOOKUP(C326,'[1]PNECs '!$B$2:$N$706,13,FALSE)</f>
        <v>M</v>
      </c>
      <c r="N326">
        <f>VLOOKUP(C326,'[1]PNECs '!$B$2:$O$706,14,FALSE)</f>
        <v>80.223203428786306</v>
      </c>
      <c r="O326" s="61">
        <f t="shared" si="5"/>
        <v>125.73516539353051</v>
      </c>
    </row>
    <row r="327" spans="1:15">
      <c r="A327">
        <v>356</v>
      </c>
      <c r="B327" t="s">
        <v>367</v>
      </c>
      <c r="C327" s="49" t="s">
        <v>374</v>
      </c>
      <c r="D327" s="50" t="s">
        <v>947</v>
      </c>
      <c r="E327" s="64">
        <v>24.7</v>
      </c>
      <c r="F327">
        <v>1000</v>
      </c>
      <c r="G327" s="58" t="s">
        <v>926</v>
      </c>
      <c r="H327" s="52" t="s">
        <v>1613</v>
      </c>
      <c r="I327" t="s">
        <v>937</v>
      </c>
      <c r="J327" t="s">
        <v>950</v>
      </c>
      <c r="K327" s="59" t="s">
        <v>939</v>
      </c>
      <c r="L327">
        <f>VLOOKUP(C327,'[1]PNECs '!$B$2:$M$706,12,FALSE)</f>
        <v>2.6408</v>
      </c>
      <c r="M327" t="str">
        <f>VLOOKUP(C327,'[1]PNECs '!$B$2:$N$706,13,FALSE)</f>
        <v>U</v>
      </c>
      <c r="N327">
        <f>VLOOKUP(C327,'[1]PNECs '!$B$2:$O$706,14,FALSE)</f>
        <v>437.32066516964551</v>
      </c>
      <c r="O327" s="61">
        <f t="shared" si="5"/>
        <v>573.10522922669804</v>
      </c>
    </row>
    <row r="328" spans="1:15">
      <c r="A328">
        <v>357</v>
      </c>
      <c r="B328" t="s">
        <v>1614</v>
      </c>
      <c r="C328" s="49" t="s">
        <v>1615</v>
      </c>
      <c r="D328" s="50" t="s">
        <v>934</v>
      </c>
      <c r="E328" s="60">
        <v>8.3819999999999997</v>
      </c>
      <c r="F328">
        <v>1000</v>
      </c>
      <c r="G328" s="58" t="s">
        <v>935</v>
      </c>
      <c r="H328" s="52" t="s">
        <v>936</v>
      </c>
      <c r="I328" t="s">
        <v>937</v>
      </c>
      <c r="J328" t="s">
        <v>934</v>
      </c>
      <c r="K328" s="59"/>
      <c r="L328">
        <f>VLOOKUP(C328,'[1]PNECs '!$B$2:$M$706,12,FALSE)</f>
        <v>2.8087</v>
      </c>
      <c r="M328" t="str">
        <f>VLOOKUP(C328,'[1]PNECs '!$B$2:$N$706,13,FALSE)</f>
        <v>M</v>
      </c>
      <c r="N328">
        <f>VLOOKUP(C328,'[1]PNECs '!$B$2:$O$706,14,FALSE)</f>
        <v>643.72444280474497</v>
      </c>
      <c r="O328" s="61">
        <f t="shared" si="5"/>
        <v>279.95031301171497</v>
      </c>
    </row>
    <row r="329" spans="1:15">
      <c r="A329">
        <v>358</v>
      </c>
      <c r="B329" t="s">
        <v>1616</v>
      </c>
      <c r="C329" s="49" t="s">
        <v>1617</v>
      </c>
      <c r="D329" s="50" t="s">
        <v>934</v>
      </c>
      <c r="E329" s="63">
        <v>4109.3410000000003</v>
      </c>
      <c r="F329">
        <v>1000</v>
      </c>
      <c r="G329" s="58" t="s">
        <v>965</v>
      </c>
      <c r="H329" s="52" t="s">
        <v>966</v>
      </c>
      <c r="I329" t="s">
        <v>937</v>
      </c>
      <c r="J329" t="s">
        <v>934</v>
      </c>
      <c r="K329" s="59"/>
      <c r="L329">
        <f>VLOOKUP(C329,'[1]PNECs '!$B$2:$M$706,12,FALSE)</f>
        <v>0.50519999999999998</v>
      </c>
      <c r="M329" t="str">
        <f>VLOOKUP(C329,'[1]PNECs '!$B$2:$N$706,13,FALSE)</f>
        <v>DT</v>
      </c>
      <c r="N329">
        <f>VLOOKUP(C329,'[1]PNECs '!$B$2:$O$706,14,FALSE)</f>
        <v>3.2003685945865179</v>
      </c>
      <c r="O329" s="61">
        <f t="shared" si="5"/>
        <v>7220.5157095138302</v>
      </c>
    </row>
    <row r="330" spans="1:15">
      <c r="A330">
        <v>359</v>
      </c>
      <c r="B330" t="s">
        <v>799</v>
      </c>
      <c r="C330" s="49" t="s">
        <v>823</v>
      </c>
      <c r="D330" s="50" t="s">
        <v>934</v>
      </c>
      <c r="E330" s="68">
        <v>0.66032000000000002</v>
      </c>
      <c r="F330">
        <v>1000</v>
      </c>
      <c r="G330" s="58" t="s">
        <v>965</v>
      </c>
      <c r="H330" s="52" t="s">
        <v>966</v>
      </c>
      <c r="I330" t="s">
        <v>937</v>
      </c>
      <c r="J330" t="s">
        <v>934</v>
      </c>
      <c r="K330" s="59" t="s">
        <v>939</v>
      </c>
      <c r="L330">
        <f>VLOOKUP(C330,'[1]PNECs '!$B$2:$M$706,12,FALSE)</f>
        <v>1.9863</v>
      </c>
      <c r="M330" t="str">
        <f>VLOOKUP(C330,'[1]PNECs '!$B$2:$N$706,13,FALSE)</f>
        <v>U</v>
      </c>
      <c r="N330">
        <f>VLOOKUP(C330,'[1]PNECs '!$B$2:$O$706,14,FALSE)</f>
        <v>96.894694997873771</v>
      </c>
      <c r="O330" s="61">
        <f t="shared" si="5"/>
        <v>4.2165380270492028</v>
      </c>
    </row>
    <row r="331" spans="1:15">
      <c r="A331">
        <v>360</v>
      </c>
      <c r="B331" t="s">
        <v>1618</v>
      </c>
      <c r="C331" s="49" t="s">
        <v>1619</v>
      </c>
      <c r="D331" s="50" t="s">
        <v>934</v>
      </c>
      <c r="E331" s="60">
        <v>2.1850000000000001</v>
      </c>
      <c r="F331">
        <v>1000</v>
      </c>
      <c r="G331" s="58" t="s">
        <v>926</v>
      </c>
      <c r="H331" s="52" t="s">
        <v>927</v>
      </c>
      <c r="I331" t="s">
        <v>937</v>
      </c>
      <c r="J331" t="s">
        <v>934</v>
      </c>
      <c r="K331" s="59"/>
      <c r="L331">
        <f>VLOOKUP(C331,'[1]PNECs '!$B$2:$M$706,12,FALSE)</f>
        <v>1.1973</v>
      </c>
      <c r="M331" t="str">
        <f>VLOOKUP(C331,'[1]PNECs '!$B$2:$N$706,13,FALSE)</f>
        <v>K</v>
      </c>
      <c r="N331">
        <f>VLOOKUP(C331,'[1]PNECs '!$B$2:$O$706,14,FALSE)</f>
        <v>15.750705089261631</v>
      </c>
      <c r="O331" s="61">
        <f t="shared" si="5"/>
        <v>5.1939303566298118</v>
      </c>
    </row>
    <row r="332" spans="1:15">
      <c r="A332">
        <v>361</v>
      </c>
      <c r="B332" t="s">
        <v>1620</v>
      </c>
      <c r="C332" s="49" t="s">
        <v>1621</v>
      </c>
      <c r="D332" s="50" t="s">
        <v>934</v>
      </c>
      <c r="E332" s="60">
        <v>8.4000000000000005E-2</v>
      </c>
      <c r="F332">
        <v>1000</v>
      </c>
      <c r="G332" s="58" t="s">
        <v>926</v>
      </c>
      <c r="H332" s="52" t="s">
        <v>927</v>
      </c>
      <c r="I332" t="s">
        <v>937</v>
      </c>
      <c r="J332" t="s">
        <v>934</v>
      </c>
      <c r="K332" s="59"/>
      <c r="L332">
        <f>VLOOKUP(C332,'[1]PNECs '!$B$2:$M$706,12,FALSE)</f>
        <v>3.6918000000000002</v>
      </c>
      <c r="M332" t="str">
        <f>VLOOKUP(C332,'[1]PNECs '!$B$2:$N$706,13,FALSE)</f>
        <v>M</v>
      </c>
      <c r="N332">
        <f>VLOOKUP(C332,'[1]PNECs '!$B$2:$O$706,14,FALSE)</f>
        <v>4918.1299526830835</v>
      </c>
      <c r="O332" s="61">
        <f t="shared" si="5"/>
        <v>20.542588051653723</v>
      </c>
    </row>
    <row r="333" spans="1:15">
      <c r="A333">
        <v>362</v>
      </c>
      <c r="B333" t="s">
        <v>1622</v>
      </c>
      <c r="C333" s="49" t="s">
        <v>1623</v>
      </c>
      <c r="D333" s="50" t="s">
        <v>934</v>
      </c>
      <c r="E333" s="60">
        <v>7.2999999999999995E-2</v>
      </c>
      <c r="F333">
        <v>1000</v>
      </c>
      <c r="G333" s="58" t="s">
        <v>926</v>
      </c>
      <c r="H333" s="52" t="s">
        <v>927</v>
      </c>
      <c r="I333" t="s">
        <v>937</v>
      </c>
      <c r="J333" t="s">
        <v>934</v>
      </c>
      <c r="K333" s="59"/>
      <c r="L333">
        <f>VLOOKUP(C333,'[1]PNECs '!$B$2:$M$706,12,FALSE)</f>
        <v>3.7073</v>
      </c>
      <c r="M333" t="str">
        <f>VLOOKUP(C333,'[1]PNECs '!$B$2:$N$706,13,FALSE)</f>
        <v>M</v>
      </c>
      <c r="N333">
        <f>VLOOKUP(C333,'[1]PNECs '!$B$2:$O$706,14,FALSE)</f>
        <v>5096.8282590542849</v>
      </c>
      <c r="O333" s="61">
        <f t="shared" si="5"/>
        <v>18.49690906780156</v>
      </c>
    </row>
    <row r="334" spans="1:15">
      <c r="A334">
        <v>363</v>
      </c>
      <c r="B334" t="s">
        <v>1624</v>
      </c>
      <c r="C334" s="49" t="s">
        <v>1625</v>
      </c>
      <c r="D334" s="50" t="s">
        <v>934</v>
      </c>
      <c r="E334" s="60">
        <v>0.05</v>
      </c>
      <c r="F334">
        <v>1000</v>
      </c>
      <c r="G334" s="58" t="s">
        <v>926</v>
      </c>
      <c r="H334" s="52" t="s">
        <v>927</v>
      </c>
      <c r="I334" t="s">
        <v>937</v>
      </c>
      <c r="J334" t="s">
        <v>934</v>
      </c>
      <c r="K334" s="59"/>
      <c r="L334">
        <f>VLOOKUP(C334,'[1]PNECs '!$B$2:$M$706,12,FALSE)</f>
        <v>3.9927999999999999</v>
      </c>
      <c r="M334" t="str">
        <f>VLOOKUP(C334,'[1]PNECs '!$B$2:$N$706,13,FALSE)</f>
        <v>M</v>
      </c>
      <c r="N334">
        <f>VLOOKUP(C334,'[1]PNECs '!$B$2:$O$706,14,FALSE)</f>
        <v>9835.580562269588</v>
      </c>
      <c r="O334" s="61">
        <f t="shared" si="5"/>
        <v>24.373833988805885</v>
      </c>
    </row>
    <row r="335" spans="1:15">
      <c r="A335">
        <v>364</v>
      </c>
      <c r="B335" t="s">
        <v>1626</v>
      </c>
      <c r="C335" s="49" t="s">
        <v>312</v>
      </c>
      <c r="D335" s="50" t="s">
        <v>947</v>
      </c>
      <c r="E335" s="62">
        <v>1.9</v>
      </c>
      <c r="F335">
        <v>1000</v>
      </c>
      <c r="G335" s="58" t="s">
        <v>1627</v>
      </c>
      <c r="H335" s="52" t="s">
        <v>1628</v>
      </c>
      <c r="I335" t="s">
        <v>937</v>
      </c>
      <c r="J335" t="s">
        <v>1012</v>
      </c>
      <c r="K335" s="59" t="s">
        <v>939</v>
      </c>
      <c r="L335">
        <f>VLOOKUP(C335,'[1]PNECs '!$B$2:$M$706,12,FALSE)</f>
        <v>2.8502999999999998</v>
      </c>
      <c r="M335" t="str">
        <f>VLOOKUP(C335,'[1]PNECs '!$B$2:$N$706,13,FALSE)</f>
        <v>U</v>
      </c>
      <c r="N335">
        <f>VLOOKUP(C335,'[1]PNECs '!$B$2:$O$706,14,FALSE)</f>
        <v>708.43498495150698</v>
      </c>
      <c r="O335" s="61">
        <f t="shared" si="5"/>
        <v>69.531807687548437</v>
      </c>
    </row>
    <row r="336" spans="1:15">
      <c r="A336">
        <v>365</v>
      </c>
      <c r="B336" t="s">
        <v>1629</v>
      </c>
      <c r="C336" s="49" t="s">
        <v>1630</v>
      </c>
      <c r="D336" s="50" t="s">
        <v>947</v>
      </c>
      <c r="E336" s="60">
        <v>1.04</v>
      </c>
      <c r="G336" s="58" t="s">
        <v>935</v>
      </c>
      <c r="H336" s="52" t="s">
        <v>1631</v>
      </c>
      <c r="I336" t="s">
        <v>937</v>
      </c>
      <c r="J336" t="s">
        <v>934</v>
      </c>
      <c r="K336" s="59"/>
      <c r="L336">
        <f>VLOOKUP(C336,'[1]PNECs '!$B$2:$M$706,12,FALSE)</f>
        <v>5.4322999999999997</v>
      </c>
      <c r="M336" t="str">
        <f>VLOOKUP(C336,'[1]PNECs '!$B$2:$N$706,13,FALSE)</f>
        <v>M</v>
      </c>
      <c r="N336">
        <f>VLOOKUP(C336,'[1]PNECs '!$B$2:$O$706,14,FALSE)</f>
        <v>270582.68376488285</v>
      </c>
      <c r="O336" s="61">
        <f t="shared" si="5"/>
        <v>13903.118921104622</v>
      </c>
    </row>
    <row r="337" spans="1:15">
      <c r="A337">
        <v>366</v>
      </c>
      <c r="B337" t="s">
        <v>1632</v>
      </c>
      <c r="C337" s="49" t="s">
        <v>1633</v>
      </c>
      <c r="D337" s="50" t="s">
        <v>934</v>
      </c>
      <c r="E337" s="60">
        <v>0.123</v>
      </c>
      <c r="F337">
        <v>1000</v>
      </c>
      <c r="G337" s="58" t="s">
        <v>935</v>
      </c>
      <c r="H337" s="52" t="s">
        <v>936</v>
      </c>
      <c r="I337" t="s">
        <v>937</v>
      </c>
      <c r="J337" t="s">
        <v>934</v>
      </c>
      <c r="K337" s="59"/>
      <c r="L337">
        <f>VLOOKUP(C337,'[1]PNECs '!$B$2:$M$706,12,FALSE)</f>
        <v>3.4298999999999999</v>
      </c>
      <c r="M337" t="str">
        <f>VLOOKUP(C337,'[1]PNECs '!$B$2:$N$706,13,FALSE)</f>
        <v>M</v>
      </c>
      <c r="N337">
        <f>VLOOKUP(C337,'[1]PNECs '!$B$2:$O$706,14,FALSE)</f>
        <v>2690.9151264809789</v>
      </c>
      <c r="O337" s="61">
        <f t="shared" si="5"/>
        <v>16.547215491523726</v>
      </c>
    </row>
    <row r="338" spans="1:15">
      <c r="A338">
        <v>367</v>
      </c>
      <c r="B338" t="s">
        <v>1634</v>
      </c>
      <c r="C338" s="49" t="s">
        <v>1635</v>
      </c>
      <c r="D338" s="50" t="s">
        <v>934</v>
      </c>
      <c r="E338" s="63">
        <v>31.085000000000001</v>
      </c>
      <c r="F338">
        <v>1000</v>
      </c>
      <c r="G338" s="58" t="s">
        <v>935</v>
      </c>
      <c r="H338" s="52" t="s">
        <v>936</v>
      </c>
      <c r="I338" t="s">
        <v>937</v>
      </c>
      <c r="J338" t="s">
        <v>934</v>
      </c>
      <c r="K338" s="59"/>
      <c r="L338">
        <f>VLOOKUP(C338,'[1]PNECs '!$B$2:$M$706,12,FALSE)</f>
        <v>2.1879</v>
      </c>
      <c r="M338" t="str">
        <f>VLOOKUP(C338,'[1]PNECs '!$B$2:$N$706,13,FALSE)</f>
        <v>U</v>
      </c>
      <c r="N338">
        <f>VLOOKUP(C338,'[1]PNECs '!$B$2:$O$706,14,FALSE)</f>
        <v>154.13455041680351</v>
      </c>
      <c r="O338" s="61">
        <f t="shared" si="5"/>
        <v>286.39377648549305</v>
      </c>
    </row>
    <row r="339" spans="1:15">
      <c r="A339">
        <v>368</v>
      </c>
      <c r="B339" t="s">
        <v>1636</v>
      </c>
      <c r="C339" s="49" t="s">
        <v>1637</v>
      </c>
      <c r="D339" s="50" t="s">
        <v>934</v>
      </c>
      <c r="E339" s="60">
        <v>2.1800000000000002</v>
      </c>
      <c r="F339">
        <v>1000</v>
      </c>
      <c r="G339" s="58" t="s">
        <v>926</v>
      </c>
      <c r="H339" s="52" t="s">
        <v>927</v>
      </c>
      <c r="I339" t="s">
        <v>937</v>
      </c>
      <c r="J339" t="s">
        <v>934</v>
      </c>
      <c r="K339" s="59"/>
      <c r="L339">
        <f>VLOOKUP(C339,'[1]PNECs '!$B$2:$M$706,12,FALSE)</f>
        <v>2.8115000000000001</v>
      </c>
      <c r="M339" t="str">
        <f>VLOOKUP(C339,'[1]PNECs '!$B$2:$N$706,13,FALSE)</f>
        <v>M</v>
      </c>
      <c r="N339">
        <f>VLOOKUP(C339,'[1]PNECs '!$B$2:$O$706,14,FALSE)</f>
        <v>647.88809526878038</v>
      </c>
      <c r="O339" s="61">
        <f t="shared" si="5"/>
        <v>73.258184755685505</v>
      </c>
    </row>
    <row r="340" spans="1:15">
      <c r="A340">
        <v>370</v>
      </c>
      <c r="B340" t="s">
        <v>1638</v>
      </c>
      <c r="C340" s="49" t="s">
        <v>1639</v>
      </c>
      <c r="D340" s="50" t="s">
        <v>934</v>
      </c>
      <c r="E340" s="60">
        <v>3.367</v>
      </c>
      <c r="F340">
        <v>1000</v>
      </c>
      <c r="G340" s="58" t="s">
        <v>935</v>
      </c>
      <c r="H340" s="52" t="s">
        <v>936</v>
      </c>
      <c r="I340" t="s">
        <v>937</v>
      </c>
      <c r="J340" t="s">
        <v>934</v>
      </c>
      <c r="K340" s="59"/>
      <c r="L340">
        <f>VLOOKUP(C340,'[1]PNECs '!$B$2:$M$706,12,FALSE)</f>
        <v>3.9805999999999999</v>
      </c>
      <c r="M340" t="str">
        <f>VLOOKUP(C340,'[1]PNECs '!$B$2:$N$706,13,FALSE)</f>
        <v>U</v>
      </c>
      <c r="N340">
        <f>VLOOKUP(C340,'[1]PNECs '!$B$2:$O$706,14,FALSE)</f>
        <v>9563.1286884599795</v>
      </c>
      <c r="O340" s="61">
        <f t="shared" si="5"/>
        <v>1596.0171151258107</v>
      </c>
    </row>
    <row r="341" spans="1:15">
      <c r="A341">
        <v>371</v>
      </c>
      <c r="B341" t="s">
        <v>1640</v>
      </c>
      <c r="C341" s="49" t="s">
        <v>1641</v>
      </c>
      <c r="D341" s="50" t="s">
        <v>934</v>
      </c>
      <c r="E341" s="60">
        <v>3.367</v>
      </c>
      <c r="F341">
        <v>1000</v>
      </c>
      <c r="G341" s="58" t="s">
        <v>935</v>
      </c>
      <c r="H341" s="52" t="s">
        <v>936</v>
      </c>
      <c r="I341" t="s">
        <v>937</v>
      </c>
      <c r="J341" t="s">
        <v>934</v>
      </c>
      <c r="K341" s="59"/>
      <c r="L341">
        <f>VLOOKUP(C341,'[1]PNECs '!$B$2:$M$706,12,FALSE)</f>
        <v>3.9805999999999999</v>
      </c>
      <c r="M341" t="str">
        <f>VLOOKUP(C341,'[1]PNECs '!$B$2:$N$706,13,FALSE)</f>
        <v>U</v>
      </c>
      <c r="N341">
        <f>VLOOKUP(C341,'[1]PNECs '!$B$2:$O$706,14,FALSE)</f>
        <v>9563.1286884599795</v>
      </c>
      <c r="O341" s="61">
        <f t="shared" si="5"/>
        <v>1596.0171151258107</v>
      </c>
    </row>
    <row r="342" spans="1:15">
      <c r="A342">
        <v>372</v>
      </c>
      <c r="B342" t="s">
        <v>1642</v>
      </c>
      <c r="C342" s="49" t="s">
        <v>1643</v>
      </c>
      <c r="D342" s="50" t="s">
        <v>934</v>
      </c>
      <c r="E342" s="60">
        <v>1.0669999999999999</v>
      </c>
      <c r="F342">
        <v>1000</v>
      </c>
      <c r="G342" s="58" t="s">
        <v>926</v>
      </c>
      <c r="H342" s="52" t="s">
        <v>927</v>
      </c>
      <c r="I342" t="s">
        <v>937</v>
      </c>
      <c r="J342" t="s">
        <v>934</v>
      </c>
      <c r="K342" s="59"/>
      <c r="L342">
        <f>VLOOKUP(C342,'[1]PNECs '!$B$2:$M$706,12,FALSE)</f>
        <v>4.1300999999999997</v>
      </c>
      <c r="M342" t="str">
        <f>VLOOKUP(C342,'[1]PNECs '!$B$2:$N$706,13,FALSE)</f>
        <v>U</v>
      </c>
      <c r="N342">
        <f>VLOOKUP(C342,'[1]PNECs '!$B$2:$O$706,14,FALSE)</f>
        <v>13492.735285371626</v>
      </c>
      <c r="O342" s="61">
        <f t="shared" si="5"/>
        <v>712.90551134488135</v>
      </c>
    </row>
    <row r="343" spans="1:15">
      <c r="A343">
        <v>373</v>
      </c>
      <c r="B343" t="s">
        <v>1644</v>
      </c>
      <c r="C343" s="49" t="s">
        <v>1645</v>
      </c>
      <c r="D343" s="50" t="s">
        <v>947</v>
      </c>
      <c r="E343" s="60">
        <v>1.1200000000000001</v>
      </c>
      <c r="F343">
        <v>50</v>
      </c>
      <c r="G343" t="s">
        <v>1646</v>
      </c>
      <c r="H343" s="52" t="s">
        <v>1310</v>
      </c>
      <c r="I343" t="s">
        <v>937</v>
      </c>
      <c r="J343" t="s">
        <v>960</v>
      </c>
      <c r="K343" s="59"/>
      <c r="L343">
        <f>VLOOKUP(C343,'[1]PNECs '!$B$2:$M$706,12,FALSE)</f>
        <v>3.4296000000000002</v>
      </c>
      <c r="M343" t="str">
        <f>VLOOKUP(C343,'[1]PNECs '!$B$2:$N$706,13,FALSE)</f>
        <v>U</v>
      </c>
      <c r="N343">
        <f>VLOOKUP(C343,'[1]PNECs '!$B$2:$O$706,14,FALSE)</f>
        <v>2689.0569500292549</v>
      </c>
      <c r="O343" s="61">
        <f t="shared" si="5"/>
        <v>150.57102293121866</v>
      </c>
    </row>
    <row r="344" spans="1:15">
      <c r="A344">
        <v>374</v>
      </c>
      <c r="B344" t="s">
        <v>1647</v>
      </c>
      <c r="C344" s="49" t="s">
        <v>1648</v>
      </c>
      <c r="D344" s="50" t="s">
        <v>947</v>
      </c>
      <c r="E344" s="60">
        <v>2450</v>
      </c>
      <c r="F344" t="s">
        <v>1649</v>
      </c>
      <c r="H344" s="52" t="s">
        <v>971</v>
      </c>
      <c r="I344" t="s">
        <v>949</v>
      </c>
      <c r="J344" t="s">
        <v>960</v>
      </c>
      <c r="K344" s="59"/>
      <c r="L344">
        <f>VLOOKUP(C344,'[1]PNECs '!$B$2:$M$706,12,FALSE)</f>
        <v>2.0503999999999998</v>
      </c>
      <c r="M344" t="str">
        <f>VLOOKUP(C344,'[1]PNECs '!$B$2:$N$706,13,FALSE)</f>
        <v>M</v>
      </c>
      <c r="N344">
        <f>VLOOKUP(C344,'[1]PNECs '!$B$2:$O$706,14,FALSE)</f>
        <v>112.30523475410837</v>
      </c>
      <c r="O344" s="61">
        <f t="shared" si="5"/>
        <v>17509.852562289736</v>
      </c>
    </row>
    <row r="345" spans="1:15">
      <c r="A345">
        <v>375</v>
      </c>
      <c r="B345" t="s">
        <v>1650</v>
      </c>
      <c r="C345" s="49" t="s">
        <v>1651</v>
      </c>
      <c r="D345" s="50" t="s">
        <v>934</v>
      </c>
      <c r="E345" s="63">
        <v>663.14099999999996</v>
      </c>
      <c r="F345">
        <v>1000</v>
      </c>
      <c r="G345" s="58" t="s">
        <v>926</v>
      </c>
      <c r="H345" s="52" t="s">
        <v>927</v>
      </c>
      <c r="I345" t="s">
        <v>937</v>
      </c>
      <c r="J345" t="s">
        <v>934</v>
      </c>
      <c r="K345" s="59"/>
      <c r="L345">
        <f>VLOOKUP(C345,'[1]PNECs '!$B$2:$M$706,12,FALSE)</f>
        <v>2.4636999999999998</v>
      </c>
      <c r="M345" t="str">
        <f>VLOOKUP(C345,'[1]PNECs '!$B$2:$N$706,13,FALSE)</f>
        <v>M</v>
      </c>
      <c r="N345">
        <f>VLOOKUP(C345,'[1]PNECs '!$B$2:$O$706,14,FALSE)</f>
        <v>290.87071602075866</v>
      </c>
      <c r="O345" s="61">
        <f t="shared" si="5"/>
        <v>10589.044355140464</v>
      </c>
    </row>
    <row r="346" spans="1:15">
      <c r="A346">
        <v>376</v>
      </c>
      <c r="B346" t="s">
        <v>1652</v>
      </c>
      <c r="C346" s="49" t="s">
        <v>1653</v>
      </c>
      <c r="D346" s="50" t="s">
        <v>934</v>
      </c>
      <c r="E346" s="63">
        <v>658.42499999999995</v>
      </c>
      <c r="F346">
        <v>1000</v>
      </c>
      <c r="G346" s="58" t="s">
        <v>935</v>
      </c>
      <c r="H346" s="52" t="s">
        <v>936</v>
      </c>
      <c r="I346" t="s">
        <v>937</v>
      </c>
      <c r="J346" t="s">
        <v>934</v>
      </c>
      <c r="K346" s="59"/>
      <c r="L346">
        <f>VLOOKUP(C346,'[1]PNECs '!$B$2:$M$706,12,FALSE)</f>
        <v>2.0287999999999999</v>
      </c>
      <c r="M346" t="str">
        <f>VLOOKUP(C346,'[1]PNECs '!$B$2:$N$706,13,FALSE)</f>
        <v>DT</v>
      </c>
      <c r="N346">
        <f>VLOOKUP(C346,'[1]PNECs '!$B$2:$O$706,14,FALSE)</f>
        <v>106.85626745999615</v>
      </c>
      <c r="O346" s="61">
        <f t="shared" si="5"/>
        <v>4528.4493673759889</v>
      </c>
    </row>
    <row r="347" spans="1:15">
      <c r="A347">
        <v>403</v>
      </c>
      <c r="B347" t="s">
        <v>1654</v>
      </c>
      <c r="C347" s="49" t="s">
        <v>1655</v>
      </c>
      <c r="D347" s="50" t="s">
        <v>934</v>
      </c>
      <c r="E347" s="60">
        <v>0.29299999999999998</v>
      </c>
      <c r="F347">
        <v>1000</v>
      </c>
      <c r="G347" s="58" t="s">
        <v>926</v>
      </c>
      <c r="H347" s="52" t="s">
        <v>927</v>
      </c>
      <c r="I347" t="s">
        <v>937</v>
      </c>
      <c r="J347" t="s">
        <v>934</v>
      </c>
      <c r="K347" s="59"/>
      <c r="L347">
        <f>VLOOKUP(C347,'[1]PNECs '!$B$2:$M$706,12,FALSE)</f>
        <v>5.0528000000000004</v>
      </c>
      <c r="M347" t="str">
        <f>VLOOKUP(C347,'[1]PNECs '!$B$2:$N$706,13,FALSE)</f>
        <v>U</v>
      </c>
      <c r="N347">
        <f>VLOOKUP(C347,'[1]PNECs '!$B$2:$O$706,14,FALSE)</f>
        <v>112927.57442094179</v>
      </c>
      <c r="O347" s="61">
        <f t="shared" si="5"/>
        <v>1635.0048046835952</v>
      </c>
    </row>
    <row r="348" spans="1:15">
      <c r="A348">
        <v>404</v>
      </c>
      <c r="B348" t="s">
        <v>1656</v>
      </c>
      <c r="C348" s="49" t="s">
        <v>1657</v>
      </c>
      <c r="D348" s="50" t="s">
        <v>947</v>
      </c>
      <c r="E348" s="60">
        <v>30</v>
      </c>
      <c r="F348" t="s">
        <v>971</v>
      </c>
      <c r="G348" t="s">
        <v>971</v>
      </c>
      <c r="H348" s="52" t="s">
        <v>972</v>
      </c>
      <c r="I348" t="s">
        <v>937</v>
      </c>
      <c r="J348" t="s">
        <v>950</v>
      </c>
      <c r="K348" s="59"/>
      <c r="L348">
        <f>VLOOKUP(C348,'[1]PNECs '!$B$2:$M$706,12,FALSE)</f>
        <v>1.69</v>
      </c>
      <c r="M348" t="str">
        <f>VLOOKUP(C348,'[1]PNECs '!$B$2:$N$706,13,FALSE)</f>
        <v>E</v>
      </c>
      <c r="N348">
        <f>VLOOKUP(C348,'[1]PNECs '!$B$2:$O$706,14,FALSE)</f>
        <v>48.977881936844632</v>
      </c>
      <c r="O348" s="61">
        <f t="shared" si="5"/>
        <v>120.55522103040376</v>
      </c>
    </row>
    <row r="349" spans="1:15">
      <c r="A349">
        <v>405</v>
      </c>
      <c r="B349" s="48" t="s">
        <v>1658</v>
      </c>
      <c r="C349" s="67" t="s">
        <v>1659</v>
      </c>
      <c r="D349" s="50" t="s">
        <v>947</v>
      </c>
      <c r="E349" s="60">
        <v>0.1</v>
      </c>
      <c r="G349" t="s">
        <v>971</v>
      </c>
      <c r="H349" s="52" t="s">
        <v>971</v>
      </c>
      <c r="I349" t="s">
        <v>937</v>
      </c>
      <c r="J349" t="s">
        <v>1012</v>
      </c>
      <c r="K349" s="59"/>
      <c r="M349" t="e">
        <f>VLOOKUP(C349,'[1]PNECs '!$B$2:$N$706,13,FALSE)</f>
        <v>#REF!</v>
      </c>
      <c r="N349" s="78">
        <v>2</v>
      </c>
      <c r="O349" s="61">
        <f t="shared" si="5"/>
        <v>0.16978000000000004</v>
      </c>
    </row>
    <row r="350" spans="1:15">
      <c r="A350">
        <v>407</v>
      </c>
      <c r="B350" t="s">
        <v>1660</v>
      </c>
      <c r="C350" s="49" t="s">
        <v>1661</v>
      </c>
      <c r="D350" s="50" t="s">
        <v>934</v>
      </c>
      <c r="E350" s="63">
        <v>85.43</v>
      </c>
      <c r="F350">
        <v>1000</v>
      </c>
      <c r="G350" s="58" t="s">
        <v>935</v>
      </c>
      <c r="H350" s="52" t="s">
        <v>936</v>
      </c>
      <c r="I350" t="s">
        <v>937</v>
      </c>
      <c r="J350" t="s">
        <v>934</v>
      </c>
      <c r="K350" s="59"/>
      <c r="L350">
        <f>VLOOKUP(C350,'[1]PNECs '!$B$2:$M$706,12,FALSE)</f>
        <v>1.8311999999999999</v>
      </c>
      <c r="M350" t="str">
        <f>VLOOKUP(C350,'[1]PNECs '!$B$2:$N$706,13,FALSE)</f>
        <v>DT</v>
      </c>
      <c r="N350">
        <f>VLOOKUP(C350,'[1]PNECs '!$B$2:$O$706,14,FALSE)</f>
        <v>67.795364492419495</v>
      </c>
      <c r="O350" s="61">
        <f t="shared" si="5"/>
        <v>422.71541463621747</v>
      </c>
    </row>
    <row r="351" spans="1:15">
      <c r="A351">
        <v>408</v>
      </c>
      <c r="B351" t="s">
        <v>1662</v>
      </c>
      <c r="C351" s="49" t="s">
        <v>1663</v>
      </c>
      <c r="D351" s="50" t="s">
        <v>934</v>
      </c>
      <c r="E351" s="63">
        <v>158.57900000000001</v>
      </c>
      <c r="F351">
        <v>1000</v>
      </c>
      <c r="G351" s="58" t="s">
        <v>935</v>
      </c>
      <c r="H351" s="52" t="s">
        <v>936</v>
      </c>
      <c r="I351" t="s">
        <v>949</v>
      </c>
      <c r="J351" t="s">
        <v>934</v>
      </c>
      <c r="K351" s="59"/>
      <c r="L351">
        <f>VLOOKUP(C351,'[1]PNECs '!$B$2:$M$706,12,FALSE)</f>
        <v>1.7323999999999999</v>
      </c>
      <c r="M351" t="str">
        <f>VLOOKUP(C351,'[1]PNECs '!$B$2:$N$706,13,FALSE)</f>
        <v>DT</v>
      </c>
      <c r="N351">
        <f>VLOOKUP(C351,'[1]PNECs '!$B$2:$O$706,14,FALSE)</f>
        <v>54.000775906659285</v>
      </c>
      <c r="O351" s="61">
        <f t="shared" si="5"/>
        <v>676.59923969960494</v>
      </c>
    </row>
    <row r="352" spans="1:15">
      <c r="A352">
        <v>409</v>
      </c>
      <c r="B352" t="s">
        <v>1664</v>
      </c>
      <c r="C352" s="49" t="s">
        <v>1665</v>
      </c>
      <c r="D352" s="50" t="s">
        <v>934</v>
      </c>
      <c r="E352" s="63">
        <v>282.32299999999998</v>
      </c>
      <c r="F352">
        <v>1000</v>
      </c>
      <c r="G352" s="58" t="s">
        <v>935</v>
      </c>
      <c r="H352" s="52" t="s">
        <v>936</v>
      </c>
      <c r="I352" t="s">
        <v>937</v>
      </c>
      <c r="J352" t="s">
        <v>934</v>
      </c>
      <c r="K352" s="59"/>
      <c r="L352">
        <f>VLOOKUP(C352,'[1]PNECs '!$B$2:$M$706,12,FALSE)</f>
        <v>1.4692000000000001</v>
      </c>
      <c r="M352" t="str">
        <f>VLOOKUP(C352,'[1]PNECs '!$B$2:$N$706,13,FALSE)</f>
        <v>K</v>
      </c>
      <c r="N352">
        <f>VLOOKUP(C352,'[1]PNECs '!$B$2:$O$706,14,FALSE)</f>
        <v>29.457779023394608</v>
      </c>
      <c r="O352" s="61">
        <f t="shared" si="5"/>
        <v>862.27493923275858</v>
      </c>
    </row>
    <row r="353" spans="1:15">
      <c r="A353">
        <v>410</v>
      </c>
      <c r="B353" t="s">
        <v>1666</v>
      </c>
      <c r="C353" s="49" t="s">
        <v>1667</v>
      </c>
      <c r="D353" s="50" t="s">
        <v>934</v>
      </c>
      <c r="E353" s="63">
        <v>123.121</v>
      </c>
      <c r="F353">
        <v>1000</v>
      </c>
      <c r="G353" s="58" t="s">
        <v>935</v>
      </c>
      <c r="H353" s="52" t="s">
        <v>936</v>
      </c>
      <c r="I353" t="s">
        <v>937</v>
      </c>
      <c r="J353" t="s">
        <v>934</v>
      </c>
      <c r="K353" s="59"/>
      <c r="L353">
        <f>VLOOKUP(C353,'[1]PNECs '!$B$2:$M$706,12,FALSE)</f>
        <v>1.254</v>
      </c>
      <c r="M353" t="str">
        <f>VLOOKUP(C353,'[1]PNECs '!$B$2:$N$706,13,FALSE)</f>
        <v>DT</v>
      </c>
      <c r="N353">
        <f>VLOOKUP(C353,'[1]PNECs '!$B$2:$O$706,14,FALSE)</f>
        <v>17.94733626832527</v>
      </c>
      <c r="O353" s="61">
        <f t="shared" si="5"/>
        <v>306.02936204140832</v>
      </c>
    </row>
    <row r="354" spans="1:15">
      <c r="A354">
        <v>411</v>
      </c>
      <c r="B354" t="s">
        <v>1668</v>
      </c>
      <c r="C354" s="49" t="s">
        <v>1669</v>
      </c>
      <c r="D354" s="50" t="s">
        <v>934</v>
      </c>
      <c r="E354" s="63">
        <v>2117.933</v>
      </c>
      <c r="F354">
        <v>1000</v>
      </c>
      <c r="G354" s="58" t="s">
        <v>926</v>
      </c>
      <c r="H354" s="52" t="s">
        <v>927</v>
      </c>
      <c r="I354" t="s">
        <v>937</v>
      </c>
      <c r="J354" t="s">
        <v>934</v>
      </c>
      <c r="K354" s="59"/>
      <c r="L354">
        <f>VLOOKUP(C354,'[1]PNECs '!$B$2:$M$706,12,FALSE)</f>
        <v>1.2176</v>
      </c>
      <c r="M354" t="str">
        <f>VLOOKUP(C354,'[1]PNECs '!$B$2:$N$706,13,FALSE)</f>
        <v>DT</v>
      </c>
      <c r="N354">
        <f>VLOOKUP(C354,'[1]PNECs '!$B$2:$O$706,14,FALSE)</f>
        <v>16.504409856522795</v>
      </c>
      <c r="O354" s="61">
        <f t="shared" si="5"/>
        <v>5113.3634404643517</v>
      </c>
    </row>
    <row r="355" spans="1:15">
      <c r="A355">
        <v>412</v>
      </c>
      <c r="B355" t="s">
        <v>1670</v>
      </c>
      <c r="C355" s="49" t="s">
        <v>1671</v>
      </c>
      <c r="D355" s="50" t="s">
        <v>934</v>
      </c>
      <c r="E355" s="63">
        <v>160.80600000000001</v>
      </c>
      <c r="F355">
        <v>1000</v>
      </c>
      <c r="G355" s="58" t="s">
        <v>935</v>
      </c>
      <c r="H355" s="52" t="s">
        <v>936</v>
      </c>
      <c r="I355" t="s">
        <v>937</v>
      </c>
      <c r="J355" t="s">
        <v>934</v>
      </c>
      <c r="K355" s="59"/>
      <c r="L355">
        <f>VLOOKUP(C355,'[1]PNECs '!$B$2:$M$706,12,FALSE)</f>
        <v>1.1604000000000001</v>
      </c>
      <c r="M355" t="str">
        <f>VLOOKUP(C355,'[1]PNECs '!$B$2:$N$706,13,FALSE)</f>
        <v>DT</v>
      </c>
      <c r="N355">
        <f>VLOOKUP(C355,'[1]PNECs '!$B$2:$O$706,14,FALSE)</f>
        <v>14.46771683247723</v>
      </c>
      <c r="O355" s="61">
        <f t="shared" si="5"/>
        <v>372.05768024438873</v>
      </c>
    </row>
    <row r="356" spans="1:15">
      <c r="A356">
        <v>413</v>
      </c>
      <c r="B356" t="s">
        <v>1672</v>
      </c>
      <c r="C356" s="49" t="s">
        <v>1673</v>
      </c>
      <c r="D356" s="50" t="s">
        <v>934</v>
      </c>
      <c r="E356" s="60">
        <v>2.8</v>
      </c>
      <c r="F356">
        <v>1000</v>
      </c>
      <c r="G356" s="58" t="s">
        <v>935</v>
      </c>
      <c r="H356" s="52" t="s">
        <v>936</v>
      </c>
      <c r="I356" t="s">
        <v>937</v>
      </c>
      <c r="J356" t="s">
        <v>934</v>
      </c>
      <c r="K356" s="59"/>
      <c r="L356">
        <f>VLOOKUP(C356,'[1]PNECs '!$B$2:$M$706,12,FALSE)</f>
        <v>2.8660000000000001</v>
      </c>
      <c r="M356" t="str">
        <f>VLOOKUP(C356,'[1]PNECs '!$B$2:$N$706,13,FALSE)</f>
        <v>DT</v>
      </c>
      <c r="N356">
        <f>VLOOKUP(C356,'[1]PNECs '!$B$2:$O$706,14,FALSE)</f>
        <v>734.51386815711555</v>
      </c>
      <c r="O356" s="61">
        <f t="shared" si="5"/>
        <v>106.07515824349223</v>
      </c>
    </row>
    <row r="357" spans="1:15">
      <c r="A357">
        <v>414</v>
      </c>
      <c r="B357" t="s">
        <v>1674</v>
      </c>
      <c r="C357" s="49" t="s">
        <v>1675</v>
      </c>
      <c r="D357" s="50" t="s">
        <v>934</v>
      </c>
      <c r="E357" s="60">
        <v>1</v>
      </c>
      <c r="F357">
        <v>1000</v>
      </c>
      <c r="G357" s="58" t="s">
        <v>965</v>
      </c>
      <c r="H357" s="52" t="s">
        <v>966</v>
      </c>
      <c r="I357" t="s">
        <v>937</v>
      </c>
      <c r="J357" t="s">
        <v>934</v>
      </c>
      <c r="K357" s="59"/>
      <c r="L357">
        <f>VLOOKUP(C357,'[1]PNECs '!$B$2:$M$706,12,FALSE)</f>
        <v>0.60802999999999996</v>
      </c>
      <c r="M357" t="str">
        <f>VLOOKUP(C357,'[1]PNECs '!$B$2:$N$706,13,FALSE)</f>
        <v>U</v>
      </c>
      <c r="N357">
        <f>VLOOKUP(C357,'[1]PNECs '!$B$2:$O$706,14,FALSE)</f>
        <v>4.0553654795315452</v>
      </c>
      <c r="O357" s="61">
        <f t="shared" si="5"/>
        <v>1.7993350546888585</v>
      </c>
    </row>
    <row r="358" spans="1:15">
      <c r="A358">
        <v>415</v>
      </c>
      <c r="B358" t="s">
        <v>1676</v>
      </c>
      <c r="C358" s="49" t="s">
        <v>1677</v>
      </c>
      <c r="D358" s="50" t="s">
        <v>947</v>
      </c>
      <c r="E358" s="60">
        <v>5.82</v>
      </c>
      <c r="G358" s="58" t="s">
        <v>926</v>
      </c>
      <c r="H358" s="52" t="s">
        <v>1048</v>
      </c>
      <c r="I358" t="s">
        <v>937</v>
      </c>
      <c r="J358" t="s">
        <v>1012</v>
      </c>
      <c r="K358" s="59"/>
      <c r="L358">
        <f>VLOOKUP(C358,'[1]PNECs '!$B$2:$M$706,12,FALSE)</f>
        <v>2.6</v>
      </c>
      <c r="M358" t="str">
        <f>VLOOKUP(C358,'[1]PNECs '!$B$2:$N$706,13,FALSE)</f>
        <v>E</v>
      </c>
      <c r="N358">
        <f>VLOOKUP(C358,'[1]PNECs '!$B$2:$O$706,14,FALSE)</f>
        <v>398.10717055349761</v>
      </c>
      <c r="O358" s="61">
        <f t="shared" si="5"/>
        <v>123.76517639149502</v>
      </c>
    </row>
    <row r="359" spans="1:15">
      <c r="A359">
        <v>416</v>
      </c>
      <c r="B359" t="s">
        <v>1678</v>
      </c>
      <c r="C359" s="49" t="s">
        <v>1679</v>
      </c>
      <c r="D359" s="50" t="s">
        <v>947</v>
      </c>
      <c r="E359" s="60">
        <v>4.9349999999999996</v>
      </c>
      <c r="G359" s="58" t="s">
        <v>926</v>
      </c>
      <c r="H359" s="52" t="s">
        <v>1048</v>
      </c>
      <c r="I359" t="s">
        <v>937</v>
      </c>
      <c r="J359" t="s">
        <v>1012</v>
      </c>
      <c r="K359" s="59"/>
      <c r="L359">
        <f>VLOOKUP(C359,'[1]PNECs '!$B$2:$M$706,12,FALSE)</f>
        <v>2.6394000000000002</v>
      </c>
      <c r="M359" t="str">
        <f>VLOOKUP(C359,'[1]PNECs '!$B$2:$N$706,13,FALSE)</f>
        <v>U</v>
      </c>
      <c r="N359">
        <f>VLOOKUP(C359,'[1]PNECs '!$B$2:$O$706,14,FALSE)</f>
        <v>435.91317972472871</v>
      </c>
      <c r="O359" s="61">
        <f t="shared" si="5"/>
        <v>114.16190317191187</v>
      </c>
    </row>
    <row r="360" spans="1:15">
      <c r="A360">
        <v>417</v>
      </c>
      <c r="B360" t="s">
        <v>1680</v>
      </c>
      <c r="C360" s="49" t="s">
        <v>1681</v>
      </c>
      <c r="D360" s="50" t="s">
        <v>934</v>
      </c>
      <c r="E360" s="63">
        <v>47.613999999999997</v>
      </c>
      <c r="F360">
        <v>1000</v>
      </c>
      <c r="G360" s="58" t="s">
        <v>935</v>
      </c>
      <c r="H360" s="52" t="s">
        <v>936</v>
      </c>
      <c r="I360" t="s">
        <v>937</v>
      </c>
      <c r="J360" t="s">
        <v>934</v>
      </c>
      <c r="K360" s="59"/>
      <c r="L360">
        <f>VLOOKUP(C360,'[1]PNECs '!$B$2:$M$706,12,FALSE)</f>
        <v>1.1240000000000001</v>
      </c>
      <c r="M360" t="str">
        <f>VLOOKUP(C360,'[1]PNECs '!$B$2:$N$706,13,FALSE)</f>
        <v>DT</v>
      </c>
      <c r="N360">
        <f>VLOOKUP(C360,'[1]PNECs '!$B$2:$O$706,14,FALSE)</f>
        <v>13.304544179780917</v>
      </c>
      <c r="O360" s="61">
        <f t="shared" si="5"/>
        <v>107.42882478885878</v>
      </c>
    </row>
    <row r="361" spans="1:15">
      <c r="A361">
        <v>418</v>
      </c>
      <c r="B361" t="s">
        <v>1682</v>
      </c>
      <c r="C361" s="49" t="s">
        <v>1683</v>
      </c>
      <c r="D361" s="50" t="s">
        <v>934</v>
      </c>
      <c r="E361" s="63">
        <v>33.36</v>
      </c>
      <c r="F361">
        <v>1000</v>
      </c>
      <c r="G361" s="58" t="s">
        <v>935</v>
      </c>
      <c r="H361" s="52" t="s">
        <v>936</v>
      </c>
      <c r="I361" t="s">
        <v>937</v>
      </c>
      <c r="J361" t="s">
        <v>934</v>
      </c>
      <c r="K361" s="59"/>
      <c r="L361">
        <f>VLOOKUP(C361,'[1]PNECs '!$B$2:$M$706,12,FALSE)</f>
        <v>0.94472999999999996</v>
      </c>
      <c r="M361" t="str">
        <f>VLOOKUP(C361,'[1]PNECs '!$B$2:$N$706,13,FALSE)</f>
        <v>U</v>
      </c>
      <c r="N361">
        <f>VLOOKUP(C361,'[1]PNECs '!$B$2:$O$706,14,FALSE)</f>
        <v>8.8050129693879722</v>
      </c>
      <c r="O361" s="61">
        <f t="shared" si="5"/>
        <v>67.853160493343879</v>
      </c>
    </row>
    <row r="362" spans="1:15">
      <c r="A362">
        <v>419</v>
      </c>
      <c r="B362" t="s">
        <v>1684</v>
      </c>
      <c r="C362" s="49" t="s">
        <v>1685</v>
      </c>
      <c r="D362" s="50" t="s">
        <v>934</v>
      </c>
      <c r="E362" s="60">
        <v>1.871</v>
      </c>
      <c r="F362">
        <v>1000</v>
      </c>
      <c r="G362" s="58" t="s">
        <v>926</v>
      </c>
      <c r="H362" s="52" t="s">
        <v>927</v>
      </c>
      <c r="I362" t="s">
        <v>937</v>
      </c>
      <c r="J362" t="s">
        <v>934</v>
      </c>
      <c r="K362" s="59"/>
      <c r="L362">
        <f>VLOOKUP(C362,'[1]PNECs '!$B$2:$M$706,12,FALSE)</f>
        <v>1.7532000000000001</v>
      </c>
      <c r="M362" t="str">
        <f>VLOOKUP(C362,'[1]PNECs '!$B$2:$N$706,13,FALSE)</f>
        <v>DT</v>
      </c>
      <c r="N362">
        <f>VLOOKUP(C362,'[1]PNECs '!$B$2:$O$706,14,FALSE)</f>
        <v>56.65001119195334</v>
      </c>
      <c r="O362" s="61">
        <f t="shared" si="5"/>
        <v>8.2277422444431476</v>
      </c>
    </row>
    <row r="363" spans="1:15">
      <c r="A363">
        <v>420</v>
      </c>
      <c r="B363" t="s">
        <v>1686</v>
      </c>
      <c r="C363" s="49" t="s">
        <v>1687</v>
      </c>
      <c r="D363" s="50" t="s">
        <v>934</v>
      </c>
      <c r="E363" s="60">
        <v>6.3090000000000002</v>
      </c>
      <c r="F363">
        <v>1000</v>
      </c>
      <c r="G363" s="58" t="s">
        <v>926</v>
      </c>
      <c r="H363" s="52" t="s">
        <v>927</v>
      </c>
      <c r="I363" t="s">
        <v>937</v>
      </c>
      <c r="J363" t="s">
        <v>934</v>
      </c>
      <c r="K363" s="59"/>
      <c r="L363">
        <f>VLOOKUP(C363,'[1]PNECs '!$B$2:$M$706,12,FALSE)</f>
        <v>2.2734999999999999</v>
      </c>
      <c r="M363" t="str">
        <f>VLOOKUP(C363,'[1]PNECs '!$B$2:$N$706,13,FALSE)</f>
        <v>K</v>
      </c>
      <c r="N363">
        <f>VLOOKUP(C363,'[1]PNECs '!$B$2:$O$706,14,FALSE)</f>
        <v>187.71544183750237</v>
      </c>
      <c r="O363" s="61">
        <f t="shared" si="5"/>
        <v>68.592349094108442</v>
      </c>
    </row>
    <row r="364" spans="1:15">
      <c r="A364">
        <v>421</v>
      </c>
      <c r="B364" t="s">
        <v>1688</v>
      </c>
      <c r="C364" s="49" t="s">
        <v>1689</v>
      </c>
      <c r="D364" s="50" t="s">
        <v>934</v>
      </c>
      <c r="E364" s="63">
        <v>74.216999999999999</v>
      </c>
      <c r="F364">
        <v>1000</v>
      </c>
      <c r="G364" s="58" t="s">
        <v>935</v>
      </c>
      <c r="H364" s="52" t="s">
        <v>936</v>
      </c>
      <c r="I364" t="s">
        <v>937</v>
      </c>
      <c r="J364" t="s">
        <v>934</v>
      </c>
      <c r="K364" s="59"/>
      <c r="L364">
        <f>VLOOKUP(C364,'[1]PNECs '!$B$2:$M$706,12,FALSE)</f>
        <v>1.2072000000000001</v>
      </c>
      <c r="M364" t="str">
        <f>VLOOKUP(C364,'[1]PNECs '!$B$2:$N$706,13,FALSE)</f>
        <v>DT</v>
      </c>
      <c r="N364">
        <f>VLOOKUP(C364,'[1]PNECs '!$B$2:$O$706,14,FALSE)</f>
        <v>16.113875357200033</v>
      </c>
      <c r="O364" s="61">
        <f t="shared" si="5"/>
        <v>177.75160327683457</v>
      </c>
    </row>
    <row r="365" spans="1:15">
      <c r="A365">
        <v>422</v>
      </c>
      <c r="B365" t="s">
        <v>1690</v>
      </c>
      <c r="C365" s="49" t="s">
        <v>1691</v>
      </c>
      <c r="D365" s="50" t="s">
        <v>934</v>
      </c>
      <c r="E365" s="60">
        <v>2.5</v>
      </c>
      <c r="F365">
        <v>1000</v>
      </c>
      <c r="G365" s="58" t="s">
        <v>965</v>
      </c>
      <c r="H365" s="52" t="s">
        <v>966</v>
      </c>
      <c r="I365" t="s">
        <v>937</v>
      </c>
      <c r="J365" t="s">
        <v>934</v>
      </c>
      <c r="K365" s="59"/>
      <c r="L365">
        <f>VLOOKUP(C365,'[1]PNECs '!$B$2:$M$706,12,FALSE)</f>
        <v>0.95811000000000002</v>
      </c>
      <c r="M365" t="str">
        <f>VLOOKUP(C365,'[1]PNECs '!$B$2:$N$706,13,FALSE)</f>
        <v>U</v>
      </c>
      <c r="N365">
        <f>VLOOKUP(C365,'[1]PNECs '!$B$2:$O$706,14,FALSE)</f>
        <v>9.080504960425241</v>
      </c>
      <c r="O365" s="61">
        <f t="shared" si="5"/>
        <v>5.1189423626125174</v>
      </c>
    </row>
    <row r="366" spans="1:15">
      <c r="A366">
        <v>423</v>
      </c>
      <c r="B366" t="s">
        <v>1692</v>
      </c>
      <c r="C366" s="49" t="s">
        <v>1693</v>
      </c>
      <c r="D366" s="50" t="s">
        <v>934</v>
      </c>
      <c r="E366" s="63">
        <v>350.38799999999998</v>
      </c>
      <c r="F366">
        <v>1000</v>
      </c>
      <c r="G366" s="58" t="s">
        <v>926</v>
      </c>
      <c r="H366" s="52" t="s">
        <v>927</v>
      </c>
      <c r="I366" t="s">
        <v>937</v>
      </c>
      <c r="J366" t="s">
        <v>934</v>
      </c>
      <c r="K366" s="59"/>
      <c r="L366">
        <f>VLOOKUP(C366,'[1]PNECs '!$B$2:$M$706,12,FALSE)</f>
        <v>0.68600000000000005</v>
      </c>
      <c r="M366" t="str">
        <f>VLOOKUP(C366,'[1]PNECs '!$B$2:$N$706,13,FALSE)</f>
        <v>DT</v>
      </c>
      <c r="N366">
        <f>VLOOKUP(C366,'[1]PNECs '!$B$2:$O$706,14,FALSE)</f>
        <v>4.8528850016212122</v>
      </c>
      <c r="O366" s="61">
        <f t="shared" si="5"/>
        <v>644.26980989543381</v>
      </c>
    </row>
    <row r="367" spans="1:15">
      <c r="A367">
        <v>424</v>
      </c>
      <c r="B367" t="s">
        <v>1694</v>
      </c>
      <c r="C367" s="49" t="s">
        <v>1695</v>
      </c>
      <c r="D367" s="50" t="s">
        <v>934</v>
      </c>
      <c r="E367" s="63">
        <v>90.98</v>
      </c>
      <c r="F367">
        <v>1000</v>
      </c>
      <c r="G367" s="58" t="s">
        <v>926</v>
      </c>
      <c r="H367" s="52" t="s">
        <v>927</v>
      </c>
      <c r="I367" t="s">
        <v>937</v>
      </c>
      <c r="J367" t="s">
        <v>934</v>
      </c>
      <c r="K367" s="59"/>
      <c r="L367">
        <f>VLOOKUP(C367,'[1]PNECs '!$B$2:$M$706,12,FALSE)</f>
        <v>1.2176</v>
      </c>
      <c r="M367" t="str">
        <f>VLOOKUP(C367,'[1]PNECs '!$B$2:$N$706,13,FALSE)</f>
        <v>DT</v>
      </c>
      <c r="N367">
        <f>VLOOKUP(C367,'[1]PNECs '!$B$2:$O$706,14,FALSE)</f>
        <v>16.504409856522795</v>
      </c>
      <c r="O367" s="61">
        <f t="shared" si="5"/>
        <v>219.65463771207433</v>
      </c>
    </row>
    <row r="368" spans="1:15">
      <c r="A368">
        <v>425</v>
      </c>
      <c r="B368" t="s">
        <v>1696</v>
      </c>
      <c r="C368" s="49" t="s">
        <v>1697</v>
      </c>
      <c r="D368" s="50" t="s">
        <v>934</v>
      </c>
      <c r="E368" s="63">
        <v>32.923999999999999</v>
      </c>
      <c r="F368">
        <v>1000</v>
      </c>
      <c r="G368" s="58" t="s">
        <v>926</v>
      </c>
      <c r="H368" s="52" t="s">
        <v>927</v>
      </c>
      <c r="I368" t="s">
        <v>937</v>
      </c>
      <c r="J368" t="s">
        <v>934</v>
      </c>
      <c r="K368" s="59"/>
      <c r="L368">
        <f>VLOOKUP(C368,'[1]PNECs '!$B$2:$M$706,12,FALSE)</f>
        <v>1.8309</v>
      </c>
      <c r="M368" t="str">
        <f>VLOOKUP(C368,'[1]PNECs '!$B$2:$N$706,13,FALSE)</f>
        <v>K</v>
      </c>
      <c r="N368">
        <f>VLOOKUP(C368,'[1]PNECs '!$B$2:$O$706,14,FALSE)</f>
        <v>67.748549284984563</v>
      </c>
      <c r="O368" s="61">
        <f t="shared" si="5"/>
        <v>162.83480589094628</v>
      </c>
    </row>
    <row r="369" spans="1:15">
      <c r="A369">
        <v>426</v>
      </c>
      <c r="B369" t="s">
        <v>1698</v>
      </c>
      <c r="C369" s="49" t="s">
        <v>1699</v>
      </c>
      <c r="D369" s="50" t="s">
        <v>934</v>
      </c>
      <c r="E369" s="60">
        <v>51</v>
      </c>
      <c r="F369">
        <v>1000</v>
      </c>
      <c r="G369" s="58" t="s">
        <v>935</v>
      </c>
      <c r="H369" s="52" t="s">
        <v>936</v>
      </c>
      <c r="I369" t="s">
        <v>937</v>
      </c>
      <c r="J369" t="s">
        <v>934</v>
      </c>
      <c r="K369" s="59"/>
      <c r="L369">
        <f>VLOOKUP(C369,'[1]PNECs '!$B$2:$M$706,12,FALSE)</f>
        <v>1.2233000000000001</v>
      </c>
      <c r="M369" t="str">
        <f>VLOOKUP(C369,'[1]PNECs '!$B$2:$N$706,13,FALSE)</f>
        <v>K</v>
      </c>
      <c r="N369">
        <f>VLOOKUP(C369,'[1]PNECs '!$B$2:$O$706,14,FALSE)</f>
        <v>16.722453616016416</v>
      </c>
      <c r="O369" s="61">
        <f t="shared" si="5"/>
        <v>123.67954964019178</v>
      </c>
    </row>
    <row r="370" spans="1:15">
      <c r="A370">
        <v>427</v>
      </c>
      <c r="B370" t="s">
        <v>1700</v>
      </c>
      <c r="C370" s="49" t="s">
        <v>1701</v>
      </c>
      <c r="D370" s="50" t="s">
        <v>934</v>
      </c>
      <c r="E370" s="60">
        <v>3.9089999999999998</v>
      </c>
      <c r="F370">
        <v>1000</v>
      </c>
      <c r="G370" s="58" t="s">
        <v>926</v>
      </c>
      <c r="H370" s="52" t="s">
        <v>927</v>
      </c>
      <c r="I370" t="s">
        <v>937</v>
      </c>
      <c r="J370" t="s">
        <v>934</v>
      </c>
      <c r="K370" s="59"/>
      <c r="L370">
        <f>VLOOKUP(C370,'[1]PNECs '!$B$2:$M$706,12,FALSE)</f>
        <v>1.4885999999999999</v>
      </c>
      <c r="M370" t="str">
        <f>VLOOKUP(C370,'[1]PNECs '!$B$2:$N$706,13,FALSE)</f>
        <v>M</v>
      </c>
      <c r="N370">
        <f>VLOOKUP(C370,'[1]PNECs '!$B$2:$O$706,14,FALSE)</f>
        <v>30.80349536542569</v>
      </c>
      <c r="O370" s="61">
        <f t="shared" si="5"/>
        <v>12.19878765114238</v>
      </c>
    </row>
    <row r="371" spans="1:15">
      <c r="A371">
        <v>428</v>
      </c>
      <c r="B371" t="s">
        <v>1702</v>
      </c>
      <c r="C371" s="49" t="s">
        <v>1703</v>
      </c>
      <c r="D371" s="50" t="s">
        <v>934</v>
      </c>
      <c r="E371" s="60">
        <v>2.8929999999999998</v>
      </c>
      <c r="F371">
        <v>1000</v>
      </c>
      <c r="G371" s="58" t="s">
        <v>965</v>
      </c>
      <c r="H371" s="52" t="s">
        <v>966</v>
      </c>
      <c r="I371" t="s">
        <v>937</v>
      </c>
      <c r="J371" t="s">
        <v>934</v>
      </c>
      <c r="K371" s="59"/>
      <c r="L371">
        <f>VLOOKUP(C371,'[1]PNECs '!$B$2:$M$706,12,FALSE)</f>
        <v>1.2793000000000001</v>
      </c>
      <c r="M371" t="str">
        <f>VLOOKUP(C371,'[1]PNECs '!$B$2:$N$706,13,FALSE)</f>
        <v>U</v>
      </c>
      <c r="N371">
        <f>VLOOKUP(C371,'[1]PNECs '!$B$2:$O$706,14,FALSE)</f>
        <v>19.023919519496975</v>
      </c>
      <c r="O371" s="61">
        <f t="shared" si="5"/>
        <v>7.3446952389932942</v>
      </c>
    </row>
    <row r="372" spans="1:15">
      <c r="A372">
        <v>429</v>
      </c>
      <c r="B372" t="s">
        <v>1704</v>
      </c>
      <c r="C372" s="49" t="s">
        <v>1705</v>
      </c>
      <c r="D372" s="50" t="s">
        <v>934</v>
      </c>
      <c r="E372" s="60">
        <v>4.4630000000000001</v>
      </c>
      <c r="F372">
        <v>1000</v>
      </c>
      <c r="G372" s="58" t="s">
        <v>926</v>
      </c>
      <c r="H372" s="52" t="s">
        <v>927</v>
      </c>
      <c r="I372" t="s">
        <v>937</v>
      </c>
      <c r="J372" t="s">
        <v>934</v>
      </c>
      <c r="K372" s="59"/>
      <c r="L372">
        <f>VLOOKUP(C372,'[1]PNECs '!$B$2:$M$706,12,FALSE)</f>
        <v>1.2943</v>
      </c>
      <c r="M372" t="str">
        <f>VLOOKUP(C372,'[1]PNECs '!$B$2:$N$706,13,FALSE)</f>
        <v>M</v>
      </c>
      <c r="N372">
        <f>VLOOKUP(C372,'[1]PNECs '!$B$2:$O$706,14,FALSE)</f>
        <v>19.692461270145557</v>
      </c>
      <c r="O372" s="61">
        <f t="shared" si="5"/>
        <v>11.477977259643785</v>
      </c>
    </row>
    <row r="373" spans="1:15">
      <c r="A373">
        <v>430</v>
      </c>
      <c r="B373" t="s">
        <v>1706</v>
      </c>
      <c r="C373" s="49" t="s">
        <v>1707</v>
      </c>
      <c r="D373" s="50" t="s">
        <v>934</v>
      </c>
      <c r="E373" s="60">
        <v>0.72899999999999998</v>
      </c>
      <c r="F373">
        <v>1000</v>
      </c>
      <c r="G373" s="58" t="s">
        <v>965</v>
      </c>
      <c r="H373" s="52" t="s">
        <v>966</v>
      </c>
      <c r="I373" t="s">
        <v>937</v>
      </c>
      <c r="J373" t="s">
        <v>934</v>
      </c>
      <c r="K373" s="59"/>
      <c r="L373">
        <f>VLOOKUP(C373,'[1]PNECs '!$B$2:$M$706,12,FALSE)</f>
        <v>1.1196999999999999</v>
      </c>
      <c r="M373" t="str">
        <f>VLOOKUP(C373,'[1]PNECs '!$B$2:$N$706,13,FALSE)</f>
        <v>U</v>
      </c>
      <c r="N373">
        <f>VLOOKUP(C373,'[1]PNECs '!$B$2:$O$706,14,FALSE)</f>
        <v>13.173464335063491</v>
      </c>
      <c r="O373" s="61">
        <f t="shared" si="5"/>
        <v>1.6400817017129075</v>
      </c>
    </row>
    <row r="374" spans="1:15">
      <c r="A374">
        <v>431</v>
      </c>
      <c r="B374" t="s">
        <v>1708</v>
      </c>
      <c r="C374" s="49" t="s">
        <v>1709</v>
      </c>
      <c r="D374" s="50" t="s">
        <v>934</v>
      </c>
      <c r="E374" s="60">
        <v>0.55000000000000004</v>
      </c>
      <c r="G374" s="58" t="s">
        <v>935</v>
      </c>
      <c r="H374" s="52" t="s">
        <v>346</v>
      </c>
      <c r="I374" t="s">
        <v>937</v>
      </c>
      <c r="J374" t="s">
        <v>934</v>
      </c>
      <c r="K374" s="59"/>
      <c r="L374">
        <f>VLOOKUP(C374,'[1]PNECs '!$B$2:$M$706,12,FALSE)</f>
        <v>1.2644</v>
      </c>
      <c r="M374" t="str">
        <f>VLOOKUP(C374,'[1]PNECs '!$B$2:$N$706,13,FALSE)</f>
        <v>DT</v>
      </c>
      <c r="N374">
        <f>VLOOKUP(C374,'[1]PNECs '!$B$2:$O$706,14,FALSE)</f>
        <v>18.382306368835312</v>
      </c>
      <c r="O374" s="61">
        <f t="shared" si="5"/>
        <v>1.3788972640412556</v>
      </c>
    </row>
    <row r="375" spans="1:15">
      <c r="A375">
        <v>432</v>
      </c>
      <c r="B375" t="s">
        <v>1710</v>
      </c>
      <c r="C375" s="49" t="s">
        <v>1711</v>
      </c>
      <c r="D375" s="50" t="s">
        <v>934</v>
      </c>
      <c r="E375" s="63">
        <v>45.293999999999997</v>
      </c>
      <c r="F375">
        <v>1000</v>
      </c>
      <c r="G375" s="58" t="s">
        <v>935</v>
      </c>
      <c r="H375" s="52" t="s">
        <v>936</v>
      </c>
      <c r="I375" t="s">
        <v>937</v>
      </c>
      <c r="J375" t="s">
        <v>934</v>
      </c>
      <c r="K375" s="59"/>
      <c r="L375">
        <f>VLOOKUP(C375,'[1]PNECs '!$B$2:$M$706,12,FALSE)</f>
        <v>2.2734999999999999</v>
      </c>
      <c r="M375" t="str">
        <f>VLOOKUP(C375,'[1]PNECs '!$B$2:$N$706,13,FALSE)</f>
        <v>K</v>
      </c>
      <c r="N375">
        <f>VLOOKUP(C375,'[1]PNECs '!$B$2:$O$706,14,FALSE)</f>
        <v>187.71544183750237</v>
      </c>
      <c r="O375" s="61">
        <f t="shared" si="5"/>
        <v>492.44283719583888</v>
      </c>
    </row>
    <row r="376" spans="1:15">
      <c r="A376">
        <v>433</v>
      </c>
      <c r="B376" t="s">
        <v>1712</v>
      </c>
      <c r="C376" s="49" t="s">
        <v>1713</v>
      </c>
      <c r="D376" s="50" t="s">
        <v>934</v>
      </c>
      <c r="E376" s="63">
        <v>58.710999999999999</v>
      </c>
      <c r="F376">
        <v>1000</v>
      </c>
      <c r="G376" s="58" t="s">
        <v>926</v>
      </c>
      <c r="H376" s="52" t="s">
        <v>927</v>
      </c>
      <c r="I376" t="s">
        <v>937</v>
      </c>
      <c r="J376" t="s">
        <v>934</v>
      </c>
      <c r="K376" s="59"/>
      <c r="L376">
        <f>VLOOKUP(C376,'[1]PNECs '!$B$2:$M$706,12,FALSE)</f>
        <v>1.1064000000000001</v>
      </c>
      <c r="M376" t="str">
        <f>VLOOKUP(C376,'[1]PNECs '!$B$2:$N$706,13,FALSE)</f>
        <v>U</v>
      </c>
      <c r="N376">
        <f>VLOOKUP(C376,'[1]PNECs '!$B$2:$O$706,14,FALSE)</f>
        <v>12.776149939707954</v>
      </c>
      <c r="O376" s="61">
        <f t="shared" si="5"/>
        <v>130.93385563204356</v>
      </c>
    </row>
    <row r="377" spans="1:15">
      <c r="A377">
        <v>434</v>
      </c>
      <c r="B377" t="s">
        <v>1714</v>
      </c>
      <c r="C377" s="49" t="s">
        <v>1715</v>
      </c>
      <c r="D377" s="50" t="s">
        <v>934</v>
      </c>
      <c r="E377" s="60">
        <v>0.78500000000000003</v>
      </c>
      <c r="F377">
        <v>1000</v>
      </c>
      <c r="G377" s="58" t="s">
        <v>926</v>
      </c>
      <c r="H377" s="52" t="s">
        <v>927</v>
      </c>
      <c r="I377" t="s">
        <v>937</v>
      </c>
      <c r="J377" t="s">
        <v>934</v>
      </c>
      <c r="K377" s="59"/>
      <c r="L377">
        <f>VLOOKUP(C377,'[1]PNECs '!$B$2:$M$706,12,FALSE)</f>
        <v>1.8</v>
      </c>
      <c r="M377" t="str">
        <f>VLOOKUP(C377,'[1]PNECs '!$B$2:$N$706,13,FALSE)</f>
        <v>DT</v>
      </c>
      <c r="N377">
        <f>VLOOKUP(C377,'[1]PNECs '!$B$2:$O$706,14,FALSE)</f>
        <v>63.095734448019364</v>
      </c>
      <c r="O377" s="61">
        <f t="shared" si="5"/>
        <v>3.7020044861597432</v>
      </c>
    </row>
    <row r="378" spans="1:15">
      <c r="A378">
        <v>435</v>
      </c>
      <c r="B378" t="s">
        <v>1716</v>
      </c>
      <c r="C378" s="49" t="s">
        <v>1717</v>
      </c>
      <c r="D378" s="50" t="s">
        <v>934</v>
      </c>
      <c r="E378" s="60">
        <v>8.9109999999999996</v>
      </c>
      <c r="F378">
        <v>1000</v>
      </c>
      <c r="G378" s="58" t="s">
        <v>935</v>
      </c>
      <c r="H378" s="52" t="s">
        <v>936</v>
      </c>
      <c r="I378" t="s">
        <v>937</v>
      </c>
      <c r="J378" t="s">
        <v>934</v>
      </c>
      <c r="K378" s="59"/>
      <c r="L378">
        <f>VLOOKUP(C378,'[1]PNECs '!$B$2:$M$706,12,FALSE)</f>
        <v>1.909</v>
      </c>
      <c r="M378" t="str">
        <f>VLOOKUP(C378,'[1]PNECs '!$B$2:$N$706,13,FALSE)</f>
        <v>K</v>
      </c>
      <c r="N378">
        <f>VLOOKUP(C378,'[1]PNECs '!$B$2:$O$706,14,FALSE)</f>
        <v>81.096105785384125</v>
      </c>
      <c r="O378" s="61">
        <f t="shared" si="5"/>
        <v>49.94747049348576</v>
      </c>
    </row>
    <row r="379" spans="1:15">
      <c r="A379">
        <v>436</v>
      </c>
      <c r="B379" t="s">
        <v>1718</v>
      </c>
      <c r="C379" s="49" t="s">
        <v>1719</v>
      </c>
      <c r="D379" s="50" t="s">
        <v>934</v>
      </c>
      <c r="E379" s="60">
        <v>17</v>
      </c>
      <c r="F379">
        <v>1000</v>
      </c>
      <c r="G379" s="58" t="s">
        <v>926</v>
      </c>
      <c r="H379" s="52" t="s">
        <v>927</v>
      </c>
      <c r="I379" t="s">
        <v>937</v>
      </c>
      <c r="J379" t="s">
        <v>934</v>
      </c>
      <c r="K379" s="59"/>
      <c r="L379">
        <f>VLOOKUP(C379,'[1]PNECs '!$B$2:$M$706,12,FALSE)</f>
        <v>1.4750000000000001</v>
      </c>
      <c r="M379" t="str">
        <f>VLOOKUP(C379,'[1]PNECs '!$B$2:$N$706,13,FALSE)</f>
        <v>K</v>
      </c>
      <c r="N379">
        <f>VLOOKUP(C379,'[1]PNECs '!$B$2:$O$706,14,FALSE)</f>
        <v>29.853826189179614</v>
      </c>
      <c r="O379" s="61">
        <f t="shared" si="5"/>
        <v>52.254243233673044</v>
      </c>
    </row>
    <row r="380" spans="1:15">
      <c r="A380">
        <v>437</v>
      </c>
      <c r="B380" t="s">
        <v>1720</v>
      </c>
      <c r="C380" s="49" t="s">
        <v>1721</v>
      </c>
      <c r="D380" s="50" t="s">
        <v>934</v>
      </c>
      <c r="E380" s="60">
        <v>5.0519999999999996</v>
      </c>
      <c r="F380">
        <v>1000</v>
      </c>
      <c r="G380" s="58" t="s">
        <v>926</v>
      </c>
      <c r="H380" s="52" t="s">
        <v>927</v>
      </c>
      <c r="I380" t="s">
        <v>937</v>
      </c>
      <c r="J380" t="s">
        <v>934</v>
      </c>
      <c r="K380" s="59"/>
      <c r="L380">
        <f>VLOOKUP(C380,'[1]PNECs '!$B$2:$M$706,12,FALSE)</f>
        <v>1.4885999999999999</v>
      </c>
      <c r="M380" t="str">
        <f>VLOOKUP(C380,'[1]PNECs '!$B$2:$N$706,13,FALSE)</f>
        <v>M</v>
      </c>
      <c r="N380">
        <f>VLOOKUP(C380,'[1]PNECs '!$B$2:$O$706,14,FALSE)</f>
        <v>30.80349536542569</v>
      </c>
      <c r="O380" s="61">
        <f t="shared" si="5"/>
        <v>15.765739374154849</v>
      </c>
    </row>
    <row r="381" spans="1:15">
      <c r="A381">
        <v>438</v>
      </c>
      <c r="B381" t="s">
        <v>1722</v>
      </c>
      <c r="C381" s="49" t="s">
        <v>1723</v>
      </c>
      <c r="D381" s="50" t="s">
        <v>934</v>
      </c>
      <c r="E381" s="63">
        <v>214.60900000000001</v>
      </c>
      <c r="F381">
        <v>1000</v>
      </c>
      <c r="G381" s="58" t="s">
        <v>935</v>
      </c>
      <c r="H381" s="52" t="s">
        <v>936</v>
      </c>
      <c r="I381" t="s">
        <v>937</v>
      </c>
      <c r="J381" t="s">
        <v>934</v>
      </c>
      <c r="K381" s="59"/>
      <c r="L381">
        <f>VLOOKUP(C381,'[1]PNECs '!$B$2:$M$706,12,FALSE)</f>
        <v>1.1604000000000001</v>
      </c>
      <c r="M381" t="str">
        <f>VLOOKUP(C381,'[1]PNECs '!$B$2:$N$706,13,FALSE)</f>
        <v>DT</v>
      </c>
      <c r="N381">
        <f>VLOOKUP(C381,'[1]PNECs '!$B$2:$O$706,14,FALSE)</f>
        <v>14.46771683247723</v>
      </c>
      <c r="O381" s="61">
        <f t="shared" si="5"/>
        <v>496.54196174003471</v>
      </c>
    </row>
    <row r="382" spans="1:15">
      <c r="A382">
        <v>439</v>
      </c>
      <c r="B382" t="s">
        <v>1724</v>
      </c>
      <c r="C382" s="49" t="s">
        <v>1725</v>
      </c>
      <c r="D382" s="50" t="s">
        <v>934</v>
      </c>
      <c r="E382" s="60">
        <v>1.0940000000000001</v>
      </c>
      <c r="F382">
        <v>1000</v>
      </c>
      <c r="G382" s="58" t="s">
        <v>965</v>
      </c>
      <c r="H382" s="52" t="s">
        <v>966</v>
      </c>
      <c r="I382" t="s">
        <v>937</v>
      </c>
      <c r="J382" t="s">
        <v>934</v>
      </c>
      <c r="K382" s="59"/>
      <c r="L382">
        <f>VLOOKUP(C382,'[1]PNECs '!$B$2:$M$706,12,FALSE)</f>
        <v>0.94969999999999999</v>
      </c>
      <c r="M382" t="str">
        <f>VLOOKUP(C382,'[1]PNECs '!$B$2:$N$706,13,FALSE)</f>
        <v>M</v>
      </c>
      <c r="N382">
        <f>VLOOKUP(C382,'[1]PNECs '!$B$2:$O$706,14,FALSE)</f>
        <v>8.9063549638698785</v>
      </c>
      <c r="O382" s="61">
        <f t="shared" si="5"/>
        <v>2.2306374851253983</v>
      </c>
    </row>
    <row r="383" spans="1:15">
      <c r="A383">
        <v>440</v>
      </c>
      <c r="B383" t="s">
        <v>1726</v>
      </c>
      <c r="C383" s="49" t="s">
        <v>1727</v>
      </c>
      <c r="D383" s="50" t="s">
        <v>934</v>
      </c>
      <c r="E383" s="63">
        <v>124.152</v>
      </c>
      <c r="F383">
        <v>1000</v>
      </c>
      <c r="G383" s="58" t="s">
        <v>935</v>
      </c>
      <c r="H383" s="52" t="s">
        <v>936</v>
      </c>
      <c r="I383" t="s">
        <v>937</v>
      </c>
      <c r="J383" t="s">
        <v>934</v>
      </c>
      <c r="K383" s="59"/>
      <c r="L383">
        <f>VLOOKUP(C383,'[1]PNECs '!$B$2:$M$706,12,FALSE)</f>
        <v>1.1708000000000001</v>
      </c>
      <c r="M383" t="str">
        <f>VLOOKUP(C383,'[1]PNECs '!$B$2:$N$706,13,FALSE)</f>
        <v>DT</v>
      </c>
      <c r="N383">
        <f>VLOOKUP(C383,'[1]PNECs '!$B$2:$O$706,14,FALSE)</f>
        <v>14.818355175164319</v>
      </c>
      <c r="O383" s="61">
        <f t="shared" si="5"/>
        <v>289.40163252632584</v>
      </c>
    </row>
    <row r="384" spans="1:15">
      <c r="A384">
        <v>441</v>
      </c>
      <c r="B384" t="s">
        <v>1728</v>
      </c>
      <c r="C384" s="49" t="s">
        <v>1729</v>
      </c>
      <c r="D384" s="50" t="s">
        <v>934</v>
      </c>
      <c r="E384" s="63">
        <v>124.943</v>
      </c>
      <c r="F384">
        <v>1000</v>
      </c>
      <c r="G384" s="58" t="s">
        <v>935</v>
      </c>
      <c r="H384" s="52" t="s">
        <v>936</v>
      </c>
      <c r="I384" t="s">
        <v>937</v>
      </c>
      <c r="J384" t="s">
        <v>934</v>
      </c>
      <c r="K384" s="59"/>
      <c r="L384">
        <f>VLOOKUP(C384,'[1]PNECs '!$B$2:$M$706,12,FALSE)</f>
        <v>1.7614000000000001</v>
      </c>
      <c r="M384" t="str">
        <f>VLOOKUP(C384,'[1]PNECs '!$B$2:$N$706,13,FALSE)</f>
        <v>K</v>
      </c>
      <c r="N384">
        <f>VLOOKUP(C384,'[1]PNECs '!$B$2:$O$706,14,FALSE)</f>
        <v>57.729792964823446</v>
      </c>
      <c r="O384" s="61">
        <f t="shared" si="5"/>
        <v>556.10277300675443</v>
      </c>
    </row>
    <row r="385" spans="1:15">
      <c r="A385">
        <v>442</v>
      </c>
      <c r="B385" t="s">
        <v>1730</v>
      </c>
      <c r="C385" s="49" t="s">
        <v>1731</v>
      </c>
      <c r="D385" s="50" t="s">
        <v>934</v>
      </c>
      <c r="E385" s="63">
        <v>230.94499999999999</v>
      </c>
      <c r="F385">
        <v>1000</v>
      </c>
      <c r="G385" s="58" t="s">
        <v>926</v>
      </c>
      <c r="H385" s="52" t="s">
        <v>927</v>
      </c>
      <c r="I385" t="s">
        <v>937</v>
      </c>
      <c r="J385" t="s">
        <v>934</v>
      </c>
      <c r="K385" s="59"/>
      <c r="L385">
        <f>VLOOKUP(C385,'[1]PNECs '!$B$2:$M$706,12,FALSE)</f>
        <v>1.4885999999999999</v>
      </c>
      <c r="M385" t="str">
        <f>VLOOKUP(C385,'[1]PNECs '!$B$2:$N$706,13,FALSE)</f>
        <v>M</v>
      </c>
      <c r="N385">
        <f>VLOOKUP(C385,'[1]PNECs '!$B$2:$O$706,14,FALSE)</f>
        <v>30.80349536542569</v>
      </c>
      <c r="O385" s="61">
        <f t="shared" si="5"/>
        <v>720.70836891611089</v>
      </c>
    </row>
    <row r="386" spans="1:15">
      <c r="A386">
        <v>443</v>
      </c>
      <c r="B386" t="s">
        <v>1732</v>
      </c>
      <c r="C386" s="49" t="s">
        <v>1733</v>
      </c>
      <c r="D386" s="50" t="s">
        <v>934</v>
      </c>
      <c r="E386" s="63">
        <v>63.671999999999997</v>
      </c>
      <c r="F386">
        <v>1000</v>
      </c>
      <c r="G386" s="58" t="s">
        <v>935</v>
      </c>
      <c r="H386" s="52" t="s">
        <v>936</v>
      </c>
      <c r="I386" t="s">
        <v>937</v>
      </c>
      <c r="J386" t="s">
        <v>934</v>
      </c>
      <c r="K386" s="59"/>
      <c r="L386">
        <f>VLOOKUP(C386,'[1]PNECs '!$B$2:$M$706,12,FALSE)</f>
        <v>1.4389000000000001</v>
      </c>
      <c r="M386" t="str">
        <f>VLOOKUP(C386,'[1]PNECs '!$B$2:$N$706,13,FALSE)</f>
        <v>U</v>
      </c>
      <c r="N386">
        <f>VLOOKUP(C386,'[1]PNECs '!$B$2:$O$706,14,FALSE)</f>
        <v>27.47261499930676</v>
      </c>
      <c r="O386" s="61">
        <f t="shared" si="5"/>
        <v>188.22380330645146</v>
      </c>
    </row>
    <row r="387" spans="1:15">
      <c r="A387">
        <v>444</v>
      </c>
      <c r="B387" t="s">
        <v>1734</v>
      </c>
      <c r="C387" s="49" t="s">
        <v>1735</v>
      </c>
      <c r="D387" s="50" t="s">
        <v>934</v>
      </c>
      <c r="E387" s="60">
        <v>2.02</v>
      </c>
      <c r="F387">
        <v>1000</v>
      </c>
      <c r="G387" s="58" t="s">
        <v>965</v>
      </c>
      <c r="H387" s="52" t="s">
        <v>966</v>
      </c>
      <c r="I387" t="s">
        <v>937</v>
      </c>
      <c r="J387" t="s">
        <v>934</v>
      </c>
      <c r="K387" s="59"/>
      <c r="L387">
        <f>VLOOKUP(C387,'[1]PNECs '!$B$2:$M$706,12,FALSE)</f>
        <v>2.1450999999999998</v>
      </c>
      <c r="M387" t="str">
        <f>VLOOKUP(C387,'[1]PNECs '!$B$2:$N$706,13,FALSE)</f>
        <v>U</v>
      </c>
      <c r="N387">
        <f>VLOOKUP(C387,'[1]PNECs '!$B$2:$O$706,14,FALSE)</f>
        <v>139.66899237730425</v>
      </c>
      <c r="O387" s="61">
        <f t="shared" si="5"/>
        <v>17.167269411346435</v>
      </c>
    </row>
    <row r="388" spans="1:15">
      <c r="A388">
        <v>445</v>
      </c>
      <c r="B388" t="s">
        <v>1736</v>
      </c>
      <c r="C388" s="49" t="s">
        <v>1737</v>
      </c>
      <c r="D388" s="50" t="s">
        <v>934</v>
      </c>
      <c r="E388" s="63">
        <v>72.436000000000007</v>
      </c>
      <c r="F388">
        <v>1000</v>
      </c>
      <c r="G388" s="58" t="s">
        <v>935</v>
      </c>
      <c r="H388" s="52" t="s">
        <v>936</v>
      </c>
      <c r="I388" t="s">
        <v>937</v>
      </c>
      <c r="J388" t="s">
        <v>934</v>
      </c>
      <c r="K388" s="59"/>
      <c r="L388">
        <f>VLOOKUP(C388,'[1]PNECs '!$B$2:$M$706,12,FALSE)</f>
        <v>0.74560000000000004</v>
      </c>
      <c r="M388" t="str">
        <f>VLOOKUP(C388,'[1]PNECs '!$B$2:$N$706,13,FALSE)</f>
        <v>K</v>
      </c>
      <c r="N388">
        <f>VLOOKUP(C388,'[1]PNECs '!$B$2:$O$706,14,FALSE)</f>
        <v>5.5667279815094801</v>
      </c>
      <c r="O388" s="61">
        <f t="shared" si="5"/>
        <v>135.74480049858988</v>
      </c>
    </row>
    <row r="389" spans="1:15">
      <c r="A389">
        <v>446</v>
      </c>
      <c r="B389" t="s">
        <v>1738</v>
      </c>
      <c r="C389" s="49" t="s">
        <v>1739</v>
      </c>
      <c r="D389" s="50" t="s">
        <v>934</v>
      </c>
      <c r="E389" s="60">
        <v>0.69399999999999995</v>
      </c>
      <c r="F389">
        <v>1000</v>
      </c>
      <c r="G389" s="58" t="s">
        <v>935</v>
      </c>
      <c r="H389" s="52" t="s">
        <v>936</v>
      </c>
      <c r="I389" t="s">
        <v>937</v>
      </c>
      <c r="J389" t="s">
        <v>934</v>
      </c>
      <c r="K389" s="59"/>
      <c r="L389">
        <f>VLOOKUP(C389,'[1]PNECs '!$B$2:$M$706,12,FALSE)</f>
        <v>1.3428</v>
      </c>
      <c r="M389" t="str">
        <f>VLOOKUP(C389,'[1]PNECs '!$B$2:$N$706,13,FALSE)</f>
        <v>U</v>
      </c>
      <c r="N389">
        <f>VLOOKUP(C389,'[1]PNECs '!$B$2:$O$706,14,FALSE)</f>
        <v>22.01912211484478</v>
      </c>
      <c r="O389" s="61">
        <f t="shared" ref="O389:O452" si="6">E389*(2.6*(0.615+0.019*N389))</f>
        <v>1.8646007749364923</v>
      </c>
    </row>
    <row r="390" spans="1:15">
      <c r="A390">
        <v>447</v>
      </c>
      <c r="B390" t="s">
        <v>1740</v>
      </c>
      <c r="C390" s="49" t="s">
        <v>1741</v>
      </c>
      <c r="D390" s="50" t="s">
        <v>934</v>
      </c>
      <c r="E390" s="63">
        <v>18.510000000000002</v>
      </c>
      <c r="F390">
        <v>1000</v>
      </c>
      <c r="G390" s="58" t="s">
        <v>935</v>
      </c>
      <c r="H390" s="52" t="s">
        <v>936</v>
      </c>
      <c r="I390" t="s">
        <v>937</v>
      </c>
      <c r="J390" t="s">
        <v>934</v>
      </c>
      <c r="K390" s="59"/>
      <c r="L390">
        <f>VLOOKUP(C390,'[1]PNECs '!$B$2:$M$706,12,FALSE)</f>
        <v>2.1953999999999998</v>
      </c>
      <c r="M390" t="str">
        <f>VLOOKUP(C390,'[1]PNECs '!$B$2:$N$706,13,FALSE)</f>
        <v>K</v>
      </c>
      <c r="N390">
        <f>VLOOKUP(C390,'[1]PNECs '!$B$2:$O$706,14,FALSE)</f>
        <v>156.81947659159655</v>
      </c>
      <c r="O390" s="61">
        <f t="shared" si="6"/>
        <v>172.99227847849636</v>
      </c>
    </row>
    <row r="391" spans="1:15">
      <c r="A391">
        <v>448</v>
      </c>
      <c r="B391" t="s">
        <v>1742</v>
      </c>
      <c r="C391" s="49" t="s">
        <v>1743</v>
      </c>
      <c r="D391" s="50" t="s">
        <v>934</v>
      </c>
      <c r="E391" s="60">
        <v>0.85299999999999998</v>
      </c>
      <c r="F391">
        <v>1000</v>
      </c>
      <c r="G391" s="58" t="s">
        <v>965</v>
      </c>
      <c r="H391" s="52" t="s">
        <v>966</v>
      </c>
      <c r="I391" t="s">
        <v>937</v>
      </c>
      <c r="J391" t="s">
        <v>934</v>
      </c>
      <c r="K391" s="59"/>
      <c r="L391">
        <f>VLOOKUP(C391,'[1]PNECs '!$B$2:$M$706,12,FALSE)</f>
        <v>1.2332000000000001</v>
      </c>
      <c r="M391" t="str">
        <f>VLOOKUP(C391,'[1]PNECs '!$B$2:$N$706,13,FALSE)</f>
        <v>DT</v>
      </c>
      <c r="N391">
        <f>VLOOKUP(C391,'[1]PNECs '!$B$2:$O$706,14,FALSE)</f>
        <v>17.108029875993289</v>
      </c>
      <c r="O391" s="61">
        <f t="shared" si="6"/>
        <v>2.0848485845205804</v>
      </c>
    </row>
    <row r="392" spans="1:15">
      <c r="A392">
        <v>449</v>
      </c>
      <c r="B392" t="s">
        <v>1744</v>
      </c>
      <c r="C392" s="49" t="s">
        <v>1745</v>
      </c>
      <c r="D392" s="50" t="s">
        <v>934</v>
      </c>
      <c r="E392" s="60">
        <v>5.548</v>
      </c>
      <c r="F392">
        <v>1000</v>
      </c>
      <c r="G392" s="58" t="s">
        <v>926</v>
      </c>
      <c r="H392" s="52" t="s">
        <v>927</v>
      </c>
      <c r="I392" t="s">
        <v>937</v>
      </c>
      <c r="J392" t="s">
        <v>934</v>
      </c>
      <c r="K392" s="59"/>
      <c r="L392">
        <f>VLOOKUP(C392,'[1]PNECs '!$B$2:$M$706,12,FALSE)</f>
        <v>1.2943</v>
      </c>
      <c r="M392" t="str">
        <f>VLOOKUP(C392,'[1]PNECs '!$B$2:$N$706,13,FALSE)</f>
        <v>M</v>
      </c>
      <c r="N392">
        <f>VLOOKUP(C392,'[1]PNECs '!$B$2:$O$706,14,FALSE)</f>
        <v>19.692461270145557</v>
      </c>
      <c r="O392" s="61">
        <f t="shared" si="6"/>
        <v>14.268388491262316</v>
      </c>
    </row>
    <row r="393" spans="1:15">
      <c r="A393">
        <v>450</v>
      </c>
      <c r="B393" t="s">
        <v>1746</v>
      </c>
      <c r="C393" s="49" t="s">
        <v>1747</v>
      </c>
      <c r="D393" s="50" t="s">
        <v>934</v>
      </c>
      <c r="E393" s="60">
        <v>7.9720000000000004</v>
      </c>
      <c r="F393">
        <v>1000</v>
      </c>
      <c r="G393" s="58" t="s">
        <v>965</v>
      </c>
      <c r="H393" s="52" t="s">
        <v>966</v>
      </c>
      <c r="I393" t="s">
        <v>937</v>
      </c>
      <c r="J393" t="s">
        <v>934</v>
      </c>
      <c r="K393" s="59"/>
      <c r="L393">
        <f>VLOOKUP(C393,'[1]PNECs '!$B$2:$M$706,12,FALSE)</f>
        <v>0.81620000000000004</v>
      </c>
      <c r="M393" t="str">
        <f>VLOOKUP(C393,'[1]PNECs '!$B$2:$N$706,13,FALSE)</f>
        <v>K</v>
      </c>
      <c r="N393">
        <f>VLOOKUP(C393,'[1]PNECs '!$B$2:$O$706,14,FALSE)</f>
        <v>6.549377145933664</v>
      </c>
      <c r="O393" s="61">
        <f t="shared" si="6"/>
        <v>15.326482749604729</v>
      </c>
    </row>
    <row r="394" spans="1:15">
      <c r="A394">
        <v>451</v>
      </c>
      <c r="B394" t="s">
        <v>1748</v>
      </c>
      <c r="C394" s="49" t="s">
        <v>1749</v>
      </c>
      <c r="D394" s="50" t="s">
        <v>934</v>
      </c>
      <c r="E394" s="63">
        <v>53.7</v>
      </c>
      <c r="F394">
        <v>1000</v>
      </c>
      <c r="G394" s="58" t="s">
        <v>926</v>
      </c>
      <c r="H394" s="52" t="s">
        <v>927</v>
      </c>
      <c r="I394" t="s">
        <v>937</v>
      </c>
      <c r="J394" t="s">
        <v>934</v>
      </c>
      <c r="K394" s="59"/>
      <c r="L394">
        <f>VLOOKUP(C394,'[1]PNECs '!$B$2:$M$706,12,FALSE)</f>
        <v>0.62590000000000001</v>
      </c>
      <c r="M394" t="str">
        <f>VLOOKUP(C394,'[1]PNECs '!$B$2:$N$706,13,FALSE)</f>
        <v>K</v>
      </c>
      <c r="N394">
        <f>VLOOKUP(C394,'[1]PNECs '!$B$2:$O$706,14,FALSE)</f>
        <v>4.2257130242442429</v>
      </c>
      <c r="O394" s="61">
        <f t="shared" si="6"/>
        <v>97.076186996454652</v>
      </c>
    </row>
    <row r="395" spans="1:15">
      <c r="A395">
        <v>452</v>
      </c>
      <c r="B395" t="s">
        <v>1750</v>
      </c>
      <c r="C395" s="49" t="s">
        <v>1751</v>
      </c>
      <c r="D395" s="50" t="s">
        <v>934</v>
      </c>
      <c r="E395" s="63">
        <v>74.350999999999999</v>
      </c>
      <c r="F395">
        <v>1000</v>
      </c>
      <c r="G395" s="58" t="s">
        <v>926</v>
      </c>
      <c r="H395" s="52" t="s">
        <v>927</v>
      </c>
      <c r="I395" t="s">
        <v>937</v>
      </c>
      <c r="J395" t="s">
        <v>934</v>
      </c>
      <c r="K395" s="59"/>
      <c r="L395">
        <f>VLOOKUP(C395,'[1]PNECs '!$B$2:$M$706,12,FALSE)</f>
        <v>1.3371999999999999</v>
      </c>
      <c r="M395" t="str">
        <f>VLOOKUP(C395,'[1]PNECs '!$B$2:$N$706,13,FALSE)</f>
        <v>DT</v>
      </c>
      <c r="N395">
        <f>VLOOKUP(C395,'[1]PNECs '!$B$2:$O$706,14,FALSE)</f>
        <v>21.737019751571172</v>
      </c>
      <c r="O395" s="61">
        <f t="shared" si="6"/>
        <v>198.726005284124</v>
      </c>
    </row>
    <row r="396" spans="1:15">
      <c r="A396">
        <v>453</v>
      </c>
      <c r="B396" t="s">
        <v>1752</v>
      </c>
      <c r="C396" s="49" t="s">
        <v>1753</v>
      </c>
      <c r="D396" s="50" t="s">
        <v>934</v>
      </c>
      <c r="E396" s="60">
        <v>2.9220000000000002</v>
      </c>
      <c r="F396">
        <v>1000</v>
      </c>
      <c r="G396" s="58" t="s">
        <v>935</v>
      </c>
      <c r="H396" s="52" t="s">
        <v>936</v>
      </c>
      <c r="I396" t="s">
        <v>937</v>
      </c>
      <c r="J396" t="s">
        <v>934</v>
      </c>
      <c r="K396" s="59"/>
      <c r="L396">
        <f>VLOOKUP(C396,'[1]PNECs '!$B$2:$M$706,12,FALSE)</f>
        <v>2.6293000000000002</v>
      </c>
      <c r="M396" t="str">
        <f>VLOOKUP(C396,'[1]PNECs '!$B$2:$N$706,13,FALSE)</f>
        <v>K</v>
      </c>
      <c r="N396">
        <f>VLOOKUP(C396,'[1]PNECs '!$B$2:$O$706,14,FALSE)</f>
        <v>425.8925076672075</v>
      </c>
      <c r="O396" s="61">
        <f t="shared" si="6"/>
        <v>66.148498625736877</v>
      </c>
    </row>
    <row r="397" spans="1:15">
      <c r="A397">
        <v>454</v>
      </c>
      <c r="B397" t="s">
        <v>1754</v>
      </c>
      <c r="C397" s="49" t="s">
        <v>1755</v>
      </c>
      <c r="D397" s="50" t="s">
        <v>934</v>
      </c>
      <c r="E397" s="60">
        <v>3.069</v>
      </c>
      <c r="F397">
        <v>1000</v>
      </c>
      <c r="G397" s="58" t="s">
        <v>935</v>
      </c>
      <c r="H397" s="52" t="s">
        <v>936</v>
      </c>
      <c r="I397" t="s">
        <v>937</v>
      </c>
      <c r="J397" t="s">
        <v>934</v>
      </c>
      <c r="K397" s="59"/>
      <c r="L397">
        <f>VLOOKUP(C397,'[1]PNECs '!$B$2:$M$706,12,FALSE)</f>
        <v>0.68420000000000003</v>
      </c>
      <c r="M397" t="str">
        <f>VLOOKUP(C397,'[1]PNECs '!$B$2:$N$706,13,FALSE)</f>
        <v>K</v>
      </c>
      <c r="N397">
        <f>VLOOKUP(C397,'[1]PNECs '!$B$2:$O$706,14,FALSE)</f>
        <v>4.8328131006953088</v>
      </c>
      <c r="O397" s="61">
        <f t="shared" si="6"/>
        <v>5.640027028258074</v>
      </c>
    </row>
    <row r="398" spans="1:15">
      <c r="A398">
        <v>455</v>
      </c>
      <c r="B398" t="s">
        <v>1756</v>
      </c>
      <c r="C398" s="49" t="s">
        <v>1757</v>
      </c>
      <c r="D398" s="50" t="s">
        <v>934</v>
      </c>
      <c r="E398" s="60">
        <v>6.46</v>
      </c>
      <c r="F398">
        <v>1000</v>
      </c>
      <c r="G398" s="58" t="s">
        <v>935</v>
      </c>
      <c r="H398" s="52" t="s">
        <v>936</v>
      </c>
      <c r="I398" t="s">
        <v>937</v>
      </c>
      <c r="J398" t="s">
        <v>934</v>
      </c>
      <c r="K398" s="59"/>
      <c r="L398">
        <f>VLOOKUP(C398,'[1]PNECs '!$B$2:$M$706,12,FALSE)</f>
        <v>1.5435000000000001</v>
      </c>
      <c r="M398" t="str">
        <f>VLOOKUP(C398,'[1]PNECs '!$B$2:$N$706,13,FALSE)</f>
        <v>U</v>
      </c>
      <c r="N398">
        <f>VLOOKUP(C398,'[1]PNECs '!$B$2:$O$706,14,FALSE)</f>
        <v>34.954250959859991</v>
      </c>
      <c r="O398" s="61">
        <f t="shared" si="6"/>
        <v>21.48428038331436</v>
      </c>
    </row>
    <row r="399" spans="1:15">
      <c r="A399">
        <v>456</v>
      </c>
      <c r="B399" t="s">
        <v>1758</v>
      </c>
      <c r="C399" s="49" t="s">
        <v>1759</v>
      </c>
      <c r="D399" s="50" t="s">
        <v>934</v>
      </c>
      <c r="E399" s="60">
        <v>2.2480000000000002</v>
      </c>
      <c r="G399" s="58" t="s">
        <v>965</v>
      </c>
      <c r="H399" s="52" t="s">
        <v>1002</v>
      </c>
      <c r="I399" t="s">
        <v>937</v>
      </c>
      <c r="J399" t="s">
        <v>934</v>
      </c>
      <c r="K399" s="59"/>
      <c r="L399">
        <f>VLOOKUP(C399,'[1]PNECs '!$B$2:$M$706,12,FALSE)</f>
        <v>0.37519999999999998</v>
      </c>
      <c r="M399" t="str">
        <f>VLOOKUP(C399,'[1]PNECs '!$B$2:$N$706,13,FALSE)</f>
        <v>DT</v>
      </c>
      <c r="N399">
        <f>VLOOKUP(C399,'[1]PNECs '!$B$2:$O$706,14,FALSE)</f>
        <v>2.37246601510481</v>
      </c>
      <c r="O399" s="61">
        <f t="shared" si="6"/>
        <v>3.8580171979366074</v>
      </c>
    </row>
    <row r="400" spans="1:15">
      <c r="A400">
        <v>457</v>
      </c>
      <c r="B400" t="s">
        <v>1760</v>
      </c>
      <c r="C400" s="49" t="s">
        <v>1761</v>
      </c>
      <c r="D400" s="50" t="s">
        <v>934</v>
      </c>
      <c r="E400" s="63">
        <v>29.03</v>
      </c>
      <c r="F400">
        <v>1000</v>
      </c>
      <c r="G400" s="58" t="s">
        <v>926</v>
      </c>
      <c r="H400" s="52" t="s">
        <v>927</v>
      </c>
      <c r="I400" t="s">
        <v>937</v>
      </c>
      <c r="J400" t="s">
        <v>934</v>
      </c>
      <c r="K400" s="59"/>
      <c r="L400">
        <f>VLOOKUP(C400,'[1]PNECs '!$B$2:$M$706,12,FALSE)</f>
        <v>2.3224999999999998</v>
      </c>
      <c r="M400" t="str">
        <f>VLOOKUP(C400,'[1]PNECs '!$B$2:$N$706,13,FALSE)</f>
        <v>U</v>
      </c>
      <c r="N400">
        <f>VLOOKUP(C400,'[1]PNECs '!$B$2:$O$706,14,FALSE)</f>
        <v>210.13577690467477</v>
      </c>
      <c r="O400" s="61">
        <f t="shared" si="6"/>
        <v>347.7709052150098</v>
      </c>
    </row>
    <row r="401" spans="1:15">
      <c r="A401">
        <v>458</v>
      </c>
      <c r="B401" t="s">
        <v>1762</v>
      </c>
      <c r="C401" s="49" t="s">
        <v>1763</v>
      </c>
      <c r="D401" s="50" t="s">
        <v>934</v>
      </c>
      <c r="E401" s="60">
        <v>6.7210000000000001</v>
      </c>
      <c r="F401">
        <v>1000</v>
      </c>
      <c r="G401" s="58" t="s">
        <v>965</v>
      </c>
      <c r="H401" s="52" t="s">
        <v>966</v>
      </c>
      <c r="I401" t="s">
        <v>937</v>
      </c>
      <c r="J401" t="s">
        <v>934</v>
      </c>
      <c r="K401" s="59"/>
      <c r="L401">
        <f>VLOOKUP(C401,'[1]PNECs '!$B$2:$M$706,12,FALSE)</f>
        <v>1.3524</v>
      </c>
      <c r="M401" t="str">
        <f>VLOOKUP(C401,'[1]PNECs '!$B$2:$N$706,13,FALSE)</f>
        <v>M</v>
      </c>
      <c r="N401">
        <f>VLOOKUP(C401,'[1]PNECs '!$B$2:$O$706,14,FALSE)</f>
        <v>22.511270159128799</v>
      </c>
      <c r="O401" s="61">
        <f t="shared" si="6"/>
        <v>18.221012388931531</v>
      </c>
    </row>
    <row r="402" spans="1:15">
      <c r="A402">
        <v>459</v>
      </c>
      <c r="B402" t="s">
        <v>1764</v>
      </c>
      <c r="C402" s="49" t="s">
        <v>1765</v>
      </c>
      <c r="D402" s="50" t="s">
        <v>934</v>
      </c>
      <c r="E402" s="63">
        <v>10.199999999999999</v>
      </c>
      <c r="G402" s="58" t="s">
        <v>965</v>
      </c>
      <c r="H402" s="52" t="s">
        <v>346</v>
      </c>
      <c r="I402" t="s">
        <v>937</v>
      </c>
      <c r="J402" t="s">
        <v>934</v>
      </c>
      <c r="K402" s="59"/>
      <c r="L402">
        <f>VLOOKUP(C402,'[1]PNECs '!$B$2:$M$706,12,FALSE)</f>
        <v>1.6964999999999999</v>
      </c>
      <c r="M402" t="str">
        <f>VLOOKUP(C402,'[1]PNECs '!$B$2:$N$706,13,FALSE)</f>
        <v>U</v>
      </c>
      <c r="N402">
        <f>VLOOKUP(C402,'[1]PNECs '!$B$2:$O$706,14,FALSE)</f>
        <v>49.71643737252429</v>
      </c>
      <c r="O402" s="61">
        <f t="shared" si="6"/>
        <v>41.360918463267538</v>
      </c>
    </row>
    <row r="403" spans="1:15">
      <c r="A403">
        <v>460</v>
      </c>
      <c r="B403" t="s">
        <v>1766</v>
      </c>
      <c r="C403" s="49" t="s">
        <v>1767</v>
      </c>
      <c r="D403" s="50" t="s">
        <v>947</v>
      </c>
      <c r="E403" s="60">
        <v>7.8</v>
      </c>
      <c r="G403" s="58" t="s">
        <v>926</v>
      </c>
      <c r="H403" s="52" t="s">
        <v>1048</v>
      </c>
      <c r="I403" t="s">
        <v>937</v>
      </c>
      <c r="J403" t="s">
        <v>934</v>
      </c>
      <c r="K403" s="59"/>
      <c r="L403">
        <f>VLOOKUP(C403,'[1]PNECs '!$B$2:$M$706,12,FALSE)</f>
        <v>3.08</v>
      </c>
      <c r="M403" t="str">
        <f>VLOOKUP(C403,'[1]PNECs '!$B$2:$N$706,13,FALSE)</f>
        <v>E</v>
      </c>
      <c r="N403">
        <f>VLOOKUP(C403,'[1]PNECs '!$B$2:$O$706,14,FALSE)</f>
        <v>1202.2644346174138</v>
      </c>
      <c r="O403" s="61">
        <f t="shared" si="6"/>
        <v>475.72873194678181</v>
      </c>
    </row>
    <row r="404" spans="1:15">
      <c r="A404">
        <v>461</v>
      </c>
      <c r="B404" t="s">
        <v>1768</v>
      </c>
      <c r="C404" s="49" t="s">
        <v>1769</v>
      </c>
      <c r="D404" s="50" t="s">
        <v>934</v>
      </c>
      <c r="E404" s="60">
        <v>9.3350000000000009</v>
      </c>
      <c r="F404">
        <v>1000</v>
      </c>
      <c r="G404" s="58" t="s">
        <v>965</v>
      </c>
      <c r="H404" s="52" t="s">
        <v>966</v>
      </c>
      <c r="I404" t="s">
        <v>937</v>
      </c>
      <c r="J404" t="s">
        <v>934</v>
      </c>
      <c r="K404" s="59"/>
      <c r="L404">
        <f>VLOOKUP(C404,'[1]PNECs '!$B$2:$M$706,12,FALSE)</f>
        <v>1.5631999999999999</v>
      </c>
      <c r="M404" t="str">
        <f>VLOOKUP(C404,'[1]PNECs '!$B$2:$N$706,13,FALSE)</f>
        <v>U</v>
      </c>
      <c r="N404">
        <f>VLOOKUP(C404,'[1]PNECs '!$B$2:$O$706,14,FALSE)</f>
        <v>36.576319300945222</v>
      </c>
      <c r="O404" s="61">
        <f t="shared" si="6"/>
        <v>31.793798069311595</v>
      </c>
    </row>
    <row r="405" spans="1:15">
      <c r="A405">
        <v>462</v>
      </c>
      <c r="B405" t="s">
        <v>1770</v>
      </c>
      <c r="C405" s="49" t="s">
        <v>1771</v>
      </c>
      <c r="D405" s="50" t="s">
        <v>934</v>
      </c>
      <c r="E405" s="60">
        <v>5.3449999999999998</v>
      </c>
      <c r="F405">
        <v>1000</v>
      </c>
      <c r="G405" s="58" t="s">
        <v>965</v>
      </c>
      <c r="H405" s="52" t="s">
        <v>966</v>
      </c>
      <c r="I405" t="s">
        <v>937</v>
      </c>
      <c r="J405" t="s">
        <v>934</v>
      </c>
      <c r="K405" s="59"/>
      <c r="L405">
        <f>VLOOKUP(C405,'[1]PNECs '!$B$2:$M$706,12,FALSE)</f>
        <v>2.0243000000000002</v>
      </c>
      <c r="M405" t="str">
        <f>VLOOKUP(C405,'[1]PNECs '!$B$2:$N$706,13,FALSE)</f>
        <v>U</v>
      </c>
      <c r="N405">
        <f>VLOOKUP(C405,'[1]PNECs '!$B$2:$O$706,14,FALSE)</f>
        <v>105.75477850857899</v>
      </c>
      <c r="O405" s="61">
        <f t="shared" si="6"/>
        <v>36.470463981740728</v>
      </c>
    </row>
    <row r="406" spans="1:15">
      <c r="A406">
        <v>463</v>
      </c>
      <c r="B406" t="s">
        <v>1772</v>
      </c>
      <c r="C406" s="49" t="s">
        <v>1773</v>
      </c>
      <c r="D406" s="50" t="s">
        <v>934</v>
      </c>
      <c r="E406" s="60">
        <v>6.5510000000000002</v>
      </c>
      <c r="F406">
        <v>1000</v>
      </c>
      <c r="G406" s="58" t="s">
        <v>965</v>
      </c>
      <c r="H406" s="52" t="s">
        <v>966</v>
      </c>
      <c r="I406" t="s">
        <v>937</v>
      </c>
      <c r="J406" t="s">
        <v>934</v>
      </c>
      <c r="K406" s="59"/>
      <c r="L406">
        <f>VLOOKUP(C406,'[1]PNECs '!$B$2:$M$706,12,FALSE)</f>
        <v>1.8726</v>
      </c>
      <c r="M406" t="str">
        <f>VLOOKUP(C406,'[1]PNECs '!$B$2:$N$706,13,FALSE)</f>
        <v>U</v>
      </c>
      <c r="N406">
        <f>VLOOKUP(C406,'[1]PNECs '!$B$2:$O$706,14,FALSE)</f>
        <v>74.576157020698872</v>
      </c>
      <c r="O406" s="61">
        <f t="shared" si="6"/>
        <v>34.609340189344358</v>
      </c>
    </row>
    <row r="407" spans="1:15">
      <c r="A407">
        <v>464</v>
      </c>
      <c r="B407" t="s">
        <v>1774</v>
      </c>
      <c r="C407" s="49" t="s">
        <v>1775</v>
      </c>
      <c r="D407" s="50" t="s">
        <v>934</v>
      </c>
      <c r="E407" s="63">
        <v>14.234</v>
      </c>
      <c r="F407">
        <v>1000</v>
      </c>
      <c r="G407" s="58" t="s">
        <v>935</v>
      </c>
      <c r="H407" s="52" t="s">
        <v>936</v>
      </c>
      <c r="I407" t="s">
        <v>937</v>
      </c>
      <c r="J407" t="s">
        <v>934</v>
      </c>
      <c r="K407" s="59"/>
      <c r="L407">
        <f>VLOOKUP(C407,'[1]PNECs '!$B$2:$M$706,12,FALSE)</f>
        <v>1.7791999999999999</v>
      </c>
      <c r="M407" t="str">
        <f>VLOOKUP(C407,'[1]PNECs '!$B$2:$N$706,13,FALSE)</f>
        <v>DT</v>
      </c>
      <c r="N407">
        <f>VLOOKUP(C407,'[1]PNECs '!$B$2:$O$706,14,FALSE)</f>
        <v>60.14506519775486</v>
      </c>
      <c r="O407" s="61">
        <f t="shared" si="6"/>
        <v>65.051745986427221</v>
      </c>
    </row>
    <row r="408" spans="1:15">
      <c r="A408">
        <v>465</v>
      </c>
      <c r="B408" t="s">
        <v>1776</v>
      </c>
      <c r="C408" s="49" t="s">
        <v>1777</v>
      </c>
      <c r="D408" s="50" t="s">
        <v>934</v>
      </c>
      <c r="E408" s="60">
        <v>0.96599999999999997</v>
      </c>
      <c r="F408">
        <v>1000</v>
      </c>
      <c r="G408" s="58" t="s">
        <v>965</v>
      </c>
      <c r="H408" s="52" t="s">
        <v>966</v>
      </c>
      <c r="I408" t="s">
        <v>937</v>
      </c>
      <c r="J408" t="s">
        <v>934</v>
      </c>
      <c r="K408" s="59"/>
      <c r="L408">
        <f>VLOOKUP(C408,'[1]PNECs '!$B$2:$M$706,12,FALSE)</f>
        <v>1.4616</v>
      </c>
      <c r="M408" t="str">
        <f>VLOOKUP(C408,'[1]PNECs '!$B$2:$N$706,13,FALSE)</f>
        <v>U</v>
      </c>
      <c r="N408">
        <f>VLOOKUP(C408,'[1]PNECs '!$B$2:$O$706,14,FALSE)</f>
        <v>28.946762641760312</v>
      </c>
      <c r="O408" s="61">
        <f t="shared" si="6"/>
        <v>2.9259850919698587</v>
      </c>
    </row>
    <row r="409" spans="1:15">
      <c r="A409">
        <v>466</v>
      </c>
      <c r="B409" t="s">
        <v>1778</v>
      </c>
      <c r="C409" s="49" t="s">
        <v>1779</v>
      </c>
      <c r="D409" s="50" t="s">
        <v>934</v>
      </c>
      <c r="E409" s="63">
        <v>13.44</v>
      </c>
      <c r="F409">
        <v>1000</v>
      </c>
      <c r="G409" s="58" t="s">
        <v>926</v>
      </c>
      <c r="H409" s="52" t="s">
        <v>927</v>
      </c>
      <c r="I409" t="s">
        <v>937</v>
      </c>
      <c r="J409" t="s">
        <v>934</v>
      </c>
      <c r="K409" s="59"/>
      <c r="L409">
        <f>VLOOKUP(C409,'[1]PNECs '!$B$2:$M$706,12,FALSE)</f>
        <v>1.1015999999999999</v>
      </c>
      <c r="M409" t="str">
        <f>VLOOKUP(C409,'[1]PNECs '!$B$2:$N$706,13,FALSE)</f>
        <v>K</v>
      </c>
      <c r="N409">
        <f>VLOOKUP(C409,'[1]PNECs '!$B$2:$O$706,14,FALSE)</f>
        <v>12.635720185226541</v>
      </c>
      <c r="O409" s="61">
        <f t="shared" si="6"/>
        <v>29.87986951689857</v>
      </c>
    </row>
    <row r="410" spans="1:15">
      <c r="A410">
        <v>467</v>
      </c>
      <c r="B410" t="s">
        <v>1780</v>
      </c>
      <c r="C410" s="49" t="s">
        <v>1781</v>
      </c>
      <c r="D410" s="50" t="s">
        <v>934</v>
      </c>
      <c r="E410" s="60">
        <v>1.093</v>
      </c>
      <c r="F410">
        <v>1000</v>
      </c>
      <c r="G410" s="58" t="s">
        <v>926</v>
      </c>
      <c r="H410" s="52" t="s">
        <v>927</v>
      </c>
      <c r="I410" t="s">
        <v>937</v>
      </c>
      <c r="J410" t="s">
        <v>934</v>
      </c>
      <c r="K410" s="59"/>
      <c r="L410">
        <f>VLOOKUP(C410,'[1]PNECs '!$B$2:$M$706,12,FALSE)</f>
        <v>1.8468</v>
      </c>
      <c r="M410" t="str">
        <f>VLOOKUP(C410,'[1]PNECs '!$B$2:$N$706,13,FALSE)</f>
        <v>DT</v>
      </c>
      <c r="N410">
        <f>VLOOKUP(C410,'[1]PNECs '!$B$2:$O$706,14,FALSE)</f>
        <v>70.27486176561348</v>
      </c>
      <c r="O410" s="61">
        <f t="shared" si="6"/>
        <v>5.5421419411448873</v>
      </c>
    </row>
    <row r="411" spans="1:15">
      <c r="A411">
        <v>468</v>
      </c>
      <c r="B411" t="s">
        <v>1782</v>
      </c>
      <c r="C411" s="49" t="s">
        <v>1783</v>
      </c>
      <c r="D411" s="50" t="s">
        <v>934</v>
      </c>
      <c r="E411" s="60">
        <v>4246</v>
      </c>
      <c r="F411">
        <v>1000</v>
      </c>
      <c r="G411" s="58" t="s">
        <v>965</v>
      </c>
      <c r="H411" s="52" t="s">
        <v>966</v>
      </c>
      <c r="I411" t="s">
        <v>937</v>
      </c>
      <c r="J411" t="s">
        <v>934</v>
      </c>
      <c r="K411" s="59"/>
      <c r="L411">
        <f>VLOOKUP(C411,'[1]PNECs '!$B$2:$M$706,12,FALSE)</f>
        <v>0.99</v>
      </c>
      <c r="M411" t="str">
        <f>VLOOKUP(C411,'[1]PNECs '!$B$2:$N$706,13,FALSE)</f>
        <v>E</v>
      </c>
      <c r="N411">
        <f>VLOOKUP(C411,'[1]PNECs '!$B$2:$O$706,14,FALSE)</f>
        <v>9.7723722095581103</v>
      </c>
      <c r="O411" s="61">
        <f t="shared" si="6"/>
        <v>8839.1325246481156</v>
      </c>
    </row>
    <row r="412" spans="1:15">
      <c r="A412">
        <v>469</v>
      </c>
      <c r="B412" t="s">
        <v>1784</v>
      </c>
      <c r="C412" s="49" t="s">
        <v>1785</v>
      </c>
      <c r="D412" s="50" t="s">
        <v>934</v>
      </c>
      <c r="E412" s="60">
        <v>8.9380000000000006</v>
      </c>
      <c r="F412">
        <v>1000</v>
      </c>
      <c r="G412" s="58" t="s">
        <v>935</v>
      </c>
      <c r="H412" s="52" t="s">
        <v>936</v>
      </c>
      <c r="I412" t="s">
        <v>937</v>
      </c>
      <c r="J412" t="s">
        <v>934</v>
      </c>
      <c r="K412" s="59"/>
      <c r="L412">
        <f>VLOOKUP(C412,'[1]PNECs '!$B$2:$M$706,12,FALSE)</f>
        <v>1.6959</v>
      </c>
      <c r="M412" t="str">
        <f>VLOOKUP(C412,'[1]PNECs '!$B$2:$N$706,13,FALSE)</f>
        <v>U</v>
      </c>
      <c r="N412">
        <f>VLOOKUP(C412,'[1]PNECs '!$B$2:$O$706,14,FALSE)</f>
        <v>49.647799000606874</v>
      </c>
      <c r="O412" s="61">
        <f t="shared" si="6"/>
        <v>36.213212156890762</v>
      </c>
    </row>
    <row r="413" spans="1:15">
      <c r="A413">
        <v>470</v>
      </c>
      <c r="B413" t="s">
        <v>1786</v>
      </c>
      <c r="C413" s="49" t="s">
        <v>1787</v>
      </c>
      <c r="D413" s="50" t="s">
        <v>934</v>
      </c>
      <c r="E413" s="60">
        <v>2.5700000000000001E-4</v>
      </c>
      <c r="F413">
        <v>1000</v>
      </c>
      <c r="G413" s="58" t="s">
        <v>926</v>
      </c>
      <c r="H413" s="52" t="s">
        <v>927</v>
      </c>
      <c r="I413" t="s">
        <v>937</v>
      </c>
      <c r="J413" t="s">
        <v>934</v>
      </c>
      <c r="K413" s="59"/>
      <c r="L413">
        <f>VLOOKUP(C413,'[1]PNECs '!$B$2:$M$706,12,FALSE)</f>
        <v>5.7023999999999999</v>
      </c>
      <c r="M413" t="str">
        <f>VLOOKUP(C413,'[1]PNECs '!$B$2:$N$706,13,FALSE)</f>
        <v>K</v>
      </c>
      <c r="N413">
        <f>VLOOKUP(C413,'[1]PNECs '!$B$2:$O$706,14,FALSE)</f>
        <v>503964.56361264322</v>
      </c>
      <c r="O413" s="61">
        <f t="shared" si="6"/>
        <v>6.3986442497133957</v>
      </c>
    </row>
    <row r="414" spans="1:15">
      <c r="A414">
        <v>471</v>
      </c>
      <c r="B414" t="s">
        <v>1788</v>
      </c>
      <c r="C414" s="49" t="s">
        <v>1789</v>
      </c>
      <c r="D414" s="50" t="s">
        <v>934</v>
      </c>
      <c r="E414" s="60">
        <v>1.833</v>
      </c>
      <c r="F414">
        <v>1000</v>
      </c>
      <c r="G414" s="58" t="s">
        <v>935</v>
      </c>
      <c r="H414" s="52" t="s">
        <v>936</v>
      </c>
      <c r="I414" t="s">
        <v>937</v>
      </c>
      <c r="J414" t="s">
        <v>934</v>
      </c>
      <c r="K414" s="59"/>
      <c r="L414">
        <f>VLOOKUP(C414,'[1]PNECs '!$B$2:$M$706,12,FALSE)</f>
        <v>2.9584999999999999</v>
      </c>
      <c r="M414" t="str">
        <f>VLOOKUP(C414,'[1]PNECs '!$B$2:$N$706,13,FALSE)</f>
        <v>DT</v>
      </c>
      <c r="N414">
        <f>VLOOKUP(C414,'[1]PNECs '!$B$2:$O$706,14,FALSE)</f>
        <v>908.86629906558869</v>
      </c>
      <c r="O414" s="61">
        <f t="shared" si="6"/>
        <v>85.228992153648861</v>
      </c>
    </row>
    <row r="415" spans="1:15">
      <c r="A415">
        <v>472</v>
      </c>
      <c r="B415" t="s">
        <v>1790</v>
      </c>
      <c r="C415" s="49" t="s">
        <v>1791</v>
      </c>
      <c r="D415" s="50" t="s">
        <v>934</v>
      </c>
      <c r="E415" s="63">
        <v>346.56099999999998</v>
      </c>
      <c r="F415">
        <v>1000</v>
      </c>
      <c r="G415" s="58" t="s">
        <v>965</v>
      </c>
      <c r="H415" s="52" t="s">
        <v>966</v>
      </c>
      <c r="I415" t="s">
        <v>937</v>
      </c>
      <c r="J415" t="s">
        <v>934</v>
      </c>
      <c r="K415" s="59"/>
      <c r="L415">
        <f>VLOOKUP(C415,'[1]PNECs '!$B$2:$M$706,12,FALSE)</f>
        <v>0.5</v>
      </c>
      <c r="M415" t="str">
        <f>VLOOKUP(C415,'[1]PNECs '!$B$2:$N$706,13,FALSE)</f>
        <v>DT</v>
      </c>
      <c r="N415">
        <f>VLOOKUP(C415,'[1]PNECs '!$B$2:$O$706,14,FALSE)</f>
        <v>3.1622776601683795</v>
      </c>
      <c r="O415" s="61">
        <f t="shared" si="6"/>
        <v>608.2895911443693</v>
      </c>
    </row>
    <row r="416" spans="1:15">
      <c r="A416">
        <v>473</v>
      </c>
      <c r="B416" t="s">
        <v>85</v>
      </c>
      <c r="C416" s="49" t="s">
        <v>136</v>
      </c>
      <c r="D416" s="50" t="s">
        <v>934</v>
      </c>
      <c r="E416" s="62">
        <v>5.9029999999999996</v>
      </c>
      <c r="F416">
        <v>1000</v>
      </c>
      <c r="G416" s="58" t="s">
        <v>965</v>
      </c>
      <c r="H416" s="52" t="s">
        <v>966</v>
      </c>
      <c r="I416" t="s">
        <v>937</v>
      </c>
      <c r="J416" t="s">
        <v>934</v>
      </c>
      <c r="K416" s="59" t="s">
        <v>939</v>
      </c>
      <c r="L416">
        <f>VLOOKUP(C416,'[1]PNECs '!$B$2:$M$706,12,FALSE)</f>
        <v>1.6099000000000001</v>
      </c>
      <c r="M416" t="str">
        <f>VLOOKUP(C416,'[1]PNECs '!$B$2:$N$706,13,FALSE)</f>
        <v>M</v>
      </c>
      <c r="N416">
        <f>VLOOKUP(C416,'[1]PNECs '!$B$2:$O$706,14,FALSE)</f>
        <v>40.728648582724261</v>
      </c>
      <c r="O416" s="61">
        <f t="shared" si="6"/>
        <v>21.315704901640775</v>
      </c>
    </row>
    <row r="417" spans="1:15">
      <c r="A417">
        <v>474</v>
      </c>
      <c r="B417" t="s">
        <v>1792</v>
      </c>
      <c r="C417" s="49" t="s">
        <v>1793</v>
      </c>
      <c r="D417" s="50" t="s">
        <v>934</v>
      </c>
      <c r="E417" s="64">
        <v>240.7</v>
      </c>
      <c r="F417">
        <v>1000</v>
      </c>
      <c r="G417" s="58" t="s">
        <v>935</v>
      </c>
      <c r="H417" s="52" t="s">
        <v>936</v>
      </c>
      <c r="I417" t="s">
        <v>937</v>
      </c>
      <c r="J417" t="s">
        <v>934</v>
      </c>
      <c r="K417" s="59" t="s">
        <v>939</v>
      </c>
      <c r="L417">
        <f>VLOOKUP(C417,'[1]PNECs '!$B$2:$M$706,12,FALSE)</f>
        <v>1.3225</v>
      </c>
      <c r="M417" t="str">
        <f>VLOOKUP(C417,'[1]PNECs '!$B$2:$N$706,13,FALSE)</f>
        <v>M</v>
      </c>
      <c r="N417">
        <f>VLOOKUP(C417,'[1]PNECs '!$B$2:$O$706,14,FALSE)</f>
        <v>21.013577690467482</v>
      </c>
      <c r="O417" s="61">
        <f t="shared" si="6"/>
        <v>634.74292661471884</v>
      </c>
    </row>
    <row r="418" spans="1:15">
      <c r="A418">
        <v>475</v>
      </c>
      <c r="B418" t="s">
        <v>1794</v>
      </c>
      <c r="C418" s="49" t="s">
        <v>1795</v>
      </c>
      <c r="D418" s="50" t="s">
        <v>934</v>
      </c>
      <c r="E418" s="63">
        <v>18.321000000000002</v>
      </c>
      <c r="F418">
        <v>1000</v>
      </c>
      <c r="G418" s="58" t="s">
        <v>926</v>
      </c>
      <c r="H418" s="52" t="s">
        <v>927</v>
      </c>
      <c r="I418" t="s">
        <v>937</v>
      </c>
      <c r="J418" t="s">
        <v>934</v>
      </c>
      <c r="K418" s="59"/>
      <c r="L418">
        <f>VLOOKUP(C418,'[1]PNECs '!$B$2:$M$706,12,FALSE)</f>
        <v>1.385</v>
      </c>
      <c r="M418" t="str">
        <f>VLOOKUP(C418,'[1]PNECs '!$B$2:$N$706,13,FALSE)</f>
        <v>K</v>
      </c>
      <c r="N418">
        <f>VLOOKUP(C418,'[1]PNECs '!$B$2:$O$706,14,FALSE)</f>
        <v>24.266100950824168</v>
      </c>
      <c r="O418" s="61">
        <f t="shared" si="6"/>
        <v>51.257493234690457</v>
      </c>
    </row>
    <row r="419" spans="1:15">
      <c r="A419">
        <v>476</v>
      </c>
      <c r="B419" t="s">
        <v>1796</v>
      </c>
      <c r="C419" s="49" t="s">
        <v>806</v>
      </c>
      <c r="D419" s="50" t="s">
        <v>934</v>
      </c>
      <c r="E419" s="62">
        <v>2414</v>
      </c>
      <c r="F419">
        <v>1000</v>
      </c>
      <c r="G419" s="58" t="s">
        <v>935</v>
      </c>
      <c r="H419" s="52" t="s">
        <v>936</v>
      </c>
      <c r="I419" t="s">
        <v>937</v>
      </c>
      <c r="J419" t="s">
        <v>934</v>
      </c>
      <c r="K419" s="59" t="s">
        <v>939</v>
      </c>
      <c r="L419">
        <f>VLOOKUP(C419,'[1]PNECs '!$B$2:$M$706,12,FALSE)</f>
        <v>0.32879999999999998</v>
      </c>
      <c r="M419" t="str">
        <f>VLOOKUP(C419,'[1]PNECs '!$B$2:$N$706,13,FALSE)</f>
        <v>M</v>
      </c>
      <c r="N419">
        <f>VLOOKUP(C419,'[1]PNECs '!$B$2:$O$706,14,FALSE)</f>
        <v>2.1320628358116562</v>
      </c>
      <c r="O419" s="61">
        <f t="shared" si="6"/>
        <v>4114.2379044710779</v>
      </c>
    </row>
    <row r="420" spans="1:15">
      <c r="A420">
        <v>477</v>
      </c>
      <c r="B420" t="s">
        <v>1797</v>
      </c>
      <c r="C420" s="49" t="s">
        <v>1798</v>
      </c>
      <c r="D420" s="50" t="s">
        <v>934</v>
      </c>
      <c r="E420" s="63">
        <v>29.512</v>
      </c>
      <c r="F420">
        <v>1000</v>
      </c>
      <c r="G420" s="58" t="s">
        <v>926</v>
      </c>
      <c r="H420" s="52" t="s">
        <v>927</v>
      </c>
      <c r="I420" t="s">
        <v>937</v>
      </c>
      <c r="J420" t="s">
        <v>934</v>
      </c>
      <c r="K420" s="59"/>
      <c r="L420">
        <f>VLOOKUP(C420,'[1]PNECs '!$B$2:$M$706,12,FALSE)</f>
        <v>0.67959999999999998</v>
      </c>
      <c r="M420" t="str">
        <f>VLOOKUP(C420,'[1]PNECs '!$B$2:$N$706,13,FALSE)</f>
        <v>M</v>
      </c>
      <c r="N420">
        <f>VLOOKUP(C420,'[1]PNECs '!$B$2:$O$706,14,FALSE)</f>
        <v>4.7818946066590815</v>
      </c>
      <c r="O420" s="61">
        <f t="shared" si="6"/>
        <v>54.161177717407107</v>
      </c>
    </row>
    <row r="421" spans="1:15">
      <c r="A421">
        <v>478</v>
      </c>
      <c r="B421" t="s">
        <v>1799</v>
      </c>
      <c r="C421" s="49" t="s">
        <v>1800</v>
      </c>
      <c r="D421" s="50" t="s">
        <v>934</v>
      </c>
      <c r="E421" s="60">
        <v>2.5000000000000001E-2</v>
      </c>
      <c r="F421">
        <v>1000</v>
      </c>
      <c r="G421" s="58" t="s">
        <v>935</v>
      </c>
      <c r="H421" s="52" t="s">
        <v>936</v>
      </c>
      <c r="I421" t="s">
        <v>937</v>
      </c>
      <c r="J421" t="s">
        <v>934</v>
      </c>
      <c r="K421" s="59"/>
      <c r="L421">
        <f>VLOOKUP(C421,'[1]PNECs '!$B$2:$M$706,12,FALSE)</f>
        <v>3.6785999999999999</v>
      </c>
      <c r="M421" t="str">
        <f>VLOOKUP(C421,'[1]PNECs '!$B$2:$N$706,13,FALSE)</f>
        <v>M</v>
      </c>
      <c r="N421">
        <f>VLOOKUP(C421,'[1]PNECs '!$B$2:$O$706,14,FALSE)</f>
        <v>4770.8965542564947</v>
      </c>
      <c r="O421" s="61">
        <f t="shared" si="6"/>
        <v>5.9320322445067717</v>
      </c>
    </row>
    <row r="422" spans="1:15">
      <c r="A422">
        <v>479</v>
      </c>
      <c r="B422" t="s">
        <v>1801</v>
      </c>
      <c r="C422" s="49" t="s">
        <v>1802</v>
      </c>
      <c r="D422" s="50" t="s">
        <v>934</v>
      </c>
      <c r="E422" s="60">
        <v>0.35299999999999998</v>
      </c>
      <c r="F422">
        <v>1000</v>
      </c>
      <c r="G422" s="58" t="s">
        <v>926</v>
      </c>
      <c r="H422" s="52" t="s">
        <v>927</v>
      </c>
      <c r="I422" t="s">
        <v>937</v>
      </c>
      <c r="J422" t="s">
        <v>934</v>
      </c>
      <c r="K422" s="59"/>
      <c r="L422">
        <f>VLOOKUP(C422,'[1]PNECs '!$B$2:$M$706,12,FALSE)</f>
        <v>2.9009</v>
      </c>
      <c r="M422" t="str">
        <f>VLOOKUP(C422,'[1]PNECs '!$B$2:$N$706,13,FALSE)</f>
        <v>M</v>
      </c>
      <c r="N422">
        <f>VLOOKUP(C422,'[1]PNECs '!$B$2:$O$706,14,FALSE)</f>
        <v>795.97604905628623</v>
      </c>
      <c r="O422" s="61">
        <f t="shared" si="6"/>
        <v>14.44483653865333</v>
      </c>
    </row>
    <row r="423" spans="1:15">
      <c r="A423">
        <v>480</v>
      </c>
      <c r="B423" t="s">
        <v>1803</v>
      </c>
      <c r="C423" s="49" t="s">
        <v>1804</v>
      </c>
      <c r="D423" s="50" t="s">
        <v>934</v>
      </c>
      <c r="E423" s="60">
        <v>1.5649999999999999</v>
      </c>
      <c r="F423">
        <v>1000</v>
      </c>
      <c r="G423" s="58" t="s">
        <v>935</v>
      </c>
      <c r="H423" s="52" t="s">
        <v>936</v>
      </c>
      <c r="I423" t="s">
        <v>937</v>
      </c>
      <c r="J423" t="s">
        <v>934</v>
      </c>
      <c r="K423" s="59"/>
      <c r="L423">
        <f>VLOOKUP(C423,'[1]PNECs '!$B$2:$M$706,12,FALSE)</f>
        <v>2.9459</v>
      </c>
      <c r="M423" t="str">
        <f>VLOOKUP(C423,'[1]PNECs '!$B$2:$N$706,13,FALSE)</f>
        <v>U</v>
      </c>
      <c r="N423">
        <f>VLOOKUP(C423,'[1]PNECs '!$B$2:$O$706,14,FALSE)</f>
        <v>882.87658716530257</v>
      </c>
      <c r="O423" s="61">
        <f t="shared" si="6"/>
        <v>70.7585068303367</v>
      </c>
    </row>
    <row r="424" spans="1:15">
      <c r="A424">
        <v>481</v>
      </c>
      <c r="B424" t="s">
        <v>1805</v>
      </c>
      <c r="C424" s="49" t="s">
        <v>1806</v>
      </c>
      <c r="D424" s="50" t="s">
        <v>934</v>
      </c>
      <c r="E424" s="60">
        <v>0.14199999999999999</v>
      </c>
      <c r="F424">
        <v>1000</v>
      </c>
      <c r="G424" s="58" t="s">
        <v>926</v>
      </c>
      <c r="H424" s="52" t="s">
        <v>927</v>
      </c>
      <c r="I424" t="s">
        <v>937</v>
      </c>
      <c r="J424" t="s">
        <v>934</v>
      </c>
      <c r="K424" s="59"/>
      <c r="L424">
        <f>VLOOKUP(C424,'[1]PNECs '!$B$2:$M$706,12,FALSE)</f>
        <v>3.4411999999999998</v>
      </c>
      <c r="M424" t="str">
        <f>VLOOKUP(C424,'[1]PNECs '!$B$2:$N$706,13,FALSE)</f>
        <v>DT</v>
      </c>
      <c r="N424">
        <f>VLOOKUP(C424,'[1]PNECs '!$B$2:$O$706,14,FALSE)</f>
        <v>2761.8494420752927</v>
      </c>
      <c r="O424" s="61">
        <f t="shared" si="6"/>
        <v>19.600879466269763</v>
      </c>
    </row>
    <row r="425" spans="1:15">
      <c r="A425">
        <v>482</v>
      </c>
      <c r="B425" t="s">
        <v>1807</v>
      </c>
      <c r="C425" s="49" t="s">
        <v>1808</v>
      </c>
      <c r="D425" s="50" t="s">
        <v>947</v>
      </c>
      <c r="E425" s="62">
        <v>6</v>
      </c>
      <c r="G425" s="58" t="s">
        <v>1809</v>
      </c>
      <c r="H425" s="52" t="s">
        <v>1810</v>
      </c>
      <c r="I425" t="s">
        <v>937</v>
      </c>
      <c r="J425" t="s">
        <v>1012</v>
      </c>
      <c r="K425" s="59" t="s">
        <v>939</v>
      </c>
      <c r="L425">
        <f>VLOOKUP(C425,'[1]PNECs '!$B$2:$M$706,12,FALSE)</f>
        <v>1.89</v>
      </c>
      <c r="M425" t="str">
        <f>VLOOKUP(C425,'[1]PNECs '!$B$2:$N$706,13,FALSE)</f>
        <v>E</v>
      </c>
      <c r="N425">
        <f>VLOOKUP(C425,'[1]PNECs '!$B$2:$O$706,14,FALSE)</f>
        <v>77.624711662869217</v>
      </c>
      <c r="O425" s="61">
        <f t="shared" si="6"/>
        <v>32.601964536874441</v>
      </c>
    </row>
    <row r="426" spans="1:15">
      <c r="A426">
        <v>483</v>
      </c>
      <c r="B426" t="s">
        <v>1811</v>
      </c>
      <c r="C426" s="49" t="s">
        <v>1812</v>
      </c>
      <c r="D426" s="50" t="s">
        <v>934</v>
      </c>
      <c r="E426" s="60">
        <v>1.6E-2</v>
      </c>
      <c r="F426">
        <v>1000</v>
      </c>
      <c r="G426" s="58" t="s">
        <v>935</v>
      </c>
      <c r="H426" s="52" t="s">
        <v>936</v>
      </c>
      <c r="I426" t="s">
        <v>937</v>
      </c>
      <c r="J426" t="s">
        <v>934</v>
      </c>
      <c r="K426" s="59"/>
      <c r="L426">
        <f>VLOOKUP(C426,'[1]PNECs '!$B$2:$M$706,12,FALSE)</f>
        <v>4.9451999999999998</v>
      </c>
      <c r="M426" t="str">
        <f>VLOOKUP(C426,'[1]PNECs '!$B$2:$N$706,13,FALSE)</f>
        <v>U</v>
      </c>
      <c r="N426">
        <f>VLOOKUP(C426,'[1]PNECs '!$B$2:$O$706,14,FALSE)</f>
        <v>88145.470444722232</v>
      </c>
      <c r="O426" s="61">
        <f t="shared" si="6"/>
        <v>69.695763839508459</v>
      </c>
    </row>
    <row r="427" spans="1:15">
      <c r="A427">
        <v>484</v>
      </c>
      <c r="B427" t="s">
        <v>1813</v>
      </c>
      <c r="C427" s="49" t="s">
        <v>1814</v>
      </c>
      <c r="D427" s="50" t="s">
        <v>934</v>
      </c>
      <c r="E427" s="60">
        <v>1.6E-2</v>
      </c>
      <c r="F427">
        <v>1000</v>
      </c>
      <c r="G427" s="58" t="s">
        <v>935</v>
      </c>
      <c r="H427" s="52" t="s">
        <v>936</v>
      </c>
      <c r="I427" t="s">
        <v>949</v>
      </c>
      <c r="J427" t="s">
        <v>934</v>
      </c>
      <c r="K427" s="59"/>
      <c r="L427">
        <f>VLOOKUP(C427,'[1]PNECs '!$B$2:$M$706,12,FALSE)</f>
        <v>4.9409000000000001</v>
      </c>
      <c r="M427" t="str">
        <f>VLOOKUP(C427,'[1]PNECs '!$B$2:$N$706,13,FALSE)</f>
        <v>U</v>
      </c>
      <c r="N427">
        <f>VLOOKUP(C427,'[1]PNECs '!$B$2:$O$706,14,FALSE)</f>
        <v>87277.038244241689</v>
      </c>
      <c r="O427" s="61">
        <f t="shared" si="6"/>
        <v>69.009355028248621</v>
      </c>
    </row>
    <row r="428" spans="1:15">
      <c r="A428">
        <v>485</v>
      </c>
      <c r="B428" t="s">
        <v>1815</v>
      </c>
      <c r="C428" s="49" t="s">
        <v>1816</v>
      </c>
      <c r="D428" s="50" t="s">
        <v>934</v>
      </c>
      <c r="E428" s="60">
        <v>1.6E-2</v>
      </c>
      <c r="F428">
        <v>1000</v>
      </c>
      <c r="G428" s="58" t="s">
        <v>935</v>
      </c>
      <c r="H428" s="52" t="s">
        <v>936</v>
      </c>
      <c r="I428" t="s">
        <v>937</v>
      </c>
      <c r="J428" t="s">
        <v>934</v>
      </c>
      <c r="K428" s="59"/>
      <c r="L428">
        <f>VLOOKUP(C428,'[1]PNECs '!$B$2:$M$706,12,FALSE)</f>
        <v>4.9409000000000001</v>
      </c>
      <c r="M428" t="str">
        <f>VLOOKUP(C428,'[1]PNECs '!$B$2:$N$706,13,FALSE)</f>
        <v>U</v>
      </c>
      <c r="N428">
        <f>VLOOKUP(C428,'[1]PNECs '!$B$2:$O$706,14,FALSE)</f>
        <v>87277.038244241689</v>
      </c>
      <c r="O428" s="61">
        <f t="shared" si="6"/>
        <v>69.009355028248621</v>
      </c>
    </row>
    <row r="429" spans="1:15">
      <c r="A429">
        <v>486</v>
      </c>
      <c r="B429" t="s">
        <v>1817</v>
      </c>
      <c r="C429" s="49" t="s">
        <v>1818</v>
      </c>
      <c r="D429" s="50" t="s">
        <v>934</v>
      </c>
      <c r="E429" s="60">
        <v>3.5999999999999997E-2</v>
      </c>
      <c r="F429">
        <v>1000</v>
      </c>
      <c r="G429" s="58" t="s">
        <v>935</v>
      </c>
      <c r="H429" s="52" t="s">
        <v>936</v>
      </c>
      <c r="I429" t="s">
        <v>937</v>
      </c>
      <c r="J429" t="s">
        <v>934</v>
      </c>
      <c r="K429" s="59"/>
      <c r="L429">
        <f>VLOOKUP(C429,'[1]PNECs '!$B$2:$M$706,12,FALSE)</f>
        <v>4.5766999999999998</v>
      </c>
      <c r="M429" t="str">
        <f>VLOOKUP(C429,'[1]PNECs '!$B$2:$N$706,13,FALSE)</f>
        <v>U</v>
      </c>
      <c r="N429">
        <f>VLOOKUP(C429,'[1]PNECs '!$B$2:$O$706,14,FALSE)</f>
        <v>37731.146335838886</v>
      </c>
      <c r="O429" s="61">
        <f t="shared" si="6"/>
        <v>67.158634643655873</v>
      </c>
    </row>
    <row r="430" spans="1:15">
      <c r="A430">
        <v>487</v>
      </c>
      <c r="B430" t="s">
        <v>1819</v>
      </c>
      <c r="C430" s="49" t="s">
        <v>1820</v>
      </c>
      <c r="D430" s="50" t="s">
        <v>947</v>
      </c>
      <c r="E430" s="60">
        <v>0.1</v>
      </c>
      <c r="G430" s="58" t="s">
        <v>926</v>
      </c>
      <c r="H430" s="52" t="s">
        <v>1048</v>
      </c>
      <c r="I430" t="s">
        <v>937</v>
      </c>
      <c r="J430" t="s">
        <v>1012</v>
      </c>
      <c r="K430" s="59"/>
      <c r="L430">
        <f>VLOOKUP(C430,'[1]PNECs '!$B$2:$M$706,12,FALSE)</f>
        <v>2.0156000000000001</v>
      </c>
      <c r="M430" t="str">
        <f>VLOOKUP(C430,'[1]PNECs '!$B$2:$N$706,13,FALSE)</f>
        <v>DT</v>
      </c>
      <c r="N430">
        <f>VLOOKUP(C430,'[1]PNECs '!$B$2:$O$706,14,FALSE)</f>
        <v>103.65732567670058</v>
      </c>
      <c r="O430" s="61">
        <f t="shared" si="6"/>
        <v>0.67196718884290085</v>
      </c>
    </row>
    <row r="431" spans="1:15">
      <c r="A431">
        <v>488</v>
      </c>
      <c r="B431" t="s">
        <v>1821</v>
      </c>
      <c r="C431" s="49" t="s">
        <v>1822</v>
      </c>
      <c r="D431" s="50" t="s">
        <v>947</v>
      </c>
      <c r="E431" s="60">
        <v>0.05</v>
      </c>
      <c r="G431" s="58" t="s">
        <v>926</v>
      </c>
      <c r="H431" s="52" t="s">
        <v>1048</v>
      </c>
      <c r="I431" t="s">
        <v>937</v>
      </c>
      <c r="J431" t="s">
        <v>1012</v>
      </c>
      <c r="K431" s="59"/>
      <c r="L431">
        <f>VLOOKUP(C431,'[1]PNECs '!$B$2:$M$706,12,FALSE)</f>
        <v>1.96</v>
      </c>
      <c r="M431" t="str">
        <f>VLOOKUP(C431,'[1]PNECs '!$B$2:$N$706,13,FALSE)</f>
        <v>E</v>
      </c>
      <c r="N431">
        <f>VLOOKUP(C431,'[1]PNECs '!$B$2:$O$706,14,FALSE)</f>
        <v>91.201083935590972</v>
      </c>
      <c r="O431" s="61">
        <f t="shared" si="6"/>
        <v>0.30521667732090974</v>
      </c>
    </row>
    <row r="432" spans="1:15">
      <c r="A432">
        <v>489</v>
      </c>
      <c r="B432" t="s">
        <v>1823</v>
      </c>
      <c r="C432" s="49" t="s">
        <v>1824</v>
      </c>
      <c r="D432" s="57" t="s">
        <v>924</v>
      </c>
      <c r="E432" s="51" t="s">
        <v>925</v>
      </c>
      <c r="F432">
        <v>1000</v>
      </c>
      <c r="G432" s="58" t="s">
        <v>926</v>
      </c>
      <c r="H432" s="52" t="s">
        <v>927</v>
      </c>
      <c r="I432" s="48" t="s">
        <v>925</v>
      </c>
      <c r="J432" s="48" t="s">
        <v>925</v>
      </c>
      <c r="K432" s="59"/>
      <c r="L432">
        <f>VLOOKUP(C432,'[1]PNECs '!$B$2:$M$706,12,FALSE)</f>
        <v>4.0804999999999998</v>
      </c>
      <c r="M432" t="str">
        <f>VLOOKUP(C432,'[1]PNECs '!$B$2:$N$706,13,FALSE)</f>
        <v>U</v>
      </c>
      <c r="N432">
        <f>VLOOKUP(C432,'[1]PNECs '!$B$2:$O$706,14,FALSE)</f>
        <v>12036.493897912145</v>
      </c>
      <c r="O432" s="61" t="s">
        <v>925</v>
      </c>
    </row>
    <row r="433" spans="1:15">
      <c r="A433">
        <v>490</v>
      </c>
      <c r="B433" t="s">
        <v>1825</v>
      </c>
      <c r="C433" s="49" t="s">
        <v>1826</v>
      </c>
      <c r="D433" s="50" t="s">
        <v>947</v>
      </c>
      <c r="E433" s="60">
        <v>4.4400000000000004</v>
      </c>
      <c r="G433" s="58" t="s">
        <v>965</v>
      </c>
      <c r="H433" s="52" t="s">
        <v>346</v>
      </c>
      <c r="I433" t="s">
        <v>937</v>
      </c>
      <c r="J433" t="s">
        <v>1012</v>
      </c>
      <c r="K433" s="59"/>
      <c r="L433">
        <f>VLOOKUP(C433,'[1]PNECs '!$B$2:$M$706,12,FALSE)</f>
        <v>0.50780000000000003</v>
      </c>
      <c r="M433" t="str">
        <f>VLOOKUP(C433,'[1]PNECs '!$B$2:$N$706,13,FALSE)</f>
        <v>K</v>
      </c>
      <c r="N433">
        <f>VLOOKUP(C433,'[1]PNECs '!$B$2:$O$706,14,FALSE)</f>
        <v>3.2195857757901178</v>
      </c>
      <c r="O433" s="61">
        <f t="shared" si="6"/>
        <v>7.8057310657187031</v>
      </c>
    </row>
    <row r="434" spans="1:15">
      <c r="A434">
        <v>491</v>
      </c>
      <c r="B434" t="s">
        <v>324</v>
      </c>
      <c r="C434" s="49" t="s">
        <v>331</v>
      </c>
      <c r="D434" s="50" t="s">
        <v>947</v>
      </c>
      <c r="E434" s="60">
        <v>0.15</v>
      </c>
      <c r="G434" s="58" t="s">
        <v>926</v>
      </c>
      <c r="H434" s="52" t="s">
        <v>1047</v>
      </c>
      <c r="I434" t="s">
        <v>937</v>
      </c>
      <c r="J434" t="s">
        <v>1012</v>
      </c>
      <c r="K434" s="59"/>
      <c r="L434">
        <f>VLOOKUP(C434,'[1]PNECs '!$B$2:$M$706,12,FALSE)</f>
        <v>1.6</v>
      </c>
      <c r="M434" t="str">
        <f>VLOOKUP(C434,'[1]PNECs '!$B$2:$N$706,13,FALSE)</f>
        <v>E</v>
      </c>
      <c r="N434">
        <f>VLOOKUP(C434,'[1]PNECs '!$B$2:$O$706,14,FALSE)</f>
        <v>39.810717055349755</v>
      </c>
      <c r="O434" s="61">
        <f t="shared" si="6"/>
        <v>0.53484741338014175</v>
      </c>
    </row>
    <row r="435" spans="1:15">
      <c r="A435">
        <v>492</v>
      </c>
      <c r="B435" t="s">
        <v>1827</v>
      </c>
      <c r="C435" s="49" t="s">
        <v>1828</v>
      </c>
      <c r="D435" s="50" t="s">
        <v>934</v>
      </c>
      <c r="E435" s="60">
        <v>0.27800000000000002</v>
      </c>
      <c r="F435">
        <v>1000</v>
      </c>
      <c r="G435" s="58" t="s">
        <v>926</v>
      </c>
      <c r="H435" s="52" t="s">
        <v>927</v>
      </c>
      <c r="I435" t="s">
        <v>937</v>
      </c>
      <c r="J435" t="s">
        <v>934</v>
      </c>
      <c r="K435" s="59"/>
      <c r="L435">
        <f>VLOOKUP(C435,'[1]PNECs '!$B$2:$M$706,12,FALSE)</f>
        <v>3.7837999999999998</v>
      </c>
      <c r="M435" t="str">
        <f>VLOOKUP(C435,'[1]PNECs '!$B$2:$N$706,13,FALSE)</f>
        <v>U</v>
      </c>
      <c r="N435">
        <f>VLOOKUP(C435,'[1]PNECs '!$B$2:$O$706,14,FALSE)</f>
        <v>6078.5500923652216</v>
      </c>
      <c r="O435" s="61">
        <f t="shared" si="6"/>
        <v>83.922466128470063</v>
      </c>
    </row>
    <row r="436" spans="1:15">
      <c r="A436">
        <v>493</v>
      </c>
      <c r="B436" t="s">
        <v>793</v>
      </c>
      <c r="C436" s="49" t="s">
        <v>818</v>
      </c>
      <c r="D436" s="50" t="s">
        <v>934</v>
      </c>
      <c r="E436" s="60">
        <v>0.98299999999999998</v>
      </c>
      <c r="G436" s="58" t="s">
        <v>965</v>
      </c>
      <c r="H436" s="52" t="s">
        <v>1002</v>
      </c>
      <c r="I436" t="s">
        <v>937</v>
      </c>
      <c r="J436" t="s">
        <v>934</v>
      </c>
      <c r="K436" s="59"/>
      <c r="L436">
        <f>VLOOKUP(C436,'[1]PNECs '!$B$2:$M$706,12,FALSE)</f>
        <v>1.7024999999999999</v>
      </c>
      <c r="M436" t="str">
        <f>VLOOKUP(C436,'[1]PNECs '!$B$2:$N$706,13,FALSE)</f>
        <v>M</v>
      </c>
      <c r="N436">
        <f>VLOOKUP(C436,'[1]PNECs '!$B$2:$O$706,14,FALSE)</f>
        <v>50.408061910266952</v>
      </c>
      <c r="O436" s="61">
        <f t="shared" si="6"/>
        <v>4.0196425679749455</v>
      </c>
    </row>
    <row r="437" spans="1:15">
      <c r="A437">
        <v>494</v>
      </c>
      <c r="B437" t="s">
        <v>1829</v>
      </c>
      <c r="C437" s="49" t="s">
        <v>1830</v>
      </c>
      <c r="D437" s="50" t="s">
        <v>947</v>
      </c>
      <c r="E437" s="62">
        <v>1.8E-3</v>
      </c>
      <c r="F437">
        <v>1000</v>
      </c>
      <c r="G437" s="58" t="s">
        <v>926</v>
      </c>
      <c r="H437" s="52" t="s">
        <v>1831</v>
      </c>
      <c r="I437" t="s">
        <v>937</v>
      </c>
      <c r="J437" t="s">
        <v>1012</v>
      </c>
      <c r="K437" s="59" t="s">
        <v>939</v>
      </c>
      <c r="L437">
        <f>VLOOKUP(C437,'[1]PNECs '!$B$2:$M$706,12,FALSE)</f>
        <v>5.3</v>
      </c>
      <c r="M437" t="str">
        <f>VLOOKUP(C437,'[1]PNECs '!$B$2:$N$706,13,FALSE)</f>
        <v>E</v>
      </c>
      <c r="N437">
        <f>VLOOKUP(C437,'[1]PNECs '!$B$2:$O$706,14,FALSE)</f>
        <v>199526.23149688813</v>
      </c>
      <c r="O437" s="61">
        <f t="shared" si="6"/>
        <v>17.744750704703289</v>
      </c>
    </row>
    <row r="438" spans="1:15">
      <c r="A438">
        <v>495</v>
      </c>
      <c r="B438" t="s">
        <v>441</v>
      </c>
      <c r="C438" s="49" t="s">
        <v>461</v>
      </c>
      <c r="D438" s="50" t="s">
        <v>947</v>
      </c>
      <c r="E438" s="62">
        <v>0.36</v>
      </c>
      <c r="G438" s="58" t="s">
        <v>926</v>
      </c>
      <c r="H438" s="52" t="s">
        <v>1832</v>
      </c>
      <c r="I438" t="s">
        <v>937</v>
      </c>
      <c r="J438" t="s">
        <v>1012</v>
      </c>
      <c r="K438" s="59" t="s">
        <v>939</v>
      </c>
      <c r="L438">
        <f>VLOOKUP(C438,'[1]PNECs '!$B$2:$M$706,12,FALSE)</f>
        <v>3.27</v>
      </c>
      <c r="M438" t="str">
        <f>VLOOKUP(C438,'[1]PNECs '!$B$2:$N$706,13,FALSE)</f>
        <v>E</v>
      </c>
      <c r="N438">
        <f>VLOOKUP(C438,'[1]PNECs '!$B$2:$O$706,14,FALSE)</f>
        <v>1862.0871366628687</v>
      </c>
      <c r="O438" s="61">
        <f t="shared" si="6"/>
        <v>33.690997638412462</v>
      </c>
    </row>
    <row r="439" spans="1:15">
      <c r="A439">
        <v>496</v>
      </c>
      <c r="B439" t="s">
        <v>1833</v>
      </c>
      <c r="C439" s="49" t="s">
        <v>1834</v>
      </c>
      <c r="D439" s="50" t="s">
        <v>934</v>
      </c>
      <c r="E439" s="60">
        <v>6.7</v>
      </c>
      <c r="F439">
        <v>1000</v>
      </c>
      <c r="G439" s="58" t="s">
        <v>965</v>
      </c>
      <c r="H439" s="52" t="s">
        <v>966</v>
      </c>
      <c r="I439" t="s">
        <v>937</v>
      </c>
      <c r="J439" t="s">
        <v>934</v>
      </c>
      <c r="K439" s="59"/>
      <c r="L439">
        <f>VLOOKUP(C439,'[1]PNECs '!$B$2:$M$706,12,FALSE)</f>
        <v>2.6272000000000002</v>
      </c>
      <c r="M439" t="str">
        <f>VLOOKUP(C439,'[1]PNECs '!$B$2:$N$706,13,FALSE)</f>
        <v>K</v>
      </c>
      <c r="N439">
        <f>VLOOKUP(C439,'[1]PNECs '!$B$2:$O$706,14,FALSE)</f>
        <v>423.83810577435059</v>
      </c>
      <c r="O439" s="61">
        <f t="shared" si="6"/>
        <v>150.99523624919459</v>
      </c>
    </row>
    <row r="440" spans="1:15">
      <c r="A440">
        <v>497</v>
      </c>
      <c r="B440" t="s">
        <v>1835</v>
      </c>
      <c r="C440" s="49" t="s">
        <v>1836</v>
      </c>
      <c r="D440" s="50" t="s">
        <v>947</v>
      </c>
      <c r="E440" s="60">
        <v>4.2</v>
      </c>
      <c r="H440" s="52"/>
      <c r="I440" t="s">
        <v>949</v>
      </c>
      <c r="J440" t="s">
        <v>960</v>
      </c>
      <c r="K440" s="59"/>
      <c r="L440">
        <f>VLOOKUP(C440,'[1]PNECs '!$B$2:$M$706,12,FALSE)</f>
        <v>2.78</v>
      </c>
      <c r="M440" t="str">
        <f>VLOOKUP(C440,'[1]PNECs '!$B$2:$N$706,13,FALSE)</f>
        <v>E</v>
      </c>
      <c r="N440">
        <f>VLOOKUP(C440,'[1]PNECs '!$B$2:$O$706,14,FALSE)</f>
        <v>602.55958607435775</v>
      </c>
      <c r="O440" s="61">
        <f t="shared" si="6"/>
        <v>131.73486291870776</v>
      </c>
    </row>
    <row r="441" spans="1:15">
      <c r="A441">
        <v>498</v>
      </c>
      <c r="B441" t="s">
        <v>1837</v>
      </c>
      <c r="C441" s="49" t="s">
        <v>1838</v>
      </c>
      <c r="D441" s="50" t="s">
        <v>947</v>
      </c>
      <c r="E441" s="62">
        <v>6.8</v>
      </c>
      <c r="F441">
        <v>1000</v>
      </c>
      <c r="G441" s="58" t="s">
        <v>1839</v>
      </c>
      <c r="H441" s="52" t="s">
        <v>1840</v>
      </c>
      <c r="I441" t="s">
        <v>937</v>
      </c>
      <c r="J441" t="s">
        <v>1012</v>
      </c>
      <c r="K441" s="59" t="s">
        <v>939</v>
      </c>
      <c r="L441">
        <f>VLOOKUP(C441,'[1]PNECs '!$B$2:$M$706,12,FALSE)</f>
        <v>2.8309000000000002</v>
      </c>
      <c r="M441" t="str">
        <f>VLOOKUP(C441,'[1]PNECs '!$B$2:$N$706,13,FALSE)</f>
        <v>K</v>
      </c>
      <c r="N441">
        <f>VLOOKUP(C441,'[1]PNECs '!$B$2:$O$706,14,FALSE)</f>
        <v>677.48549284984642</v>
      </c>
      <c r="O441" s="61">
        <f t="shared" si="6"/>
        <v>238.45412675812042</v>
      </c>
    </row>
    <row r="442" spans="1:15">
      <c r="A442">
        <v>499</v>
      </c>
      <c r="B442" t="s">
        <v>1841</v>
      </c>
      <c r="C442" s="49" t="s">
        <v>1842</v>
      </c>
      <c r="D442" s="50" t="s">
        <v>947</v>
      </c>
      <c r="E442" s="60">
        <v>0.43</v>
      </c>
      <c r="G442" s="58" t="s">
        <v>926</v>
      </c>
      <c r="H442" s="52" t="s">
        <v>1047</v>
      </c>
      <c r="I442" t="s">
        <v>937</v>
      </c>
      <c r="J442" t="s">
        <v>1012</v>
      </c>
      <c r="K442" s="59"/>
      <c r="L442">
        <f>VLOOKUP(C442,'[1]PNECs '!$B$2:$M$706,12,FALSE)</f>
        <v>0.88939999999999997</v>
      </c>
      <c r="M442" t="str">
        <f>VLOOKUP(C442,'[1]PNECs '!$B$2:$N$706,13,FALSE)</f>
        <v>K</v>
      </c>
      <c r="N442">
        <f>VLOOKUP(C442,'[1]PNECs '!$B$2:$O$706,14,FALSE)</f>
        <v>7.7517543206908064</v>
      </c>
      <c r="O442" s="61">
        <f t="shared" si="6"/>
        <v>0.85223276528011405</v>
      </c>
    </row>
    <row r="443" spans="1:15">
      <c r="A443">
        <v>500</v>
      </c>
      <c r="B443" t="s">
        <v>1843</v>
      </c>
      <c r="C443" s="49" t="s">
        <v>1844</v>
      </c>
      <c r="D443" s="50" t="s">
        <v>934</v>
      </c>
      <c r="E443" s="63">
        <v>53.831000000000003</v>
      </c>
      <c r="G443" s="58" t="s">
        <v>965</v>
      </c>
      <c r="H443" s="52" t="s">
        <v>1002</v>
      </c>
      <c r="I443" t="s">
        <v>937</v>
      </c>
      <c r="J443" t="s">
        <v>934</v>
      </c>
      <c r="K443" s="59"/>
      <c r="L443">
        <f>VLOOKUP(C443,'[1]PNECs '!$B$2:$M$706,12,FALSE)</f>
        <v>1.8467</v>
      </c>
      <c r="M443" t="str">
        <f>VLOOKUP(C443,'[1]PNECs '!$B$2:$N$706,13,FALSE)</f>
        <v>DT</v>
      </c>
      <c r="N443">
        <f>VLOOKUP(C443,'[1]PNECs '!$B$2:$O$706,14,FALSE)</f>
        <v>70.258682243509909</v>
      </c>
      <c r="O443" s="61">
        <f t="shared" si="6"/>
        <v>272.91126811820885</v>
      </c>
    </row>
    <row r="444" spans="1:15">
      <c r="A444">
        <v>501</v>
      </c>
      <c r="B444" t="s">
        <v>1845</v>
      </c>
      <c r="C444" s="49" t="s">
        <v>1846</v>
      </c>
      <c r="D444" s="50" t="s">
        <v>934</v>
      </c>
      <c r="E444" s="60">
        <v>9.5000000000000005E-6</v>
      </c>
      <c r="G444" s="58" t="s">
        <v>926</v>
      </c>
      <c r="H444" s="52" t="s">
        <v>1002</v>
      </c>
      <c r="I444" t="s">
        <v>937</v>
      </c>
      <c r="J444" t="s">
        <v>934</v>
      </c>
      <c r="K444" s="59"/>
      <c r="L444">
        <f>VLOOKUP(C444,'[1]PNECs '!$B$2:$M$706,12,FALSE)</f>
        <v>6.6627000000000001</v>
      </c>
      <c r="M444" t="str">
        <f>VLOOKUP(C444,'[1]PNECs '!$B$2:$N$706,13,FALSE)</f>
        <v>K</v>
      </c>
      <c r="N444">
        <f>VLOOKUP(C444,'[1]PNECs '!$B$2:$O$706,14,FALSE)</f>
        <v>4599387.4938899791</v>
      </c>
      <c r="O444" s="61">
        <f t="shared" si="6"/>
        <v>2.1585077413825675</v>
      </c>
    </row>
    <row r="445" spans="1:15">
      <c r="A445">
        <v>502</v>
      </c>
      <c r="B445" t="s">
        <v>1847</v>
      </c>
      <c r="C445" s="49" t="s">
        <v>1848</v>
      </c>
      <c r="D445" s="50" t="s">
        <v>947</v>
      </c>
      <c r="E445" s="60">
        <v>0.17499999999999999</v>
      </c>
      <c r="G445" s="58" t="s">
        <v>926</v>
      </c>
      <c r="H445" s="52" t="s">
        <v>1048</v>
      </c>
      <c r="I445" t="s">
        <v>937</v>
      </c>
      <c r="J445" t="s">
        <v>934</v>
      </c>
      <c r="K445" s="59"/>
      <c r="L445">
        <f>VLOOKUP(C445,'[1]PNECs '!$B$2:$M$706,12,FALSE)</f>
        <v>2.2799999999999998</v>
      </c>
      <c r="M445" t="str">
        <f>VLOOKUP(C445,'[1]PNECs '!$B$2:$N$706,13,FALSE)</f>
        <v>E</v>
      </c>
      <c r="N445">
        <f>VLOOKUP(C445,'[1]PNECs '!$B$2:$O$706,14,FALSE)</f>
        <v>190.54607179632481</v>
      </c>
      <c r="O445" s="61">
        <f t="shared" si="6"/>
        <v>1.9270957906792281</v>
      </c>
    </row>
    <row r="446" spans="1:15">
      <c r="A446">
        <v>503</v>
      </c>
      <c r="B446" t="s">
        <v>1849</v>
      </c>
      <c r="C446" s="49" t="s">
        <v>1850</v>
      </c>
      <c r="D446" s="50" t="s">
        <v>934</v>
      </c>
      <c r="E446" s="60">
        <v>0.85899999999999999</v>
      </c>
      <c r="F446">
        <v>1000</v>
      </c>
      <c r="G446" s="58" t="s">
        <v>935</v>
      </c>
      <c r="H446" s="52" t="s">
        <v>936</v>
      </c>
      <c r="I446" t="s">
        <v>937</v>
      </c>
      <c r="J446" t="s">
        <v>934</v>
      </c>
      <c r="K446" s="59"/>
      <c r="L446">
        <f>VLOOKUP(C446,'[1]PNECs '!$B$2:$M$706,12,FALSE)</f>
        <v>3.6168999999999998</v>
      </c>
      <c r="M446" t="str">
        <f>VLOOKUP(C446,'[1]PNECs '!$B$2:$N$706,13,FALSE)</f>
        <v>U</v>
      </c>
      <c r="N446">
        <f>VLOOKUP(C446,'[1]PNECs '!$B$2:$O$706,14,FALSE)</f>
        <v>4139.0435884583439</v>
      </c>
      <c r="O446" s="61">
        <f t="shared" si="6"/>
        <v>177.01220005879443</v>
      </c>
    </row>
    <row r="447" spans="1:15">
      <c r="A447">
        <v>504</v>
      </c>
      <c r="B447" t="s">
        <v>1851</v>
      </c>
      <c r="C447" s="49" t="s">
        <v>1852</v>
      </c>
      <c r="D447" s="50" t="s">
        <v>947</v>
      </c>
      <c r="E447" s="60">
        <v>8.9999999999999993E-3</v>
      </c>
      <c r="F447">
        <v>10</v>
      </c>
      <c r="H447" s="52" t="s">
        <v>1246</v>
      </c>
      <c r="I447" t="s">
        <v>949</v>
      </c>
      <c r="J447" t="s">
        <v>960</v>
      </c>
      <c r="K447" s="59"/>
      <c r="L447">
        <f>VLOOKUP(C447,'[1]PNECs '!$B$2:$M$706,12,FALSE)</f>
        <v>5.3601000000000001</v>
      </c>
      <c r="M447" t="str">
        <f>VLOOKUP(C447,'[1]PNECs '!$B$2:$N$706,13,FALSE)</f>
        <v>U</v>
      </c>
      <c r="N447">
        <f>VLOOKUP(C447,'[1]PNECs '!$B$2:$O$706,14,FALSE)</f>
        <v>229139.52052729024</v>
      </c>
      <c r="O447" s="61">
        <f t="shared" si="6"/>
        <v>101.88982182643322</v>
      </c>
    </row>
    <row r="448" spans="1:15">
      <c r="A448">
        <v>505</v>
      </c>
      <c r="B448" t="s">
        <v>537</v>
      </c>
      <c r="C448" s="49" t="s">
        <v>577</v>
      </c>
      <c r="D448" s="50" t="s">
        <v>947</v>
      </c>
      <c r="E448" s="62">
        <v>1.1999999999999999E-3</v>
      </c>
      <c r="F448">
        <v>1000</v>
      </c>
      <c r="G448" s="58" t="s">
        <v>1853</v>
      </c>
      <c r="H448" s="52" t="s">
        <v>1854</v>
      </c>
      <c r="I448" t="s">
        <v>937</v>
      </c>
      <c r="J448" t="s">
        <v>1012</v>
      </c>
      <c r="K448" s="59" t="s">
        <v>939</v>
      </c>
      <c r="L448">
        <f>VLOOKUP(C448,'[1]PNECs '!$B$2:$M$706,12,FALSE)</f>
        <v>2.96</v>
      </c>
      <c r="M448" t="str">
        <f>VLOOKUP(C448,'[1]PNECs '!$B$2:$N$706,13,FALSE)</f>
        <v>E</v>
      </c>
      <c r="N448">
        <f>VLOOKUP(C448,'[1]PNECs '!$B$2:$O$706,14,FALSE)</f>
        <v>912.01083935590987</v>
      </c>
      <c r="O448" s="61">
        <f t="shared" si="6"/>
        <v>5.5982802557018332E-2</v>
      </c>
    </row>
    <row r="449" spans="1:15">
      <c r="A449">
        <v>506</v>
      </c>
      <c r="B449" t="s">
        <v>1855</v>
      </c>
      <c r="C449" s="49" t="s">
        <v>1856</v>
      </c>
      <c r="D449" s="50" t="s">
        <v>947</v>
      </c>
      <c r="E449" s="60">
        <v>12</v>
      </c>
      <c r="H449" s="52" t="s">
        <v>948</v>
      </c>
      <c r="I449" t="s">
        <v>937</v>
      </c>
      <c r="J449" t="s">
        <v>950</v>
      </c>
      <c r="K449" s="59"/>
      <c r="L449">
        <f>VLOOKUP(C449,'[1]PNECs '!$B$2:$M$706,12,FALSE)</f>
        <v>1.85</v>
      </c>
      <c r="M449" t="str">
        <f>VLOOKUP(C449,'[1]PNECs '!$B$2:$N$706,13,FALSE)</f>
        <v>E</v>
      </c>
      <c r="N449">
        <f>VLOOKUP(C449,'[1]PNECs '!$B$2:$O$706,14,FALSE)</f>
        <v>70.794578438413865</v>
      </c>
      <c r="O449" s="61">
        <f t="shared" si="6"/>
        <v>61.155026098291735</v>
      </c>
    </row>
    <row r="450" spans="1:15">
      <c r="A450">
        <v>507</v>
      </c>
      <c r="B450" t="s">
        <v>215</v>
      </c>
      <c r="C450" s="49" t="s">
        <v>238</v>
      </c>
      <c r="D450" s="50" t="s">
        <v>947</v>
      </c>
      <c r="E450" s="62">
        <v>4.3</v>
      </c>
      <c r="G450" s="58" t="s">
        <v>1857</v>
      </c>
      <c r="H450" s="52" t="s">
        <v>1858</v>
      </c>
      <c r="I450" t="s">
        <v>937</v>
      </c>
      <c r="J450" t="s">
        <v>1012</v>
      </c>
      <c r="K450" s="59" t="s">
        <v>939</v>
      </c>
      <c r="L450">
        <f>VLOOKUP(C450,'[1]PNECs '!$B$2:$M$706,12,FALSE)</f>
        <v>2.0699999999999998</v>
      </c>
      <c r="M450" t="str">
        <f>VLOOKUP(C450,'[1]PNECs '!$B$2:$N$706,13,FALSE)</f>
        <v>E</v>
      </c>
      <c r="N450">
        <f>VLOOKUP(C450,'[1]PNECs '!$B$2:$O$706,14,FALSE)</f>
        <v>117.48975549395293</v>
      </c>
      <c r="O450" s="61">
        <f t="shared" si="6"/>
        <v>31.83287386202548</v>
      </c>
    </row>
    <row r="451" spans="1:15">
      <c r="A451">
        <v>508</v>
      </c>
      <c r="B451" t="s">
        <v>1859</v>
      </c>
      <c r="C451" s="49" t="s">
        <v>1860</v>
      </c>
      <c r="D451" s="50" t="s">
        <v>934</v>
      </c>
      <c r="E451" s="60">
        <v>60</v>
      </c>
      <c r="G451" s="58" t="s">
        <v>965</v>
      </c>
      <c r="H451" s="52" t="s">
        <v>346</v>
      </c>
      <c r="I451" t="s">
        <v>937</v>
      </c>
      <c r="J451" t="s">
        <v>934</v>
      </c>
      <c r="K451" s="59"/>
      <c r="L451">
        <f>VLOOKUP(C451,'[1]PNECs '!$B$2:$M$706,12,FALSE)</f>
        <v>2.4611000000000001</v>
      </c>
      <c r="M451" t="str">
        <f>VLOOKUP(C451,'[1]PNECs '!$B$2:$N$706,13,FALSE)</f>
        <v>K</v>
      </c>
      <c r="N451">
        <f>VLOOKUP(C451,'[1]PNECs '!$B$2:$O$706,14,FALSE)</f>
        <v>289.13455626423848</v>
      </c>
      <c r="O451" s="61">
        <f t="shared" si="6"/>
        <v>952.93482476720294</v>
      </c>
    </row>
    <row r="452" spans="1:15">
      <c r="A452">
        <v>509</v>
      </c>
      <c r="B452" t="s">
        <v>1861</v>
      </c>
      <c r="C452" s="49" t="s">
        <v>1862</v>
      </c>
      <c r="D452" s="50" t="s">
        <v>947</v>
      </c>
      <c r="E452" s="60">
        <v>4.37</v>
      </c>
      <c r="G452" s="58" t="s">
        <v>965</v>
      </c>
      <c r="H452" s="52" t="s">
        <v>346</v>
      </c>
      <c r="I452" t="s">
        <v>937</v>
      </c>
      <c r="J452" t="s">
        <v>1012</v>
      </c>
      <c r="K452" s="59"/>
      <c r="L452">
        <f>VLOOKUP(C452,'[1]PNECs '!$B$2:$M$706,12,FALSE)</f>
        <v>2.25</v>
      </c>
      <c r="M452" t="str">
        <f>VLOOKUP(C452,'[1]PNECs '!$B$2:$N$706,13,FALSE)</f>
        <v>E</v>
      </c>
      <c r="N452">
        <f>VLOOKUP(C452,'[1]PNECs '!$B$2:$O$706,14,FALSE)</f>
        <v>177.82794100389242</v>
      </c>
      <c r="O452" s="61">
        <f t="shared" si="6"/>
        <v>45.376770248038298</v>
      </c>
    </row>
    <row r="453" spans="1:15">
      <c r="A453">
        <v>510</v>
      </c>
      <c r="B453" t="s">
        <v>1863</v>
      </c>
      <c r="C453" s="49" t="s">
        <v>1864</v>
      </c>
      <c r="D453" s="50" t="s">
        <v>934</v>
      </c>
      <c r="E453" s="60">
        <v>1.8149999999999999</v>
      </c>
      <c r="F453">
        <v>1000</v>
      </c>
      <c r="G453" s="58" t="s">
        <v>926</v>
      </c>
      <c r="H453" s="52" t="s">
        <v>927</v>
      </c>
      <c r="I453" t="s">
        <v>937</v>
      </c>
      <c r="J453" t="s">
        <v>934</v>
      </c>
      <c r="K453" s="59"/>
      <c r="L453">
        <f>VLOOKUP(C453,'[1]PNECs '!$B$2:$M$706,12,FALSE)</f>
        <v>2.4093</v>
      </c>
      <c r="M453" t="str">
        <f>VLOOKUP(C453,'[1]PNECs '!$B$2:$N$706,13,FALSE)</f>
        <v>U</v>
      </c>
      <c r="N453">
        <f>VLOOKUP(C453,'[1]PNECs '!$B$2:$O$706,14,FALSE)</f>
        <v>256.62561313212262</v>
      </c>
      <c r="O453" s="61">
        <f t="shared" ref="O453:O516" si="7">E453*(2.6*(0.615+0.019*N453))</f>
        <v>25.911494099039245</v>
      </c>
    </row>
    <row r="454" spans="1:15">
      <c r="A454">
        <v>511</v>
      </c>
      <c r="B454" t="s">
        <v>1865</v>
      </c>
      <c r="C454" s="49" t="s">
        <v>1866</v>
      </c>
      <c r="D454" s="50" t="s">
        <v>934</v>
      </c>
      <c r="E454" s="63">
        <v>97.388000000000005</v>
      </c>
      <c r="F454">
        <v>1000</v>
      </c>
      <c r="G454" s="58" t="s">
        <v>926</v>
      </c>
      <c r="H454" s="52" t="s">
        <v>927</v>
      </c>
      <c r="I454" t="s">
        <v>937</v>
      </c>
      <c r="J454" t="s">
        <v>934</v>
      </c>
      <c r="K454" s="59"/>
      <c r="L454">
        <f>VLOOKUP(C454,'[1]PNECs '!$B$2:$M$706,12,FALSE)</f>
        <v>1.6794</v>
      </c>
      <c r="M454" t="str">
        <f>VLOOKUP(C454,'[1]PNECs '!$B$2:$N$706,13,FALSE)</f>
        <v>U</v>
      </c>
      <c r="N454">
        <f>VLOOKUP(C454,'[1]PNECs '!$B$2:$O$706,14,FALSE)</f>
        <v>47.796929697961026</v>
      </c>
      <c r="O454" s="61">
        <f t="shared" si="7"/>
        <v>385.67287303759645</v>
      </c>
    </row>
    <row r="455" spans="1:15">
      <c r="A455">
        <v>512</v>
      </c>
      <c r="B455" t="s">
        <v>1867</v>
      </c>
      <c r="C455" s="49" t="s">
        <v>1868</v>
      </c>
      <c r="D455" s="50" t="s">
        <v>934</v>
      </c>
      <c r="E455" s="62">
        <v>4.766</v>
      </c>
      <c r="F455">
        <v>1000</v>
      </c>
      <c r="G455" s="58" t="s">
        <v>965</v>
      </c>
      <c r="H455" s="52" t="s">
        <v>966</v>
      </c>
      <c r="I455" t="s">
        <v>937</v>
      </c>
      <c r="J455" t="s">
        <v>934</v>
      </c>
      <c r="K455" s="59" t="s">
        <v>939</v>
      </c>
      <c r="L455">
        <f>VLOOKUP(C455,'[1]PNECs '!$B$2:$M$706,12,FALSE)</f>
        <v>2.6886000000000001</v>
      </c>
      <c r="M455" t="str">
        <f>VLOOKUP(C455,'[1]PNECs '!$B$2:$N$706,13,FALSE)</f>
        <v>M</v>
      </c>
      <c r="N455">
        <f>VLOOKUP(C455,'[1]PNECs '!$B$2:$O$706,14,FALSE)</f>
        <v>488.2025010867066</v>
      </c>
      <c r="O455" s="61">
        <f t="shared" si="7"/>
        <v>122.56342613685463</v>
      </c>
    </row>
    <row r="456" spans="1:15">
      <c r="A456">
        <v>513</v>
      </c>
      <c r="B456" t="s">
        <v>1869</v>
      </c>
      <c r="C456" s="49" t="s">
        <v>1870</v>
      </c>
      <c r="D456" s="50" t="s">
        <v>934</v>
      </c>
      <c r="E456" s="60">
        <v>6.9969999999999999</v>
      </c>
      <c r="F456">
        <v>1000</v>
      </c>
      <c r="G456" s="58" t="s">
        <v>926</v>
      </c>
      <c r="H456" s="52" t="s">
        <v>927</v>
      </c>
      <c r="I456" t="s">
        <v>937</v>
      </c>
      <c r="J456" t="s">
        <v>934</v>
      </c>
      <c r="K456" s="59"/>
      <c r="L456">
        <f>VLOOKUP(C456,'[1]PNECs '!$B$2:$M$706,12,FALSE)</f>
        <v>2.1421999999999999</v>
      </c>
      <c r="M456" t="str">
        <f>VLOOKUP(C456,'[1]PNECs '!$B$2:$N$706,13,FALSE)</f>
        <v>U</v>
      </c>
      <c r="N456">
        <f>VLOOKUP(C456,'[1]PNECs '!$B$2:$O$706,14,FALSE)</f>
        <v>138.73946006030624</v>
      </c>
      <c r="O456" s="61">
        <f t="shared" si="7"/>
        <v>59.143747100872957</v>
      </c>
    </row>
    <row r="457" spans="1:15">
      <c r="A457">
        <v>514</v>
      </c>
      <c r="B457" t="s">
        <v>1871</v>
      </c>
      <c r="C457" s="49" t="s">
        <v>1872</v>
      </c>
      <c r="D457" s="50" t="s">
        <v>934</v>
      </c>
      <c r="E457" s="62">
        <v>1.145</v>
      </c>
      <c r="F457">
        <v>1000</v>
      </c>
      <c r="G457" s="58" t="s">
        <v>926</v>
      </c>
      <c r="H457" s="52" t="s">
        <v>927</v>
      </c>
      <c r="I457" t="s">
        <v>937</v>
      </c>
      <c r="J457" t="s">
        <v>934</v>
      </c>
      <c r="K457" s="59" t="s">
        <v>939</v>
      </c>
      <c r="L457">
        <f>VLOOKUP(C457,'[1]PNECs '!$B$2:$M$706,12,FALSE)</f>
        <v>3.6718999999999999</v>
      </c>
      <c r="M457" t="str">
        <f>VLOOKUP(C457,'[1]PNECs '!$B$2:$N$706,13,FALSE)</f>
        <v>DT</v>
      </c>
      <c r="N457">
        <f>VLOOKUP(C457,'[1]PNECs '!$B$2:$O$706,14,FALSE)</f>
        <v>4697.8592394393681</v>
      </c>
      <c r="O457" s="61">
        <f t="shared" si="7"/>
        <v>267.55586716040898</v>
      </c>
    </row>
    <row r="458" spans="1:15">
      <c r="A458">
        <v>515</v>
      </c>
      <c r="B458" t="s">
        <v>1873</v>
      </c>
      <c r="C458" s="49" t="s">
        <v>1874</v>
      </c>
      <c r="D458" s="50" t="s">
        <v>934</v>
      </c>
      <c r="E458" s="60">
        <v>0.161</v>
      </c>
      <c r="F458">
        <v>1000</v>
      </c>
      <c r="G458" s="58" t="s">
        <v>926</v>
      </c>
      <c r="H458" s="52" t="s">
        <v>927</v>
      </c>
      <c r="I458" t="s">
        <v>937</v>
      </c>
      <c r="J458" t="s">
        <v>934</v>
      </c>
      <c r="K458" s="59"/>
      <c r="L458">
        <f>VLOOKUP(C458,'[1]PNECs '!$B$2:$M$706,12,FALSE)</f>
        <v>2.8048999999999999</v>
      </c>
      <c r="M458" t="str">
        <f>VLOOKUP(C458,'[1]PNECs '!$B$2:$N$706,13,FALSE)</f>
        <v>M</v>
      </c>
      <c r="N458">
        <f>VLOOKUP(C458,'[1]PNECs '!$B$2:$O$706,14,FALSE)</f>
        <v>638.1165375104199</v>
      </c>
      <c r="O458" s="61">
        <f t="shared" si="7"/>
        <v>5.3326350694353746</v>
      </c>
    </row>
    <row r="459" spans="1:15">
      <c r="A459">
        <v>516</v>
      </c>
      <c r="B459" t="s">
        <v>1875</v>
      </c>
      <c r="C459" s="49" t="s">
        <v>1876</v>
      </c>
      <c r="D459" s="50" t="s">
        <v>934</v>
      </c>
      <c r="E459" s="60">
        <v>9.1999999999999998E-2</v>
      </c>
      <c r="F459">
        <v>1000</v>
      </c>
      <c r="G459" s="58" t="s">
        <v>926</v>
      </c>
      <c r="H459" s="52" t="s">
        <v>927</v>
      </c>
      <c r="I459" t="s">
        <v>937</v>
      </c>
      <c r="J459" t="s">
        <v>934</v>
      </c>
      <c r="K459" s="59"/>
      <c r="L459">
        <f>VLOOKUP(C459,'[1]PNECs '!$B$2:$M$706,12,FALSE)</f>
        <v>3.3420000000000001</v>
      </c>
      <c r="M459" t="str">
        <f>VLOOKUP(C459,'[1]PNECs '!$B$2:$N$706,13,FALSE)</f>
        <v>U</v>
      </c>
      <c r="N459">
        <f>VLOOKUP(C459,'[1]PNECs '!$B$2:$O$706,14,FALSE)</f>
        <v>2197.8598727848262</v>
      </c>
      <c r="O459" s="61">
        <f t="shared" si="7"/>
        <v>10.135941549832479</v>
      </c>
    </row>
    <row r="460" spans="1:15">
      <c r="A460">
        <v>517</v>
      </c>
      <c r="B460" t="s">
        <v>1877</v>
      </c>
      <c r="C460" s="49" t="s">
        <v>1878</v>
      </c>
      <c r="D460" s="50" t="s">
        <v>934</v>
      </c>
      <c r="E460" s="60">
        <v>5.2999999999999999E-2</v>
      </c>
      <c r="F460">
        <v>1000</v>
      </c>
      <c r="G460" s="58" t="s">
        <v>926</v>
      </c>
      <c r="H460" s="52" t="s">
        <v>927</v>
      </c>
      <c r="I460" t="s">
        <v>937</v>
      </c>
      <c r="J460" t="s">
        <v>934</v>
      </c>
      <c r="K460" s="59"/>
      <c r="L460">
        <f>VLOOKUP(C460,'[1]PNECs '!$B$2:$M$706,12,FALSE)</f>
        <v>4.4246999999999996</v>
      </c>
      <c r="M460" t="str">
        <f>VLOOKUP(C460,'[1]PNECs '!$B$2:$N$706,13,FALSE)</f>
        <v>U</v>
      </c>
      <c r="N460">
        <f>VLOOKUP(C460,'[1]PNECs '!$B$2:$O$706,14,FALSE)</f>
        <v>26588.877307050829</v>
      </c>
      <c r="O460" s="61">
        <f t="shared" si="7"/>
        <v>69.699745565320484</v>
      </c>
    </row>
    <row r="461" spans="1:15">
      <c r="A461">
        <v>518</v>
      </c>
      <c r="B461" t="s">
        <v>1879</v>
      </c>
      <c r="C461" s="49" t="s">
        <v>1880</v>
      </c>
      <c r="D461" s="50" t="s">
        <v>947</v>
      </c>
      <c r="E461" s="60">
        <v>9.9550000000000001</v>
      </c>
      <c r="G461" s="58" t="s">
        <v>926</v>
      </c>
      <c r="H461" s="52" t="s">
        <v>1048</v>
      </c>
      <c r="I461" t="s">
        <v>937</v>
      </c>
      <c r="J461" t="s">
        <v>1012</v>
      </c>
      <c r="K461" s="59"/>
      <c r="L461">
        <f>VLOOKUP(C461,'[1]PNECs '!$B$2:$M$706,12,FALSE)</f>
        <v>2.65</v>
      </c>
      <c r="M461" t="str">
        <f>VLOOKUP(C461,'[1]PNECs '!$B$2:$N$706,13,FALSE)</f>
        <v>E</v>
      </c>
      <c r="N461">
        <f>VLOOKUP(C461,'[1]PNECs '!$B$2:$O$706,14,FALSE)</f>
        <v>446.68359215096331</v>
      </c>
      <c r="O461" s="61">
        <f t="shared" si="7"/>
        <v>235.58676189722428</v>
      </c>
    </row>
    <row r="462" spans="1:15">
      <c r="A462">
        <v>519</v>
      </c>
      <c r="B462" t="s">
        <v>1881</v>
      </c>
      <c r="C462" s="49" t="s">
        <v>1882</v>
      </c>
      <c r="D462" s="50" t="s">
        <v>947</v>
      </c>
      <c r="E462" s="62">
        <v>0.6</v>
      </c>
      <c r="G462" s="58" t="s">
        <v>1883</v>
      </c>
      <c r="H462" s="52" t="s">
        <v>1884</v>
      </c>
      <c r="I462" t="s">
        <v>937</v>
      </c>
      <c r="J462" t="s">
        <v>1012</v>
      </c>
      <c r="K462" s="59" t="s">
        <v>939</v>
      </c>
      <c r="L462">
        <f>VLOOKUP(C462,'[1]PNECs '!$B$2:$M$706,12,FALSE)</f>
        <v>2.59</v>
      </c>
      <c r="M462" t="str">
        <f>VLOOKUP(C462,'[1]PNECs '!$B$2:$N$706,13,FALSE)</f>
        <v>E</v>
      </c>
      <c r="N462">
        <f>VLOOKUP(C462,'[1]PNECs '!$B$2:$O$706,14,FALSE)</f>
        <v>389.04514499428063</v>
      </c>
      <c r="O462" s="61">
        <f t="shared" si="7"/>
        <v>12.490698097630478</v>
      </c>
    </row>
    <row r="463" spans="1:15">
      <c r="A463">
        <v>520</v>
      </c>
      <c r="B463" t="s">
        <v>1885</v>
      </c>
      <c r="C463" s="49" t="s">
        <v>1886</v>
      </c>
      <c r="D463" s="50" t="s">
        <v>934</v>
      </c>
      <c r="E463" s="60">
        <v>0.83899999999999997</v>
      </c>
      <c r="F463">
        <v>1000</v>
      </c>
      <c r="G463" s="58" t="s">
        <v>926</v>
      </c>
      <c r="H463" s="52" t="s">
        <v>927</v>
      </c>
      <c r="I463" t="s">
        <v>937</v>
      </c>
      <c r="J463" t="s">
        <v>934</v>
      </c>
      <c r="K463" s="59"/>
      <c r="L463">
        <f>VLOOKUP(C463,'[1]PNECs '!$B$2:$M$706,12,FALSE)</f>
        <v>2.5876000000000001</v>
      </c>
      <c r="M463" t="str">
        <f>VLOOKUP(C463,'[1]PNECs '!$B$2:$N$706,13,FALSE)</f>
        <v>U</v>
      </c>
      <c r="N463">
        <f>VLOOKUP(C463,'[1]PNECs '!$B$2:$O$706,14,FALSE)</f>
        <v>386.90113165510905</v>
      </c>
      <c r="O463" s="61">
        <f t="shared" si="7"/>
        <v>17.377297443256641</v>
      </c>
    </row>
    <row r="464" spans="1:15">
      <c r="A464">
        <v>521</v>
      </c>
      <c r="B464" t="s">
        <v>1887</v>
      </c>
      <c r="C464" s="49" t="s">
        <v>1888</v>
      </c>
      <c r="D464" s="50" t="s">
        <v>947</v>
      </c>
      <c r="E464" s="62">
        <v>6.5</v>
      </c>
      <c r="G464" s="58" t="s">
        <v>1301</v>
      </c>
      <c r="H464" s="52" t="s">
        <v>1889</v>
      </c>
      <c r="I464" t="s">
        <v>937</v>
      </c>
      <c r="J464" t="s">
        <v>1012</v>
      </c>
      <c r="K464" s="59" t="s">
        <v>939</v>
      </c>
      <c r="L464">
        <f>VLOOKUP(C464,'[1]PNECs '!$B$2:$M$706,12,FALSE)</f>
        <v>1.56</v>
      </c>
      <c r="M464" t="str">
        <f>VLOOKUP(C464,'[1]PNECs '!$B$2:$N$706,13,FALSE)</f>
        <v>E</v>
      </c>
      <c r="N464">
        <f>VLOOKUP(C464,'[1]PNECs '!$B$2:$O$706,14,FALSE)</f>
        <v>36.307805477010156</v>
      </c>
      <c r="O464" s="61">
        <f t="shared" si="7"/>
        <v>22.051936338667964</v>
      </c>
    </row>
    <row r="465" spans="1:15">
      <c r="A465">
        <v>522</v>
      </c>
      <c r="B465" t="s">
        <v>1890</v>
      </c>
      <c r="C465" s="49" t="s">
        <v>1891</v>
      </c>
      <c r="D465" s="50" t="s">
        <v>934</v>
      </c>
      <c r="E465" s="60">
        <v>51</v>
      </c>
      <c r="F465">
        <v>1000</v>
      </c>
      <c r="G465" s="58" t="s">
        <v>926</v>
      </c>
      <c r="H465" s="52" t="s">
        <v>927</v>
      </c>
      <c r="I465" t="s">
        <v>937</v>
      </c>
      <c r="J465" t="s">
        <v>934</v>
      </c>
      <c r="K465" s="59"/>
      <c r="L465">
        <f>VLOOKUP(C465,'[1]PNECs '!$B$2:$M$706,12,FALSE)</f>
        <v>5.0514000000000001</v>
      </c>
      <c r="M465" t="str">
        <f>VLOOKUP(C465,'[1]PNECs '!$B$2:$N$706,13,FALSE)</f>
        <v>M</v>
      </c>
      <c r="N465">
        <f>VLOOKUP(C465,'[1]PNECs '!$B$2:$O$706,14,FALSE)</f>
        <v>112564.12505761106</v>
      </c>
      <c r="O465" s="61">
        <f t="shared" si="7"/>
        <v>283675.60567014525</v>
      </c>
    </row>
    <row r="466" spans="1:15">
      <c r="A466">
        <v>523</v>
      </c>
      <c r="B466" t="s">
        <v>1892</v>
      </c>
      <c r="C466" s="49" t="s">
        <v>1893</v>
      </c>
      <c r="D466" s="50" t="s">
        <v>934</v>
      </c>
      <c r="E466" s="62">
        <v>0.69271000000000005</v>
      </c>
      <c r="F466">
        <v>1000</v>
      </c>
      <c r="G466" s="58" t="s">
        <v>965</v>
      </c>
      <c r="H466" s="52" t="s">
        <v>966</v>
      </c>
      <c r="I466" t="s">
        <v>937</v>
      </c>
      <c r="J466" t="s">
        <v>934</v>
      </c>
      <c r="K466" s="59" t="s">
        <v>939</v>
      </c>
      <c r="L466">
        <f>VLOOKUP(C466,'[1]PNECs '!$B$2:$M$706,12,FALSE)</f>
        <v>2.9765999999999999</v>
      </c>
      <c r="M466" t="str">
        <f>VLOOKUP(C466,'[1]PNECs '!$B$2:$N$706,13,FALSE)</f>
        <v>U</v>
      </c>
      <c r="N466">
        <f>VLOOKUP(C466,'[1]PNECs '!$B$2:$O$706,14,FALSE)</f>
        <v>947.54533976466121</v>
      </c>
      <c r="O466" s="61">
        <f t="shared" si="7"/>
        <v>33.532525426033892</v>
      </c>
    </row>
    <row r="467" spans="1:15">
      <c r="A467">
        <v>524</v>
      </c>
      <c r="B467" t="s">
        <v>1894</v>
      </c>
      <c r="C467" s="49" t="s">
        <v>1895</v>
      </c>
      <c r="D467" s="50" t="s">
        <v>934</v>
      </c>
      <c r="E467" s="63">
        <v>70</v>
      </c>
      <c r="F467">
        <v>1000</v>
      </c>
      <c r="G467" s="58" t="s">
        <v>926</v>
      </c>
      <c r="H467" s="52" t="s">
        <v>927</v>
      </c>
      <c r="I467" t="s">
        <v>937</v>
      </c>
      <c r="J467" t="s">
        <v>934</v>
      </c>
      <c r="K467" s="59"/>
      <c r="L467">
        <f>VLOOKUP(C467,'[1]PNECs '!$B$2:$M$706,12,FALSE)</f>
        <v>2.2997000000000001</v>
      </c>
      <c r="M467" t="str">
        <f>VLOOKUP(C467,'[1]PNECs '!$B$2:$N$706,13,FALSE)</f>
        <v>U</v>
      </c>
      <c r="N467">
        <f>VLOOKUP(C467,'[1]PNECs '!$B$2:$O$706,14,FALSE)</f>
        <v>199.38845125208573</v>
      </c>
      <c r="O467" s="61">
        <f t="shared" si="7"/>
        <v>801.41526442971235</v>
      </c>
    </row>
    <row r="468" spans="1:15">
      <c r="A468">
        <v>525</v>
      </c>
      <c r="B468" t="s">
        <v>1896</v>
      </c>
      <c r="C468" s="49" t="s">
        <v>1897</v>
      </c>
      <c r="D468" s="50" t="s">
        <v>934</v>
      </c>
      <c r="E468" s="68">
        <v>0.53191999999999995</v>
      </c>
      <c r="F468">
        <v>1000</v>
      </c>
      <c r="G468" s="58" t="s">
        <v>965</v>
      </c>
      <c r="H468" s="52" t="s">
        <v>966</v>
      </c>
      <c r="I468" t="s">
        <v>937</v>
      </c>
      <c r="J468" t="s">
        <v>934</v>
      </c>
      <c r="K468" s="59" t="s">
        <v>939</v>
      </c>
      <c r="L468">
        <f>VLOOKUP(C468,'[1]PNECs '!$B$2:$M$706,12,FALSE)</f>
        <v>1.5932999999999999</v>
      </c>
      <c r="M468" t="str">
        <f>VLOOKUP(C468,'[1]PNECs '!$B$2:$N$706,13,FALSE)</f>
        <v>M</v>
      </c>
      <c r="N468">
        <f>VLOOKUP(C468,'[1]PNECs '!$B$2:$O$706,14,FALSE)</f>
        <v>39.201257629516498</v>
      </c>
      <c r="O468" s="61">
        <f t="shared" si="7"/>
        <v>1.8806255681396451</v>
      </c>
    </row>
    <row r="469" spans="1:15">
      <c r="A469">
        <v>526</v>
      </c>
      <c r="B469" t="s">
        <v>1898</v>
      </c>
      <c r="C469" s="49" t="s">
        <v>1899</v>
      </c>
      <c r="D469" s="50" t="s">
        <v>934</v>
      </c>
      <c r="E469" s="60">
        <v>0.99</v>
      </c>
      <c r="F469">
        <v>1000</v>
      </c>
      <c r="G469" s="58" t="s">
        <v>926</v>
      </c>
      <c r="H469" s="52" t="s">
        <v>927</v>
      </c>
      <c r="I469" t="s">
        <v>937</v>
      </c>
      <c r="J469" t="s">
        <v>934</v>
      </c>
      <c r="K469" s="59"/>
      <c r="L469">
        <f>VLOOKUP(C469,'[1]PNECs '!$B$2:$M$706,12,FALSE)</f>
        <v>3.3496000000000001</v>
      </c>
      <c r="M469" t="str">
        <f>VLOOKUP(C469,'[1]PNECs '!$B$2:$N$706,13,FALSE)</f>
        <v>DT</v>
      </c>
      <c r="N469">
        <f>VLOOKUP(C469,'[1]PNECs '!$B$2:$O$706,14,FALSE)</f>
        <v>2236.6601494661795</v>
      </c>
      <c r="O469" s="61">
        <f t="shared" si="7"/>
        <v>110.96911126979298</v>
      </c>
    </row>
    <row r="470" spans="1:15">
      <c r="A470">
        <v>527</v>
      </c>
      <c r="B470" t="s">
        <v>1900</v>
      </c>
      <c r="C470" s="49" t="s">
        <v>1901</v>
      </c>
      <c r="D470" s="50" t="s">
        <v>934</v>
      </c>
      <c r="E470" s="60">
        <v>2.0190000000000001</v>
      </c>
      <c r="F470">
        <v>1000</v>
      </c>
      <c r="G470" s="58" t="s">
        <v>935</v>
      </c>
      <c r="H470" s="52" t="s">
        <v>936</v>
      </c>
      <c r="I470" t="s">
        <v>937</v>
      </c>
      <c r="J470" t="s">
        <v>934</v>
      </c>
      <c r="K470" s="59"/>
      <c r="L470">
        <f>VLOOKUP(C470,'[1]PNECs '!$B$2:$M$706,12,FALSE)</f>
        <v>3.8626</v>
      </c>
      <c r="M470" t="str">
        <f>VLOOKUP(C470,'[1]PNECs '!$B$2:$N$706,13,FALSE)</f>
        <v>U</v>
      </c>
      <c r="N470">
        <f>VLOOKUP(C470,'[1]PNECs '!$B$2:$O$706,14,FALSE)</f>
        <v>7287.8596436471917</v>
      </c>
      <c r="O470" s="61">
        <f t="shared" si="7"/>
        <v>730.10929885386986</v>
      </c>
    </row>
    <row r="471" spans="1:15">
      <c r="A471">
        <v>528</v>
      </c>
      <c r="B471" t="s">
        <v>1902</v>
      </c>
      <c r="C471" s="49" t="s">
        <v>1903</v>
      </c>
      <c r="D471" s="50" t="s">
        <v>934</v>
      </c>
      <c r="E471" s="60">
        <v>1.5229999999999999</v>
      </c>
      <c r="F471">
        <v>1000</v>
      </c>
      <c r="G471" s="58" t="s">
        <v>926</v>
      </c>
      <c r="H471" s="52" t="s">
        <v>927</v>
      </c>
      <c r="I471" t="s">
        <v>937</v>
      </c>
      <c r="J471" t="s">
        <v>934</v>
      </c>
      <c r="K471" s="59"/>
      <c r="L471">
        <f>VLOOKUP(C471,'[1]PNECs '!$B$2:$M$706,12,FALSE)</f>
        <v>2.8996</v>
      </c>
      <c r="M471" t="str">
        <f>VLOOKUP(C471,'[1]PNECs '!$B$2:$N$706,13,FALSE)</f>
        <v>U</v>
      </c>
      <c r="N471">
        <f>VLOOKUP(C471,'[1]PNECs '!$B$2:$O$706,14,FALSE)</f>
        <v>793.59696819576982</v>
      </c>
      <c r="O471" s="61">
        <f t="shared" si="7"/>
        <v>62.142497218570576</v>
      </c>
    </row>
    <row r="472" spans="1:15">
      <c r="A472">
        <v>529</v>
      </c>
      <c r="B472" t="s">
        <v>1904</v>
      </c>
      <c r="C472" s="49" t="s">
        <v>1905</v>
      </c>
      <c r="D472" s="50" t="s">
        <v>934</v>
      </c>
      <c r="E472" s="60">
        <v>1.7549999999999999</v>
      </c>
      <c r="F472">
        <v>1000</v>
      </c>
      <c r="G472" s="58" t="s">
        <v>926</v>
      </c>
      <c r="H472" s="52" t="s">
        <v>927</v>
      </c>
      <c r="I472" t="s">
        <v>937</v>
      </c>
      <c r="J472" t="s">
        <v>934</v>
      </c>
      <c r="K472" s="59"/>
      <c r="L472">
        <f>VLOOKUP(C472,'[1]PNECs '!$B$2:$M$706,12,FALSE)</f>
        <v>3.3311000000000002</v>
      </c>
      <c r="M472" t="str">
        <f>VLOOKUP(C472,'[1]PNECs '!$B$2:$N$706,13,FALSE)</f>
        <v>U</v>
      </c>
      <c r="N472">
        <f>VLOOKUP(C472,'[1]PNECs '!$B$2:$O$706,14,FALSE)</f>
        <v>2143.3840767267648</v>
      </c>
      <c r="O472" s="61">
        <f t="shared" si="7"/>
        <v>188.63121429998034</v>
      </c>
    </row>
    <row r="473" spans="1:15">
      <c r="A473">
        <v>530</v>
      </c>
      <c r="B473" t="s">
        <v>1906</v>
      </c>
      <c r="C473" s="49" t="s">
        <v>1907</v>
      </c>
      <c r="D473" s="50" t="s">
        <v>947</v>
      </c>
      <c r="E473" s="60">
        <v>2.6</v>
      </c>
      <c r="G473" s="58" t="s">
        <v>926</v>
      </c>
      <c r="H473" s="52" t="s">
        <v>1048</v>
      </c>
      <c r="I473" t="s">
        <v>937</v>
      </c>
      <c r="J473" t="s">
        <v>1012</v>
      </c>
      <c r="K473" s="59"/>
      <c r="L473">
        <f>VLOOKUP(C473,'[1]PNECs '!$B$2:$M$706,12,FALSE)</f>
        <v>2.81</v>
      </c>
      <c r="M473" t="str">
        <f>VLOOKUP(C473,'[1]PNECs '!$B$2:$N$706,13,FALSE)</f>
        <v>E</v>
      </c>
      <c r="N473">
        <f>VLOOKUP(C473,'[1]PNECs '!$B$2:$O$706,14,FALSE)</f>
        <v>645.65422903465594</v>
      </c>
      <c r="O473" s="61">
        <f t="shared" si="7"/>
        <v>87.085229177211218</v>
      </c>
    </row>
    <row r="474" spans="1:15">
      <c r="A474">
        <v>531</v>
      </c>
      <c r="B474" t="s">
        <v>1908</v>
      </c>
      <c r="C474" s="49" t="s">
        <v>1909</v>
      </c>
      <c r="D474" s="50" t="s">
        <v>934</v>
      </c>
      <c r="E474" s="63">
        <v>101.169</v>
      </c>
      <c r="F474">
        <v>1000</v>
      </c>
      <c r="G474" s="58" t="s">
        <v>926</v>
      </c>
      <c r="H474" s="52" t="s">
        <v>927</v>
      </c>
      <c r="I474" t="s">
        <v>937</v>
      </c>
      <c r="J474" t="s">
        <v>934</v>
      </c>
      <c r="K474" s="59"/>
      <c r="L474">
        <f>VLOOKUP(C474,'[1]PNECs '!$B$2:$M$706,12,FALSE)</f>
        <v>1.6156999999999999</v>
      </c>
      <c r="M474" t="str">
        <f>VLOOKUP(C474,'[1]PNECs '!$B$2:$N$706,13,FALSE)</f>
        <v>K</v>
      </c>
      <c r="N474">
        <f>VLOOKUP(C474,'[1]PNECs '!$B$2:$O$706,14,FALSE)</f>
        <v>41.276227740834941</v>
      </c>
      <c r="O474" s="61">
        <f t="shared" si="7"/>
        <v>368.05744040503896</v>
      </c>
    </row>
    <row r="475" spans="1:15">
      <c r="A475">
        <v>532</v>
      </c>
      <c r="B475" t="s">
        <v>1910</v>
      </c>
      <c r="C475" s="49" t="s">
        <v>1911</v>
      </c>
      <c r="D475" s="50" t="s">
        <v>934</v>
      </c>
      <c r="E475" s="68">
        <v>4.4767000000000001</v>
      </c>
      <c r="F475">
        <v>1000</v>
      </c>
      <c r="G475" s="58" t="s">
        <v>965</v>
      </c>
      <c r="H475" s="52" t="s">
        <v>966</v>
      </c>
      <c r="I475" t="s">
        <v>937</v>
      </c>
      <c r="J475" t="s">
        <v>934</v>
      </c>
      <c r="K475" s="59" t="s">
        <v>939</v>
      </c>
      <c r="L475">
        <f>VLOOKUP(C475,'[1]PNECs '!$B$2:$M$706,12,FALSE)</f>
        <v>2.3946000000000001</v>
      </c>
      <c r="M475" t="str">
        <f>VLOOKUP(C475,'[1]PNECs '!$B$2:$N$706,13,FALSE)</f>
        <v>U</v>
      </c>
      <c r="N475">
        <f>VLOOKUP(C475,'[1]PNECs '!$B$2:$O$706,14,FALSE)</f>
        <v>248.08471080889225</v>
      </c>
      <c r="O475" s="61">
        <f t="shared" si="7"/>
        <v>62.021924048981504</v>
      </c>
    </row>
    <row r="476" spans="1:15">
      <c r="A476">
        <v>533</v>
      </c>
      <c r="B476" t="s">
        <v>1912</v>
      </c>
      <c r="C476" s="49" t="s">
        <v>765</v>
      </c>
      <c r="D476" s="50" t="s">
        <v>947</v>
      </c>
      <c r="E476" s="62">
        <v>0.45440000000000003</v>
      </c>
      <c r="F476">
        <v>1000</v>
      </c>
      <c r="G476" s="58" t="s">
        <v>1913</v>
      </c>
      <c r="H476" s="52" t="s">
        <v>1914</v>
      </c>
      <c r="I476" t="s">
        <v>937</v>
      </c>
      <c r="J476" t="s">
        <v>1012</v>
      </c>
      <c r="K476" s="59" t="s">
        <v>939</v>
      </c>
      <c r="L476">
        <f>VLOOKUP(C476,'[1]PNECs '!$B$2:$M$706,12,FALSE)</f>
        <v>3.3058999999999998</v>
      </c>
      <c r="M476" t="str">
        <f>VLOOKUP(C476,'[1]PNECs '!$B$2:$N$706,13,FALSE)</f>
        <v>M</v>
      </c>
      <c r="N476">
        <f>VLOOKUP(C476,'[1]PNECs '!$B$2:$O$706,14,FALSE)</f>
        <v>2022.5534149229973</v>
      </c>
      <c r="O476" s="61">
        <f t="shared" si="7"/>
        <v>46.127570224005893</v>
      </c>
    </row>
    <row r="477" spans="1:15">
      <c r="A477">
        <v>534</v>
      </c>
      <c r="B477" t="s">
        <v>1915</v>
      </c>
      <c r="C477" s="49" t="s">
        <v>1916</v>
      </c>
      <c r="D477" s="50" t="s">
        <v>934</v>
      </c>
      <c r="E477" s="60">
        <v>0.92200000000000004</v>
      </c>
      <c r="F477">
        <v>1000</v>
      </c>
      <c r="G477" s="58" t="s">
        <v>926</v>
      </c>
      <c r="H477" s="52" t="s">
        <v>927</v>
      </c>
      <c r="I477" t="s">
        <v>937</v>
      </c>
      <c r="J477" t="s">
        <v>934</v>
      </c>
      <c r="K477" s="59"/>
      <c r="L477">
        <f>VLOOKUP(C477,'[1]PNECs '!$B$2:$M$706,12,FALSE)</f>
        <v>3.2258</v>
      </c>
      <c r="M477" t="str">
        <f>VLOOKUP(C477,'[1]PNECs '!$B$2:$N$706,13,FALSE)</f>
        <v>U</v>
      </c>
      <c r="N477">
        <f>VLOOKUP(C477,'[1]PNECs '!$B$2:$O$706,14,FALSE)</f>
        <v>1681.899339428533</v>
      </c>
      <c r="O477" s="61">
        <f t="shared" si="7"/>
        <v>78.079410833083514</v>
      </c>
    </row>
    <row r="478" spans="1:15">
      <c r="A478">
        <v>535</v>
      </c>
      <c r="B478" t="s">
        <v>1917</v>
      </c>
      <c r="C478" s="49" t="s">
        <v>1918</v>
      </c>
      <c r="D478" s="50" t="s">
        <v>934</v>
      </c>
      <c r="E478" s="63">
        <v>37.034999999999997</v>
      </c>
      <c r="F478">
        <v>1000</v>
      </c>
      <c r="G478" s="58" t="s">
        <v>935</v>
      </c>
      <c r="H478" s="52" t="s">
        <v>936</v>
      </c>
      <c r="I478" t="s">
        <v>937</v>
      </c>
      <c r="J478" t="s">
        <v>934</v>
      </c>
      <c r="K478" s="59"/>
      <c r="L478">
        <f>VLOOKUP(C478,'[1]PNECs '!$B$2:$M$706,12,FALSE)</f>
        <v>1.722</v>
      </c>
      <c r="M478" t="str">
        <f>VLOOKUP(C478,'[1]PNECs '!$B$2:$N$706,13,FALSE)</f>
        <v>DT</v>
      </c>
      <c r="N478">
        <f>VLOOKUP(C478,'[1]PNECs '!$B$2:$O$706,14,FALSE)</f>
        <v>52.722986142282302</v>
      </c>
      <c r="O478" s="61">
        <f t="shared" si="7"/>
        <v>155.67719711390356</v>
      </c>
    </row>
    <row r="479" spans="1:15">
      <c r="A479">
        <v>536</v>
      </c>
      <c r="B479" t="s">
        <v>1919</v>
      </c>
      <c r="C479" s="49" t="s">
        <v>1920</v>
      </c>
      <c r="D479" s="50" t="s">
        <v>934</v>
      </c>
      <c r="E479" s="60">
        <v>0.9</v>
      </c>
      <c r="G479" s="58" t="s">
        <v>926</v>
      </c>
      <c r="H479" s="52" t="s">
        <v>346</v>
      </c>
      <c r="I479" t="s">
        <v>937</v>
      </c>
      <c r="J479" t="s">
        <v>934</v>
      </c>
      <c r="K479" s="59"/>
      <c r="L479">
        <f>VLOOKUP(C479,'[1]PNECs '!$B$2:$M$706,12,FALSE)</f>
        <v>2.4864999999999999</v>
      </c>
      <c r="M479" t="str">
        <f>VLOOKUP(C479,'[1]PNECs '!$B$2:$N$706,13,FALSE)</f>
        <v>M</v>
      </c>
      <c r="N479">
        <f>VLOOKUP(C479,'[1]PNECs '!$B$2:$O$706,14,FALSE)</f>
        <v>306.54906794257892</v>
      </c>
      <c r="O479" s="61">
        <f t="shared" si="7"/>
        <v>15.068271560727061</v>
      </c>
    </row>
    <row r="480" spans="1:15">
      <c r="A480">
        <v>537</v>
      </c>
      <c r="B480" t="s">
        <v>1921</v>
      </c>
      <c r="C480" s="49" t="s">
        <v>1922</v>
      </c>
      <c r="D480" s="50" t="s">
        <v>934</v>
      </c>
      <c r="E480" s="63">
        <v>23.047000000000001</v>
      </c>
      <c r="F480">
        <v>1000</v>
      </c>
      <c r="G480" s="58" t="s">
        <v>965</v>
      </c>
      <c r="H480" s="52" t="s">
        <v>966</v>
      </c>
      <c r="I480" t="s">
        <v>937</v>
      </c>
      <c r="J480" t="s">
        <v>934</v>
      </c>
      <c r="K480" s="59"/>
      <c r="L480">
        <f>VLOOKUP(C480,'[1]PNECs '!$B$2:$M$706,12,FALSE)</f>
        <v>1.8540000000000001</v>
      </c>
      <c r="M480" t="str">
        <f>VLOOKUP(C480,'[1]PNECs '!$B$2:$N$706,13,FALSE)</f>
        <v>U</v>
      </c>
      <c r="N480">
        <f>VLOOKUP(C480,'[1]PNECs '!$B$2:$O$706,14,FALSE)</f>
        <v>71.449632607551351</v>
      </c>
      <c r="O480" s="61">
        <f t="shared" si="7"/>
        <v>118.19911732568806</v>
      </c>
    </row>
    <row r="481" spans="1:15">
      <c r="A481">
        <v>538</v>
      </c>
      <c r="B481" t="s">
        <v>1923</v>
      </c>
      <c r="C481" s="49" t="s">
        <v>1924</v>
      </c>
      <c r="D481" s="50" t="s">
        <v>934</v>
      </c>
      <c r="E481" s="63">
        <v>123.825</v>
      </c>
      <c r="F481">
        <v>1000</v>
      </c>
      <c r="G481" s="58" t="s">
        <v>926</v>
      </c>
      <c r="H481" s="52" t="s">
        <v>927</v>
      </c>
      <c r="I481" t="s">
        <v>937</v>
      </c>
      <c r="J481" t="s">
        <v>934</v>
      </c>
      <c r="K481" s="59"/>
      <c r="L481">
        <f>VLOOKUP(C481,'[1]PNECs '!$B$2:$M$706,12,FALSE)</f>
        <v>0.41899999999999998</v>
      </c>
      <c r="M481" t="str">
        <f>VLOOKUP(C481,'[1]PNECs '!$B$2:$N$706,13,FALSE)</f>
        <v>M</v>
      </c>
      <c r="N481">
        <f>VLOOKUP(C481,'[1]PNECs '!$B$2:$O$706,14,FALSE)</f>
        <v>2.6242185433844418</v>
      </c>
      <c r="O481" s="61">
        <f t="shared" si="7"/>
        <v>214.04840174004818</v>
      </c>
    </row>
    <row r="482" spans="1:15">
      <c r="A482">
        <v>539</v>
      </c>
      <c r="B482" t="s">
        <v>1925</v>
      </c>
      <c r="C482" s="49" t="s">
        <v>1926</v>
      </c>
      <c r="D482" s="50" t="s">
        <v>947</v>
      </c>
      <c r="E482" s="60">
        <v>17</v>
      </c>
      <c r="G482" s="58" t="s">
        <v>926</v>
      </c>
      <c r="H482" s="52" t="s">
        <v>346</v>
      </c>
      <c r="I482" t="s">
        <v>937</v>
      </c>
      <c r="J482" t="s">
        <v>1012</v>
      </c>
      <c r="K482" s="59"/>
      <c r="L482">
        <f>VLOOKUP(C482,'[1]PNECs '!$B$2:$M$706,12,FALSE)</f>
        <v>2.1690999999999998</v>
      </c>
      <c r="M482" t="str">
        <f>VLOOKUP(C482,'[1]PNECs '!$B$2:$N$706,13,FALSE)</f>
        <v>M</v>
      </c>
      <c r="N482">
        <f>VLOOKUP(C482,'[1]PNECs '!$B$2:$O$706,14,FALSE)</f>
        <v>147.6046366385641</v>
      </c>
      <c r="O482" s="61">
        <f t="shared" si="7"/>
        <v>151.14137384906616</v>
      </c>
    </row>
    <row r="483" spans="1:15">
      <c r="A483">
        <v>540</v>
      </c>
      <c r="B483" t="s">
        <v>1927</v>
      </c>
      <c r="C483" s="49" t="s">
        <v>1928</v>
      </c>
      <c r="D483" s="50" t="s">
        <v>934</v>
      </c>
      <c r="E483" s="63">
        <v>277.49400000000003</v>
      </c>
      <c r="F483">
        <v>1000</v>
      </c>
      <c r="G483" s="58" t="s">
        <v>926</v>
      </c>
      <c r="H483" s="52" t="s">
        <v>927</v>
      </c>
      <c r="I483" t="s">
        <v>937</v>
      </c>
      <c r="J483" t="s">
        <v>934</v>
      </c>
      <c r="K483" s="59"/>
      <c r="L483">
        <f>VLOOKUP(C483,'[1]PNECs '!$B$2:$M$706,12,FALSE)</f>
        <v>1.4263999999999999</v>
      </c>
      <c r="M483" t="str">
        <f>VLOOKUP(C483,'[1]PNECs '!$B$2:$N$706,13,FALSE)</f>
        <v>U</v>
      </c>
      <c r="N483">
        <f>VLOOKUP(C483,'[1]PNECs '!$B$2:$O$706,14,FALSE)</f>
        <v>26.693160636242901</v>
      </c>
      <c r="O483" s="61">
        <f t="shared" si="7"/>
        <v>809.62818672912329</v>
      </c>
    </row>
    <row r="484" spans="1:15">
      <c r="A484">
        <v>541</v>
      </c>
      <c r="B484" t="s">
        <v>1929</v>
      </c>
      <c r="C484" s="49" t="s">
        <v>1930</v>
      </c>
      <c r="D484" s="50" t="s">
        <v>934</v>
      </c>
      <c r="E484" s="60">
        <v>2.9420000000000002</v>
      </c>
      <c r="F484">
        <v>1000</v>
      </c>
      <c r="G484" s="58" t="s">
        <v>926</v>
      </c>
      <c r="H484" s="52" t="s">
        <v>927</v>
      </c>
      <c r="I484" t="s">
        <v>937</v>
      </c>
      <c r="J484" t="s">
        <v>934</v>
      </c>
      <c r="K484" s="59"/>
      <c r="L484">
        <f>VLOOKUP(C484,'[1]PNECs '!$B$2:$M$706,12,FALSE)</f>
        <v>3.1831999999999998</v>
      </c>
      <c r="M484" t="str">
        <f>VLOOKUP(C484,'[1]PNECs '!$B$2:$N$706,13,FALSE)</f>
        <v>DT</v>
      </c>
      <c r="N484">
        <f>VLOOKUP(C484,'[1]PNECs '!$B$2:$O$706,14,FALSE)</f>
        <v>1524.7547676599165</v>
      </c>
      <c r="O484" s="61">
        <f t="shared" si="7"/>
        <v>226.30418720690045</v>
      </c>
    </row>
    <row r="485" spans="1:15">
      <c r="A485">
        <v>542</v>
      </c>
      <c r="B485" t="s">
        <v>1931</v>
      </c>
      <c r="C485" s="49" t="s">
        <v>1932</v>
      </c>
      <c r="D485" s="50" t="s">
        <v>934</v>
      </c>
      <c r="E485" s="60">
        <v>1.341</v>
      </c>
      <c r="F485">
        <v>1000</v>
      </c>
      <c r="G485" s="58" t="s">
        <v>926</v>
      </c>
      <c r="H485" s="52" t="s">
        <v>927</v>
      </c>
      <c r="I485" t="s">
        <v>937</v>
      </c>
      <c r="J485" t="s">
        <v>934</v>
      </c>
      <c r="K485" s="59"/>
      <c r="L485">
        <f>VLOOKUP(C485,'[1]PNECs '!$B$2:$M$706,12,FALSE)</f>
        <v>3.1694</v>
      </c>
      <c r="M485" t="str">
        <f>VLOOKUP(C485,'[1]PNECs '!$B$2:$N$706,13,FALSE)</f>
        <v>U</v>
      </c>
      <c r="N485">
        <f>VLOOKUP(C485,'[1]PNECs '!$B$2:$O$706,14,FALSE)</f>
        <v>1477.0663353378213</v>
      </c>
      <c r="O485" s="61">
        <f t="shared" si="7"/>
        <v>99.993109210988095</v>
      </c>
    </row>
    <row r="486" spans="1:15">
      <c r="A486">
        <v>543</v>
      </c>
      <c r="B486" t="s">
        <v>1933</v>
      </c>
      <c r="C486" s="49" t="s">
        <v>1934</v>
      </c>
      <c r="D486" s="50" t="s">
        <v>934</v>
      </c>
      <c r="E486" s="60">
        <v>2.1760000000000002</v>
      </c>
      <c r="F486">
        <v>1000</v>
      </c>
      <c r="G486" s="58" t="s">
        <v>926</v>
      </c>
      <c r="H486" s="52" t="s">
        <v>927</v>
      </c>
      <c r="I486" t="s">
        <v>937</v>
      </c>
      <c r="J486" t="s">
        <v>934</v>
      </c>
      <c r="K486" s="59"/>
      <c r="L486">
        <f>VLOOKUP(C486,'[1]PNECs '!$B$2:$M$706,12,FALSE)</f>
        <v>2.3671000000000002</v>
      </c>
      <c r="M486" t="str">
        <f>VLOOKUP(C486,'[1]PNECs '!$B$2:$N$706,13,FALSE)</f>
        <v>U</v>
      </c>
      <c r="N486">
        <f>VLOOKUP(C486,'[1]PNECs '!$B$2:$O$706,14,FALSE)</f>
        <v>232.86273822087639</v>
      </c>
      <c r="O486" s="61">
        <f t="shared" si="7"/>
        <v>28.510864327410179</v>
      </c>
    </row>
    <row r="487" spans="1:15">
      <c r="A487">
        <v>544</v>
      </c>
      <c r="B487" t="s">
        <v>1935</v>
      </c>
      <c r="C487" s="49" t="s">
        <v>1936</v>
      </c>
      <c r="D487" s="50" t="s">
        <v>947</v>
      </c>
      <c r="E487" s="60">
        <v>5.95</v>
      </c>
      <c r="G487" s="58" t="s">
        <v>926</v>
      </c>
      <c r="H487" s="52" t="s">
        <v>1048</v>
      </c>
      <c r="I487" t="s">
        <v>937</v>
      </c>
      <c r="J487" t="s">
        <v>934</v>
      </c>
      <c r="K487" s="59"/>
      <c r="L487">
        <f>VLOOKUP(C487,'[1]PNECs '!$B$2:$M$706,12,FALSE)</f>
        <v>2.41</v>
      </c>
      <c r="M487" t="str">
        <f>VLOOKUP(C487,'[1]PNECs '!$B$2:$N$706,13,FALSE)</f>
        <v>E</v>
      </c>
      <c r="N487">
        <f>VLOOKUP(C487,'[1]PNECs '!$B$2:$O$706,14,FALSE)</f>
        <v>257.03957827688663</v>
      </c>
      <c r="O487" s="61">
        <f t="shared" si="7"/>
        <v>85.065693242925292</v>
      </c>
    </row>
    <row r="488" spans="1:15">
      <c r="A488">
        <v>545</v>
      </c>
      <c r="B488" t="s">
        <v>1937</v>
      </c>
      <c r="C488" s="49" t="s">
        <v>1938</v>
      </c>
      <c r="D488" s="50" t="s">
        <v>947</v>
      </c>
      <c r="E488" s="60">
        <v>1.64</v>
      </c>
      <c r="G488" s="58" t="s">
        <v>926</v>
      </c>
      <c r="H488" s="52" t="s">
        <v>1047</v>
      </c>
      <c r="I488" t="s">
        <v>937</v>
      </c>
      <c r="J488" t="s">
        <v>934</v>
      </c>
      <c r="K488" s="59"/>
      <c r="L488">
        <f>VLOOKUP(C488,'[1]PNECs '!$B$2:$M$706,12,FALSE)</f>
        <v>2.4144000000000001</v>
      </c>
      <c r="M488" t="str">
        <f>VLOOKUP(C488,'[1]PNECs '!$B$2:$N$706,13,FALSE)</f>
        <v>U</v>
      </c>
      <c r="N488">
        <f>VLOOKUP(C488,'[1]PNECs '!$B$2:$O$706,14,FALSE)</f>
        <v>259.65697902737855</v>
      </c>
      <c r="O488" s="61">
        <f t="shared" si="7"/>
        <v>23.6587298128821</v>
      </c>
    </row>
    <row r="489" spans="1:15">
      <c r="A489">
        <v>546</v>
      </c>
      <c r="B489" t="s">
        <v>1939</v>
      </c>
      <c r="C489" s="76" t="s">
        <v>1940</v>
      </c>
      <c r="D489" s="50" t="s">
        <v>934</v>
      </c>
      <c r="E489" s="72">
        <v>2.6316999999999999</v>
      </c>
      <c r="F489">
        <v>1000</v>
      </c>
      <c r="G489" s="58" t="s">
        <v>935</v>
      </c>
      <c r="H489" s="52" t="s">
        <v>936</v>
      </c>
      <c r="I489" t="s">
        <v>937</v>
      </c>
      <c r="J489" t="s">
        <v>934</v>
      </c>
      <c r="K489" s="53" t="s">
        <v>939</v>
      </c>
      <c r="L489">
        <f>VLOOKUP(C489,'[1]PNECs '!$B$2:$M$706,12,FALSE)</f>
        <v>2.6423999999999999</v>
      </c>
      <c r="M489" t="str">
        <f>VLOOKUP(C489,'[1]PNECs '!$B$2:$N$706,13,FALSE)</f>
        <v>DT</v>
      </c>
      <c r="N489">
        <f>VLOOKUP(C489,'[1]PNECs '!$B$2:$O$706,14,FALSE)</f>
        <v>438.93478553471726</v>
      </c>
      <c r="O489" s="61">
        <f t="shared" si="7"/>
        <v>61.272235249530738</v>
      </c>
    </row>
    <row r="490" spans="1:15">
      <c r="A490">
        <v>547</v>
      </c>
      <c r="B490" t="s">
        <v>1941</v>
      </c>
      <c r="C490" s="49" t="s">
        <v>1942</v>
      </c>
      <c r="D490" s="50" t="s">
        <v>934</v>
      </c>
      <c r="E490" s="63">
        <v>11.121</v>
      </c>
      <c r="F490">
        <v>1000</v>
      </c>
      <c r="G490" s="58" t="s">
        <v>935</v>
      </c>
      <c r="H490" s="52" t="s">
        <v>936</v>
      </c>
      <c r="I490" t="s">
        <v>937</v>
      </c>
      <c r="J490" t="s">
        <v>934</v>
      </c>
      <c r="K490" s="59"/>
      <c r="L490">
        <f>VLOOKUP(C490,'[1]PNECs '!$B$2:$M$706,12,FALSE)</f>
        <v>2.3132999999999999</v>
      </c>
      <c r="M490" t="str">
        <f>VLOOKUP(C490,'[1]PNECs '!$B$2:$N$706,13,FALSE)</f>
        <v>U</v>
      </c>
      <c r="N490">
        <f>VLOOKUP(C490,'[1]PNECs '!$B$2:$O$706,14,FALSE)</f>
        <v>205.73112455143587</v>
      </c>
      <c r="O490" s="61">
        <f t="shared" si="7"/>
        <v>130.806509305144</v>
      </c>
    </row>
    <row r="491" spans="1:15">
      <c r="A491">
        <v>548</v>
      </c>
      <c r="B491" t="s">
        <v>1943</v>
      </c>
      <c r="C491" s="49" t="s">
        <v>1944</v>
      </c>
      <c r="D491" s="50" t="s">
        <v>934</v>
      </c>
      <c r="E491" s="60">
        <v>0.14599999999999999</v>
      </c>
      <c r="F491">
        <v>1000</v>
      </c>
      <c r="G491" s="58" t="s">
        <v>926</v>
      </c>
      <c r="H491" s="52" t="s">
        <v>927</v>
      </c>
      <c r="I491" t="s">
        <v>937</v>
      </c>
      <c r="J491" t="s">
        <v>934</v>
      </c>
      <c r="K491" s="59"/>
      <c r="L491">
        <f>VLOOKUP(C491,'[1]PNECs '!$B$2:$M$706,12,FALSE)</f>
        <v>4.2160000000000002</v>
      </c>
      <c r="M491" t="str">
        <f>VLOOKUP(C491,'[1]PNECs '!$B$2:$N$706,13,FALSE)</f>
        <v>U</v>
      </c>
      <c r="N491">
        <f>VLOOKUP(C491,'[1]PNECs '!$B$2:$O$706,14,FALSE)</f>
        <v>16443.717232149338</v>
      </c>
      <c r="O491" s="61">
        <f t="shared" si="7"/>
        <v>118.83212016515388</v>
      </c>
    </row>
    <row r="492" spans="1:15">
      <c r="A492">
        <v>549</v>
      </c>
      <c r="B492" t="s">
        <v>1945</v>
      </c>
      <c r="C492" s="49" t="s">
        <v>1946</v>
      </c>
      <c r="D492" s="50" t="s">
        <v>947</v>
      </c>
      <c r="E492" s="62">
        <v>29</v>
      </c>
      <c r="F492">
        <v>1000</v>
      </c>
      <c r="G492" s="58" t="s">
        <v>1947</v>
      </c>
      <c r="H492" s="52" t="s">
        <v>1948</v>
      </c>
      <c r="I492" t="s">
        <v>937</v>
      </c>
      <c r="J492" t="s">
        <v>1012</v>
      </c>
      <c r="K492" s="59" t="s">
        <v>939</v>
      </c>
      <c r="L492">
        <f>VLOOKUP(C492,'[1]PNECs '!$B$2:$M$706,12,FALSE)</f>
        <v>1.8917999999999999</v>
      </c>
      <c r="M492" t="str">
        <f>VLOOKUP(C492,'[1]PNECs '!$B$2:$N$706,13,FALSE)</f>
        <v>U</v>
      </c>
      <c r="N492">
        <f>VLOOKUP(C492,'[1]PNECs '!$B$2:$O$706,14,FALSE)</f>
        <v>77.947106816465066</v>
      </c>
      <c r="O492" s="61">
        <f t="shared" si="7"/>
        <v>158.03802522526783</v>
      </c>
    </row>
    <row r="493" spans="1:15">
      <c r="A493">
        <v>550</v>
      </c>
      <c r="B493" t="s">
        <v>1949</v>
      </c>
      <c r="C493" s="49" t="s">
        <v>812</v>
      </c>
      <c r="D493" s="50" t="s">
        <v>934</v>
      </c>
      <c r="E493" s="63">
        <v>26.388999999999999</v>
      </c>
      <c r="F493">
        <v>1000</v>
      </c>
      <c r="G493" s="58" t="s">
        <v>926</v>
      </c>
      <c r="H493" s="52" t="s">
        <v>927</v>
      </c>
      <c r="I493" t="s">
        <v>937</v>
      </c>
      <c r="J493" t="s">
        <v>934</v>
      </c>
      <c r="K493" s="59"/>
      <c r="L493">
        <f>VLOOKUP(C493,'[1]PNECs '!$B$2:$M$706,12,FALSE)</f>
        <v>2.2267999999999999</v>
      </c>
      <c r="M493" t="str">
        <f>VLOOKUP(C493,'[1]PNECs '!$B$2:$N$706,13,FALSE)</f>
        <v>U</v>
      </c>
      <c r="N493">
        <f>VLOOKUP(C493,'[1]PNECs '!$B$2:$O$706,14,FALSE)</f>
        <v>168.57765178289773</v>
      </c>
      <c r="O493" s="61">
        <f t="shared" si="7"/>
        <v>261.95663625320509</v>
      </c>
    </row>
    <row r="494" spans="1:15">
      <c r="A494">
        <v>551</v>
      </c>
      <c r="B494" t="s">
        <v>1950</v>
      </c>
      <c r="C494" s="49" t="s">
        <v>1951</v>
      </c>
      <c r="D494" s="50" t="s">
        <v>934</v>
      </c>
      <c r="E494" s="60">
        <v>1.6999999999999999E-3</v>
      </c>
      <c r="F494">
        <v>1000</v>
      </c>
      <c r="G494" s="58" t="s">
        <v>935</v>
      </c>
      <c r="H494" s="52" t="s">
        <v>936</v>
      </c>
      <c r="I494" t="s">
        <v>937</v>
      </c>
      <c r="J494" t="s">
        <v>934</v>
      </c>
      <c r="K494" s="59"/>
      <c r="L494">
        <f>VLOOKUP(C494,'[1]PNECs '!$B$2:$M$706,12,FALSE)</f>
        <v>5.3178999999999998</v>
      </c>
      <c r="M494" t="str">
        <f>VLOOKUP(C494,'[1]PNECs '!$B$2:$N$706,13,FALSE)</f>
        <v>DT</v>
      </c>
      <c r="N494">
        <f>VLOOKUP(C494,'[1]PNECs '!$B$2:$O$706,14,FALSE)</f>
        <v>207921.78743721987</v>
      </c>
      <c r="O494" s="61">
        <f t="shared" si="7"/>
        <v>17.463990008977724</v>
      </c>
    </row>
    <row r="495" spans="1:15">
      <c r="A495">
        <v>552</v>
      </c>
      <c r="B495" t="s">
        <v>1952</v>
      </c>
      <c r="C495" s="49" t="s">
        <v>825</v>
      </c>
      <c r="D495" s="50" t="s">
        <v>934</v>
      </c>
      <c r="E495" s="62">
        <v>0.36499999999999999</v>
      </c>
      <c r="F495">
        <v>1000</v>
      </c>
      <c r="G495" s="58" t="s">
        <v>965</v>
      </c>
      <c r="H495" s="52" t="s">
        <v>966</v>
      </c>
      <c r="I495" t="s">
        <v>937</v>
      </c>
      <c r="J495" t="s">
        <v>934</v>
      </c>
      <c r="K495" s="59" t="s">
        <v>939</v>
      </c>
      <c r="L495">
        <f>VLOOKUP(C495,'[1]PNECs '!$B$2:$M$706,12,FALSE)</f>
        <v>2.8372999999999999</v>
      </c>
      <c r="M495" t="str">
        <f>VLOOKUP(C495,'[1]PNECs '!$B$2:$N$706,13,FALSE)</f>
        <v>M</v>
      </c>
      <c r="N495">
        <f>VLOOKUP(C495,'[1]PNECs '!$B$2:$O$706,14,FALSE)</f>
        <v>687.54321404084578</v>
      </c>
      <c r="O495" s="61">
        <f t="shared" si="7"/>
        <v>12.98072669237049</v>
      </c>
    </row>
    <row r="496" spans="1:15">
      <c r="A496">
        <v>553</v>
      </c>
      <c r="B496" t="s">
        <v>1953</v>
      </c>
      <c r="C496" s="49" t="s">
        <v>1954</v>
      </c>
      <c r="D496" s="50" t="s">
        <v>934</v>
      </c>
      <c r="E496" s="63">
        <v>46.505000000000003</v>
      </c>
      <c r="F496">
        <v>1000</v>
      </c>
      <c r="G496" s="58" t="s">
        <v>926</v>
      </c>
      <c r="H496" s="52" t="s">
        <v>927</v>
      </c>
      <c r="I496" t="s">
        <v>937</v>
      </c>
      <c r="J496" t="s">
        <v>934</v>
      </c>
      <c r="K496" s="59"/>
      <c r="L496">
        <f>VLOOKUP(C496,'[1]PNECs '!$B$2:$M$706,12,FALSE)</f>
        <v>1.8988</v>
      </c>
      <c r="M496" t="str">
        <f>VLOOKUP(C496,'[1]PNECs '!$B$2:$N$706,13,FALSE)</f>
        <v>DT</v>
      </c>
      <c r="N496">
        <f>VLOOKUP(C496,'[1]PNECs '!$B$2:$O$706,14,FALSE)</f>
        <v>79.213645415285143</v>
      </c>
      <c r="O496" s="61">
        <f t="shared" si="7"/>
        <v>256.34272565386908</v>
      </c>
    </row>
    <row r="497" spans="1:15">
      <c r="A497">
        <v>554</v>
      </c>
      <c r="B497" t="s">
        <v>1955</v>
      </c>
      <c r="C497" s="49" t="s">
        <v>1956</v>
      </c>
      <c r="D497" s="50" t="s">
        <v>934</v>
      </c>
      <c r="E497" s="60">
        <v>1.788</v>
      </c>
      <c r="F497">
        <v>1000</v>
      </c>
      <c r="G497" s="58" t="s">
        <v>935</v>
      </c>
      <c r="H497" s="52" t="s">
        <v>936</v>
      </c>
      <c r="I497" t="s">
        <v>937</v>
      </c>
      <c r="J497" t="s">
        <v>934</v>
      </c>
      <c r="K497" s="59"/>
      <c r="L497">
        <f>VLOOKUP(C497,'[1]PNECs '!$B$2:$M$706,12,FALSE)</f>
        <v>3.9216000000000002</v>
      </c>
      <c r="M497" t="str">
        <f>VLOOKUP(C497,'[1]PNECs '!$B$2:$N$706,13,FALSE)</f>
        <v>U</v>
      </c>
      <c r="N497">
        <f>VLOOKUP(C497,'[1]PNECs '!$B$2:$O$706,14,FALSE)</f>
        <v>8348.3375372365117</v>
      </c>
      <c r="O497" s="61">
        <f t="shared" si="7"/>
        <v>740.24429131899694</v>
      </c>
    </row>
    <row r="498" spans="1:15">
      <c r="A498">
        <v>555</v>
      </c>
      <c r="B498" t="s">
        <v>1957</v>
      </c>
      <c r="C498" s="49" t="s">
        <v>1958</v>
      </c>
      <c r="D498" s="50" t="s">
        <v>947</v>
      </c>
      <c r="E498" s="60">
        <v>10</v>
      </c>
      <c r="G498" s="58" t="s">
        <v>926</v>
      </c>
      <c r="H498" s="52" t="s">
        <v>1047</v>
      </c>
      <c r="I498" t="s">
        <v>937</v>
      </c>
      <c r="J498" t="s">
        <v>934</v>
      </c>
      <c r="K498" s="59"/>
      <c r="L498">
        <f>VLOOKUP(C498,'[1]PNECs '!$B$2:$M$706,12,FALSE)</f>
        <v>3.57</v>
      </c>
      <c r="M498" t="str">
        <f>VLOOKUP(C498,'[1]PNECs '!$B$2:$N$706,13,FALSE)</f>
        <v>E</v>
      </c>
      <c r="N498">
        <f>VLOOKUP(C498,'[1]PNECs '!$B$2:$O$706,14,FALSE)</f>
        <v>3715.352290971724</v>
      </c>
      <c r="O498" s="61">
        <f t="shared" si="7"/>
        <v>1851.3740317400316</v>
      </c>
    </row>
    <row r="499" spans="1:15">
      <c r="A499">
        <v>556</v>
      </c>
      <c r="B499" t="s">
        <v>1959</v>
      </c>
      <c r="C499" s="49" t="s">
        <v>1960</v>
      </c>
      <c r="D499" s="50" t="s">
        <v>934</v>
      </c>
      <c r="E499" s="63">
        <v>72.388999999999996</v>
      </c>
      <c r="F499">
        <v>1000</v>
      </c>
      <c r="G499" s="58" t="s">
        <v>926</v>
      </c>
      <c r="H499" s="52" t="s">
        <v>927</v>
      </c>
      <c r="I499" t="s">
        <v>937</v>
      </c>
      <c r="J499" t="s">
        <v>934</v>
      </c>
      <c r="K499" s="59"/>
      <c r="L499">
        <f>VLOOKUP(C499,'[1]PNECs '!$B$2:$M$706,12,FALSE)</f>
        <v>1.8849</v>
      </c>
      <c r="M499" t="str">
        <f>VLOOKUP(C499,'[1]PNECs '!$B$2:$N$706,13,FALSE)</f>
        <v>U</v>
      </c>
      <c r="N499">
        <f>VLOOKUP(C499,'[1]PNECs '!$B$2:$O$706,14,FALSE)</f>
        <v>76.718481818998612</v>
      </c>
      <c r="O499" s="61">
        <f t="shared" si="7"/>
        <v>390.09657551153714</v>
      </c>
    </row>
    <row r="500" spans="1:15">
      <c r="A500">
        <v>557</v>
      </c>
      <c r="B500" t="s">
        <v>1961</v>
      </c>
      <c r="C500" s="49" t="s">
        <v>1962</v>
      </c>
      <c r="D500" s="50" t="s">
        <v>947</v>
      </c>
      <c r="E500" s="60">
        <v>6</v>
      </c>
      <c r="F500">
        <v>10</v>
      </c>
      <c r="H500" s="52" t="s">
        <v>1246</v>
      </c>
      <c r="I500" t="s">
        <v>949</v>
      </c>
      <c r="J500" t="s">
        <v>960</v>
      </c>
      <c r="K500" s="59"/>
      <c r="L500">
        <f>VLOOKUP(C500,'[1]PNECs '!$B$2:$M$706,12,FALSE)</f>
        <v>0.86661999999999995</v>
      </c>
      <c r="M500" t="str">
        <f>VLOOKUP(C500,'[1]PNECs '!$B$2:$N$706,13,FALSE)</f>
        <v>U</v>
      </c>
      <c r="N500">
        <f>VLOOKUP(C500,'[1]PNECs '!$B$2:$O$706,14,FALSE)</f>
        <v>7.3556321102500108</v>
      </c>
      <c r="O500" s="61">
        <f t="shared" si="7"/>
        <v>11.774209357478103</v>
      </c>
    </row>
    <row r="501" spans="1:15">
      <c r="A501">
        <v>558</v>
      </c>
      <c r="B501" t="s">
        <v>1963</v>
      </c>
      <c r="C501" s="49" t="s">
        <v>1964</v>
      </c>
      <c r="D501" s="50" t="s">
        <v>934</v>
      </c>
      <c r="E501" s="63">
        <v>167.17699999999999</v>
      </c>
      <c r="F501">
        <v>1000</v>
      </c>
      <c r="G501" s="58" t="s">
        <v>926</v>
      </c>
      <c r="H501" s="52" t="s">
        <v>927</v>
      </c>
      <c r="I501" t="s">
        <v>937</v>
      </c>
      <c r="J501" t="s">
        <v>934</v>
      </c>
      <c r="K501" s="59"/>
      <c r="L501">
        <f>VLOOKUP(C501,'[1]PNECs '!$B$2:$M$706,12,FALSE)</f>
        <v>0.82240000000000002</v>
      </c>
      <c r="M501" t="str">
        <f>VLOOKUP(C501,'[1]PNECs '!$B$2:$N$706,13,FALSE)</f>
        <v>DT</v>
      </c>
      <c r="N501">
        <f>VLOOKUP(C501,'[1]PNECs '!$B$2:$O$706,14,FALSE)</f>
        <v>6.6435468197600587</v>
      </c>
      <c r="O501" s="61">
        <f t="shared" si="7"/>
        <v>322.18204539833914</v>
      </c>
    </row>
    <row r="502" spans="1:15">
      <c r="A502">
        <v>559</v>
      </c>
      <c r="B502" t="s">
        <v>1965</v>
      </c>
      <c r="C502" s="49" t="s">
        <v>1966</v>
      </c>
      <c r="D502" s="50" t="s">
        <v>934</v>
      </c>
      <c r="E502" s="63">
        <v>11.337</v>
      </c>
      <c r="F502">
        <v>1000</v>
      </c>
      <c r="G502" s="58" t="s">
        <v>935</v>
      </c>
      <c r="H502" s="52" t="s">
        <v>936</v>
      </c>
      <c r="I502" t="s">
        <v>937</v>
      </c>
      <c r="J502" t="s">
        <v>934</v>
      </c>
      <c r="K502" s="59"/>
      <c r="L502">
        <f>VLOOKUP(C502,'[1]PNECs '!$B$2:$M$706,12,FALSE)</f>
        <v>2.6112000000000002</v>
      </c>
      <c r="M502" t="str">
        <f>VLOOKUP(C502,'[1]PNECs '!$B$2:$N$706,13,FALSE)</f>
        <v>DT</v>
      </c>
      <c r="N502">
        <f>VLOOKUP(C502,'[1]PNECs '!$B$2:$O$706,14,FALSE)</f>
        <v>408.50746766312528</v>
      </c>
      <c r="O502" s="61">
        <f t="shared" si="7"/>
        <v>246.91157154830444</v>
      </c>
    </row>
    <row r="503" spans="1:15">
      <c r="A503">
        <v>560</v>
      </c>
      <c r="B503" t="s">
        <v>1967</v>
      </c>
      <c r="C503" s="49" t="s">
        <v>1968</v>
      </c>
      <c r="D503" s="50" t="s">
        <v>934</v>
      </c>
      <c r="E503" s="60">
        <v>6.4000000000000001E-2</v>
      </c>
      <c r="F503">
        <v>1000</v>
      </c>
      <c r="G503" s="58" t="s">
        <v>935</v>
      </c>
      <c r="H503" s="52" t="s">
        <v>936</v>
      </c>
      <c r="I503" t="s">
        <v>937</v>
      </c>
      <c r="J503" t="s">
        <v>934</v>
      </c>
      <c r="K503" s="59"/>
      <c r="L503">
        <f>VLOOKUP(C503,'[1]PNECs '!$B$2:$M$706,12,FALSE)</f>
        <v>3.67</v>
      </c>
      <c r="M503" t="str">
        <f>VLOOKUP(C503,'[1]PNECs '!$B$2:$N$706,13,FALSE)</f>
        <v>E</v>
      </c>
      <c r="N503">
        <f>VLOOKUP(C503,'[1]PNECs '!$B$2:$O$706,14,FALSE)</f>
        <v>4677.3514128719844</v>
      </c>
      <c r="O503" s="61">
        <f t="shared" si="7"/>
        <v>14.890250226936066</v>
      </c>
    </row>
    <row r="504" spans="1:15">
      <c r="A504">
        <v>561</v>
      </c>
      <c r="B504" t="s">
        <v>1969</v>
      </c>
      <c r="C504" s="49" t="s">
        <v>1970</v>
      </c>
      <c r="D504" s="50" t="s">
        <v>934</v>
      </c>
      <c r="E504" s="60">
        <v>0.34699999999999998</v>
      </c>
      <c r="F504">
        <v>1000</v>
      </c>
      <c r="G504" s="58" t="s">
        <v>926</v>
      </c>
      <c r="H504" s="52" t="s">
        <v>927</v>
      </c>
      <c r="I504" t="s">
        <v>937</v>
      </c>
      <c r="J504" t="s">
        <v>934</v>
      </c>
      <c r="K504" s="59"/>
      <c r="L504">
        <f>VLOOKUP(C504,'[1]PNECs '!$B$2:$M$706,12,FALSE)</f>
        <v>2.7988</v>
      </c>
      <c r="M504" t="str">
        <f>VLOOKUP(C504,'[1]PNECs '!$B$2:$N$706,13,FALSE)</f>
        <v>U</v>
      </c>
      <c r="N504">
        <f>VLOOKUP(C504,'[1]PNECs '!$B$2:$O$706,14,FALSE)</f>
        <v>629.21635128798641</v>
      </c>
      <c r="O504" s="61">
        <f t="shared" si="7"/>
        <v>11.340753850508406</v>
      </c>
    </row>
    <row r="505" spans="1:15">
      <c r="A505">
        <v>563</v>
      </c>
      <c r="B505" t="s">
        <v>1971</v>
      </c>
      <c r="C505" s="49" t="s">
        <v>1972</v>
      </c>
      <c r="D505" s="50" t="s">
        <v>934</v>
      </c>
      <c r="E505" s="60">
        <v>0.245</v>
      </c>
      <c r="F505">
        <v>1000</v>
      </c>
      <c r="G505" s="58" t="s">
        <v>926</v>
      </c>
      <c r="H505" s="52" t="s">
        <v>927</v>
      </c>
      <c r="I505" t="s">
        <v>937</v>
      </c>
      <c r="J505" t="s">
        <v>934</v>
      </c>
      <c r="K505" s="59"/>
      <c r="L505">
        <f>VLOOKUP(C505,'[1]PNECs '!$B$2:$M$706,12,FALSE)</f>
        <v>2.4900000000000002</v>
      </c>
      <c r="M505" t="str">
        <f>VLOOKUP(C505,'[1]PNECs '!$B$2:$N$706,13,FALSE)</f>
        <v>M</v>
      </c>
      <c r="N505">
        <f>VLOOKUP(C505,'[1]PNECs '!$B$2:$O$706,14,FALSE)</f>
        <v>309.02954325135937</v>
      </c>
      <c r="O505" s="61">
        <f t="shared" si="7"/>
        <v>4.1319395619712029</v>
      </c>
    </row>
    <row r="506" spans="1:15">
      <c r="A506">
        <v>564</v>
      </c>
      <c r="B506" t="s">
        <v>1973</v>
      </c>
      <c r="C506" s="49" t="s">
        <v>1974</v>
      </c>
      <c r="D506" s="50" t="s">
        <v>934</v>
      </c>
      <c r="E506" s="72">
        <v>1.2523</v>
      </c>
      <c r="F506">
        <v>1000</v>
      </c>
      <c r="G506" s="58" t="s">
        <v>926</v>
      </c>
      <c r="H506" s="52" t="s">
        <v>927</v>
      </c>
      <c r="I506" t="s">
        <v>937</v>
      </c>
      <c r="J506" t="s">
        <v>934</v>
      </c>
      <c r="K506" s="59" t="s">
        <v>939</v>
      </c>
      <c r="L506">
        <f>VLOOKUP(C506,'[1]PNECs '!$B$2:$M$706,12,FALSE)</f>
        <v>3.1360000000000001</v>
      </c>
      <c r="M506" t="str">
        <f>VLOOKUP(C506,'[1]PNECs '!$B$2:$N$706,13,FALSE)</f>
        <v>U</v>
      </c>
      <c r="N506">
        <f>VLOOKUP(C506,'[1]PNECs '!$B$2:$O$706,14,FALSE)</f>
        <v>1367.7288255958504</v>
      </c>
      <c r="O506" s="61">
        <f t="shared" si="7"/>
        <v>86.615084029707944</v>
      </c>
    </row>
    <row r="507" spans="1:15">
      <c r="A507">
        <v>565</v>
      </c>
      <c r="B507" t="s">
        <v>1975</v>
      </c>
      <c r="C507" s="49" t="s">
        <v>1976</v>
      </c>
      <c r="D507" s="50" t="s">
        <v>934</v>
      </c>
      <c r="E507" s="63">
        <v>227.99700000000001</v>
      </c>
      <c r="F507">
        <v>1000</v>
      </c>
      <c r="G507" s="58" t="s">
        <v>965</v>
      </c>
      <c r="H507" s="52" t="s">
        <v>966</v>
      </c>
      <c r="I507" t="s">
        <v>937</v>
      </c>
      <c r="J507" t="s">
        <v>934</v>
      </c>
      <c r="K507" s="59"/>
      <c r="L507">
        <f>VLOOKUP(C507,'[1]PNECs '!$B$2:$M$706,12,FALSE)</f>
        <v>1.2436</v>
      </c>
      <c r="M507" t="str">
        <f>VLOOKUP(C507,'[1]PNECs '!$B$2:$N$706,13,FALSE)</f>
        <v>DT</v>
      </c>
      <c r="N507">
        <f>VLOOKUP(C507,'[1]PNECs '!$B$2:$O$706,14,FALSE)</f>
        <v>17.522658618857093</v>
      </c>
      <c r="O507" s="61">
        <f t="shared" si="7"/>
        <v>561.92581469790389</v>
      </c>
    </row>
    <row r="508" spans="1:15">
      <c r="A508">
        <v>566</v>
      </c>
      <c r="B508" t="s">
        <v>1977</v>
      </c>
      <c r="C508" s="67" t="s">
        <v>1978</v>
      </c>
      <c r="D508" s="50" t="s">
        <v>947</v>
      </c>
      <c r="E508" s="60">
        <v>0.1</v>
      </c>
      <c r="G508" t="s">
        <v>971</v>
      </c>
      <c r="H508" s="52" t="s">
        <v>971</v>
      </c>
      <c r="I508" t="s">
        <v>949</v>
      </c>
      <c r="J508" t="s">
        <v>1012</v>
      </c>
      <c r="K508" s="59"/>
      <c r="L508">
        <f>2.841</f>
        <v>2.8410000000000002</v>
      </c>
      <c r="M508" s="48" t="s">
        <v>971</v>
      </c>
      <c r="N508">
        <f>VLOOKUP(C508,'[1]PNECs '!$B$2:$O$706,14,FALSE)</f>
        <v>15.1</v>
      </c>
      <c r="O508" s="61">
        <f t="shared" si="7"/>
        <v>0.23449399999999998</v>
      </c>
    </row>
    <row r="509" spans="1:15">
      <c r="A509">
        <v>567</v>
      </c>
      <c r="B509" t="s">
        <v>1979</v>
      </c>
      <c r="C509" s="49" t="s">
        <v>693</v>
      </c>
      <c r="D509" s="50" t="s">
        <v>947</v>
      </c>
      <c r="E509" s="62">
        <v>7.5</v>
      </c>
      <c r="F509">
        <v>1000</v>
      </c>
      <c r="G509" s="58" t="s">
        <v>1980</v>
      </c>
      <c r="H509" s="52" t="s">
        <v>1981</v>
      </c>
      <c r="I509" t="s">
        <v>937</v>
      </c>
      <c r="J509" t="s">
        <v>1012</v>
      </c>
      <c r="K509" s="59" t="s">
        <v>939</v>
      </c>
      <c r="L509">
        <f>VLOOKUP(C509,'[1]PNECs '!$B$2:$M$706,12,FALSE)</f>
        <v>3.1</v>
      </c>
      <c r="M509" t="str">
        <f>VLOOKUP(C509,'[1]PNECs '!$B$2:$N$706,13,FALSE)</f>
        <v>E</v>
      </c>
      <c r="N509">
        <f>VLOOKUP(C509,'[1]PNECs '!$B$2:$O$706,14,FALSE)</f>
        <v>1258.925411794168</v>
      </c>
      <c r="O509" s="61">
        <f t="shared" si="7"/>
        <v>478.42436506973922</v>
      </c>
    </row>
    <row r="510" spans="1:15">
      <c r="A510">
        <v>568</v>
      </c>
      <c r="B510" t="s">
        <v>1982</v>
      </c>
      <c r="C510" s="49" t="s">
        <v>1983</v>
      </c>
      <c r="D510" s="50" t="s">
        <v>934</v>
      </c>
      <c r="E510" s="63">
        <v>150.50299999999999</v>
      </c>
      <c r="F510">
        <v>1000</v>
      </c>
      <c r="G510" s="58" t="s">
        <v>935</v>
      </c>
      <c r="H510" s="52" t="s">
        <v>936</v>
      </c>
      <c r="I510" t="s">
        <v>937</v>
      </c>
      <c r="J510" t="s">
        <v>934</v>
      </c>
      <c r="K510" s="59"/>
      <c r="L510">
        <f>VLOOKUP(C510,'[1]PNECs '!$B$2:$M$706,12,FALSE)</f>
        <v>2.0981000000000001</v>
      </c>
      <c r="M510" t="str">
        <f>VLOOKUP(C510,'[1]PNECs '!$B$2:$N$706,13,FALSE)</f>
        <v>U</v>
      </c>
      <c r="N510">
        <f>VLOOKUP(C510,'[1]PNECs '!$B$2:$O$706,14,FALSE)</f>
        <v>125.34297545829847</v>
      </c>
      <c r="O510" s="61">
        <f t="shared" si="7"/>
        <v>1172.5602924687744</v>
      </c>
    </row>
    <row r="511" spans="1:15">
      <c r="A511">
        <v>570</v>
      </c>
      <c r="B511" t="s">
        <v>1984</v>
      </c>
      <c r="C511" s="49" t="s">
        <v>1985</v>
      </c>
      <c r="D511" s="50" t="s">
        <v>947</v>
      </c>
      <c r="E511" s="60">
        <v>6.7</v>
      </c>
      <c r="G511" s="58" t="s">
        <v>926</v>
      </c>
      <c r="H511" s="52" t="s">
        <v>1986</v>
      </c>
      <c r="I511" t="s">
        <v>937</v>
      </c>
      <c r="J511" t="s">
        <v>934</v>
      </c>
      <c r="K511" s="59"/>
      <c r="L511">
        <f>VLOOKUP(C511,'[1]PNECs '!$B$2:$M$706,12,FALSE)</f>
        <v>2.9232999999999998</v>
      </c>
      <c r="M511" t="str">
        <f>VLOOKUP(C511,'[1]PNECs '!$B$2:$N$706,13,FALSE)</f>
        <v>U</v>
      </c>
      <c r="N511">
        <f>VLOOKUP(C511,'[1]PNECs '!$B$2:$O$706,14,FALSE)</f>
        <v>838.1080267271642</v>
      </c>
      <c r="O511" s="61">
        <f t="shared" si="7"/>
        <v>288.11029468615681</v>
      </c>
    </row>
    <row r="512" spans="1:15">
      <c r="A512">
        <v>571</v>
      </c>
      <c r="B512" t="s">
        <v>1987</v>
      </c>
      <c r="C512" s="49" t="s">
        <v>1988</v>
      </c>
      <c r="D512" s="50" t="s">
        <v>934</v>
      </c>
      <c r="E512" s="63">
        <v>140.90799999999999</v>
      </c>
      <c r="F512">
        <v>1000</v>
      </c>
      <c r="G512" s="58" t="s">
        <v>926</v>
      </c>
      <c r="H512" s="52" t="s">
        <v>927</v>
      </c>
      <c r="I512" t="s">
        <v>937</v>
      </c>
      <c r="J512" t="s">
        <v>934</v>
      </c>
      <c r="K512" s="59"/>
      <c r="L512">
        <f>VLOOKUP(C512,'[1]PNECs '!$B$2:$M$706,12,FALSE)</f>
        <v>1.6648000000000001</v>
      </c>
      <c r="M512" t="str">
        <f>VLOOKUP(C512,'[1]PNECs '!$B$2:$N$706,13,FALSE)</f>
        <v>K</v>
      </c>
      <c r="N512">
        <f>VLOOKUP(C512,'[1]PNECs '!$B$2:$O$706,14,FALSE)</f>
        <v>46.216813609224481</v>
      </c>
      <c r="O512" s="61">
        <f t="shared" si="7"/>
        <v>547.02043933920083</v>
      </c>
    </row>
    <row r="513" spans="1:15">
      <c r="A513">
        <v>572</v>
      </c>
      <c r="B513" t="s">
        <v>1989</v>
      </c>
      <c r="C513" s="49" t="s">
        <v>1990</v>
      </c>
      <c r="D513" s="50" t="s">
        <v>934</v>
      </c>
      <c r="E513" s="63">
        <v>28.936</v>
      </c>
      <c r="F513">
        <v>1000</v>
      </c>
      <c r="G513" s="58" t="s">
        <v>935</v>
      </c>
      <c r="H513" s="52" t="s">
        <v>936</v>
      </c>
      <c r="I513" t="s">
        <v>937</v>
      </c>
      <c r="J513" t="s">
        <v>934</v>
      </c>
      <c r="K513" s="59"/>
      <c r="L513">
        <f>VLOOKUP(C513,'[1]PNECs '!$B$2:$M$706,12,FALSE)</f>
        <v>2.4455</v>
      </c>
      <c r="M513" t="str">
        <f>VLOOKUP(C513,'[1]PNECs '!$B$2:$N$706,13,FALSE)</f>
        <v>U</v>
      </c>
      <c r="N513">
        <f>VLOOKUP(C513,'[1]PNECs '!$B$2:$O$706,14,FALSE)</f>
        <v>278.93306563399858</v>
      </c>
      <c r="O513" s="61">
        <f t="shared" si="7"/>
        <v>444.98629904695798</v>
      </c>
    </row>
    <row r="514" spans="1:15">
      <c r="A514">
        <v>573</v>
      </c>
      <c r="B514" t="s">
        <v>1991</v>
      </c>
      <c r="C514" s="49" t="s">
        <v>1992</v>
      </c>
      <c r="D514" s="50" t="s">
        <v>934</v>
      </c>
      <c r="E514" s="63">
        <v>129.04400000000001</v>
      </c>
      <c r="F514">
        <v>1000</v>
      </c>
      <c r="G514" s="58" t="s">
        <v>965</v>
      </c>
      <c r="H514" s="52" t="s">
        <v>966</v>
      </c>
      <c r="I514" t="s">
        <v>937</v>
      </c>
      <c r="J514" t="s">
        <v>934</v>
      </c>
      <c r="K514" s="59"/>
      <c r="L514">
        <f>VLOOKUP(C514,'[1]PNECs '!$B$2:$M$706,12,FALSE)</f>
        <v>0.62</v>
      </c>
      <c r="M514" t="str">
        <f>VLOOKUP(C514,'[1]PNECs '!$B$2:$N$706,13,FALSE)</f>
        <v>DT</v>
      </c>
      <c r="N514">
        <f>VLOOKUP(C514,'[1]PNECs '!$B$2:$O$706,14,FALSE)</f>
        <v>4.1686938347033546</v>
      </c>
      <c r="O514" s="61">
        <f t="shared" si="7"/>
        <v>232.91583540394973</v>
      </c>
    </row>
    <row r="515" spans="1:15">
      <c r="A515">
        <v>574</v>
      </c>
      <c r="B515" t="s">
        <v>1993</v>
      </c>
      <c r="C515" s="49" t="s">
        <v>1994</v>
      </c>
      <c r="D515" s="50" t="s">
        <v>947</v>
      </c>
      <c r="E515" s="63">
        <v>90</v>
      </c>
      <c r="G515" s="58" t="s">
        <v>926</v>
      </c>
      <c r="H515" s="52" t="s">
        <v>1047</v>
      </c>
      <c r="I515" t="s">
        <v>949</v>
      </c>
      <c r="J515" t="s">
        <v>934</v>
      </c>
      <c r="K515" s="59"/>
      <c r="L515">
        <f>VLOOKUP(C515,'[1]PNECs '!$B$2:$M$706,12,FALSE)</f>
        <v>1.0824</v>
      </c>
      <c r="M515" t="str">
        <f>VLOOKUP(C515,'[1]PNECs '!$B$2:$N$706,13,FALSE)</f>
        <v>DT</v>
      </c>
      <c r="N515">
        <f>VLOOKUP(C515,'[1]PNECs '!$B$2:$O$706,14,FALSE)</f>
        <v>12.089267852133004</v>
      </c>
      <c r="O515" s="61">
        <f t="shared" si="7"/>
        <v>197.65888487058334</v>
      </c>
    </row>
    <row r="516" spans="1:15">
      <c r="A516">
        <v>575</v>
      </c>
      <c r="B516" t="s">
        <v>1995</v>
      </c>
      <c r="C516" s="49" t="s">
        <v>1996</v>
      </c>
      <c r="D516" s="50" t="s">
        <v>934</v>
      </c>
      <c r="E516" s="63">
        <v>35.338000000000001</v>
      </c>
      <c r="F516">
        <v>1000</v>
      </c>
      <c r="G516" s="58" t="s">
        <v>935</v>
      </c>
      <c r="H516" s="52" t="s">
        <v>936</v>
      </c>
      <c r="I516" t="s">
        <v>937</v>
      </c>
      <c r="J516" t="s">
        <v>934</v>
      </c>
      <c r="K516" s="59"/>
      <c r="L516">
        <f>VLOOKUP(C516,'[1]PNECs '!$B$2:$M$706,12,FALSE)</f>
        <v>2.1959</v>
      </c>
      <c r="M516" t="str">
        <f>VLOOKUP(C516,'[1]PNECs '!$B$2:$N$706,13,FALSE)</f>
        <v>M</v>
      </c>
      <c r="N516">
        <f>VLOOKUP(C516,'[1]PNECs '!$B$2:$O$706,14,FALSE)</f>
        <v>157.00012565614904</v>
      </c>
      <c r="O516" s="61">
        <f t="shared" si="7"/>
        <v>330.58014175758751</v>
      </c>
    </row>
    <row r="517" spans="1:15">
      <c r="A517">
        <v>576</v>
      </c>
      <c r="B517" t="s">
        <v>1997</v>
      </c>
      <c r="C517" s="49" t="s">
        <v>1998</v>
      </c>
      <c r="D517" s="50" t="s">
        <v>934</v>
      </c>
      <c r="E517" s="60">
        <v>0.51</v>
      </c>
      <c r="F517">
        <v>1000</v>
      </c>
      <c r="G517" s="58" t="s">
        <v>926</v>
      </c>
      <c r="H517" s="52" t="s">
        <v>927</v>
      </c>
      <c r="I517" t="s">
        <v>937</v>
      </c>
      <c r="J517" t="s">
        <v>934</v>
      </c>
      <c r="K517" s="59"/>
      <c r="L517">
        <f>VLOOKUP(C517,'[1]PNECs '!$B$2:$M$706,12,FALSE)</f>
        <v>2.6528</v>
      </c>
      <c r="M517" t="str">
        <f>VLOOKUP(C517,'[1]PNECs '!$B$2:$N$706,13,FALSE)</f>
        <v>DT</v>
      </c>
      <c r="N517">
        <f>VLOOKUP(C517,'[1]PNECs '!$B$2:$O$706,14,FALSE)</f>
        <v>449.57277130190579</v>
      </c>
      <c r="O517" s="61">
        <f t="shared" ref="O517:O580" si="8">E517*(2.6*(0.615+0.019*N517))</f>
        <v>12.142026400180216</v>
      </c>
    </row>
    <row r="518" spans="1:15">
      <c r="A518">
        <v>577</v>
      </c>
      <c r="B518" t="s">
        <v>1999</v>
      </c>
      <c r="C518" s="49" t="s">
        <v>2000</v>
      </c>
      <c r="D518" s="50" t="s">
        <v>934</v>
      </c>
      <c r="E518" s="63">
        <v>29.75</v>
      </c>
      <c r="F518">
        <v>1000</v>
      </c>
      <c r="G518" s="58" t="s">
        <v>965</v>
      </c>
      <c r="H518" s="52" t="s">
        <v>966</v>
      </c>
      <c r="I518" t="s">
        <v>937</v>
      </c>
      <c r="J518" t="s">
        <v>934</v>
      </c>
      <c r="K518" s="59"/>
      <c r="L518">
        <f>VLOOKUP(C518,'[1]PNECs '!$B$2:$M$706,12,FALSE)</f>
        <v>1.08</v>
      </c>
      <c r="M518" t="str">
        <f>VLOOKUP(C518,'[1]PNECs '!$B$2:$N$706,13,FALSE)</f>
        <v>U</v>
      </c>
      <c r="N518">
        <f>VLOOKUP(C518,'[1]PNECs '!$B$2:$O$706,14,FALSE)</f>
        <v>12.022644346174133</v>
      </c>
      <c r="O518" s="61">
        <f t="shared" si="8"/>
        <v>65.239329263354819</v>
      </c>
    </row>
    <row r="519" spans="1:15">
      <c r="A519">
        <v>578</v>
      </c>
      <c r="B519" t="s">
        <v>2001</v>
      </c>
      <c r="C519" s="49" t="s">
        <v>2002</v>
      </c>
      <c r="D519" s="50" t="s">
        <v>934</v>
      </c>
      <c r="E519" s="63">
        <v>55.771999999999998</v>
      </c>
      <c r="F519">
        <v>1000</v>
      </c>
      <c r="G519" s="58" t="s">
        <v>926</v>
      </c>
      <c r="H519" s="52" t="s">
        <v>927</v>
      </c>
      <c r="I519" t="s">
        <v>937</v>
      </c>
      <c r="J519" t="s">
        <v>934</v>
      </c>
      <c r="K519" s="59"/>
      <c r="L519">
        <f>VLOOKUP(C519,'[1]PNECs '!$B$2:$M$706,12,FALSE)</f>
        <v>1.764</v>
      </c>
      <c r="M519" t="str">
        <f>VLOOKUP(C519,'[1]PNECs '!$B$2:$N$706,13,FALSE)</f>
        <v>K</v>
      </c>
      <c r="N519">
        <f>VLOOKUP(C519,'[1]PNECs '!$B$2:$O$706,14,FALSE)</f>
        <v>58.076441752131217</v>
      </c>
      <c r="O519" s="61">
        <f t="shared" si="8"/>
        <v>249.18796988435318</v>
      </c>
    </row>
    <row r="520" spans="1:15">
      <c r="A520">
        <v>579</v>
      </c>
      <c r="B520" t="s">
        <v>2003</v>
      </c>
      <c r="C520" s="49" t="s">
        <v>2004</v>
      </c>
      <c r="D520" s="50" t="s">
        <v>934</v>
      </c>
      <c r="E520" s="60">
        <v>1.9890000000000001</v>
      </c>
      <c r="F520">
        <v>1000</v>
      </c>
      <c r="G520" s="58" t="s">
        <v>965</v>
      </c>
      <c r="H520" s="52" t="s">
        <v>966</v>
      </c>
      <c r="I520" t="s">
        <v>937</v>
      </c>
      <c r="J520" t="s">
        <v>934</v>
      </c>
      <c r="K520" s="59"/>
      <c r="L520">
        <f>VLOOKUP(C520,'[1]PNECs '!$B$2:$M$706,12,FALSE)</f>
        <v>2.5912000000000002</v>
      </c>
      <c r="M520" t="str">
        <f>VLOOKUP(C520,'[1]PNECs '!$B$2:$N$706,13,FALSE)</f>
        <v>M</v>
      </c>
      <c r="N520">
        <f>VLOOKUP(C520,'[1]PNECs '!$B$2:$O$706,14,FALSE)</f>
        <v>390.1216029526762</v>
      </c>
      <c r="O520" s="61">
        <f t="shared" si="8"/>
        <v>41.51243329267993</v>
      </c>
    </row>
    <row r="521" spans="1:15">
      <c r="A521">
        <v>580</v>
      </c>
      <c r="B521" t="s">
        <v>2005</v>
      </c>
      <c r="C521" s="49" t="s">
        <v>2006</v>
      </c>
      <c r="D521" s="50" t="s">
        <v>934</v>
      </c>
      <c r="E521" s="60">
        <v>2.0150000000000001</v>
      </c>
      <c r="F521">
        <v>1000</v>
      </c>
      <c r="G521" s="58" t="s">
        <v>935</v>
      </c>
      <c r="H521" s="52" t="s">
        <v>936</v>
      </c>
      <c r="I521" t="s">
        <v>937</v>
      </c>
      <c r="J521" t="s">
        <v>934</v>
      </c>
      <c r="K521" s="59"/>
      <c r="L521">
        <f>VLOOKUP(C521,'[1]PNECs '!$B$2:$M$706,12,FALSE)</f>
        <v>3.0640000000000001</v>
      </c>
      <c r="M521" t="str">
        <f>VLOOKUP(C521,'[1]PNECs '!$B$2:$N$706,13,FALSE)</f>
        <v>DT</v>
      </c>
      <c r="N521">
        <f>VLOOKUP(C521,'[1]PNECs '!$B$2:$O$706,14,FALSE)</f>
        <v>1158.7773561551273</v>
      </c>
      <c r="O521" s="61">
        <f t="shared" si="8"/>
        <v>118.56784180903753</v>
      </c>
    </row>
    <row r="522" spans="1:15">
      <c r="A522">
        <v>581</v>
      </c>
      <c r="B522" t="s">
        <v>2007</v>
      </c>
      <c r="C522" s="49" t="s">
        <v>2008</v>
      </c>
      <c r="D522" s="50" t="s">
        <v>934</v>
      </c>
      <c r="E522" s="60">
        <v>1.133</v>
      </c>
      <c r="F522">
        <v>1000</v>
      </c>
      <c r="G522" s="58" t="s">
        <v>965</v>
      </c>
      <c r="H522" s="52" t="s">
        <v>966</v>
      </c>
      <c r="I522" t="s">
        <v>937</v>
      </c>
      <c r="J522" t="s">
        <v>934</v>
      </c>
      <c r="K522" s="59"/>
      <c r="L522">
        <f>VLOOKUP(C522,'[1]PNECs '!$B$2:$M$706,12,FALSE)</f>
        <v>1.5266999999999999</v>
      </c>
      <c r="M522" t="str">
        <f>VLOOKUP(C522,'[1]PNECs '!$B$2:$N$706,13,FALSE)</f>
        <v>M</v>
      </c>
      <c r="N522">
        <f>VLOOKUP(C522,'[1]PNECs '!$B$2:$O$706,14,FALSE)</f>
        <v>33.627919568678053</v>
      </c>
      <c r="O522" s="61">
        <f t="shared" si="8"/>
        <v>3.6938283838428245</v>
      </c>
    </row>
    <row r="523" spans="1:15">
      <c r="A523">
        <v>582</v>
      </c>
      <c r="B523" t="s">
        <v>2009</v>
      </c>
      <c r="C523" s="49" t="s">
        <v>2010</v>
      </c>
      <c r="D523" s="50" t="s">
        <v>934</v>
      </c>
      <c r="E523" s="60">
        <v>6.8</v>
      </c>
      <c r="F523">
        <v>1000</v>
      </c>
      <c r="G523" s="58" t="s">
        <v>965</v>
      </c>
      <c r="H523" s="52" t="s">
        <v>966</v>
      </c>
      <c r="I523" t="s">
        <v>937</v>
      </c>
      <c r="J523" t="s">
        <v>934</v>
      </c>
      <c r="K523" s="59"/>
      <c r="L523">
        <f>VLOOKUP(C523,'[1]PNECs '!$B$2:$M$706,12,FALSE)</f>
        <v>0.51900000000000002</v>
      </c>
      <c r="M523" t="str">
        <f>VLOOKUP(C523,'[1]PNECs '!$B$2:$N$706,13,FALSE)</f>
        <v>M</v>
      </c>
      <c r="N523">
        <f>VLOOKUP(C523,'[1]PNECs '!$B$2:$O$706,14,FALSE)</f>
        <v>3.3036954103681482</v>
      </c>
      <c r="O523" s="61">
        <f t="shared" si="8"/>
        <v>11.982977362250868</v>
      </c>
    </row>
    <row r="524" spans="1:15">
      <c r="A524">
        <v>583</v>
      </c>
      <c r="B524" t="s">
        <v>2011</v>
      </c>
      <c r="C524" s="49" t="s">
        <v>2012</v>
      </c>
      <c r="D524" s="50" t="s">
        <v>947</v>
      </c>
      <c r="E524" s="60">
        <v>0.42</v>
      </c>
      <c r="G524" s="58" t="s">
        <v>926</v>
      </c>
      <c r="H524" s="52" t="s">
        <v>1048</v>
      </c>
      <c r="I524" t="s">
        <v>937</v>
      </c>
      <c r="J524" t="s">
        <v>934</v>
      </c>
      <c r="K524" s="59"/>
      <c r="L524">
        <f>VLOOKUP(C524,'[1]PNECs '!$B$2:$M$706,12,FALSE)</f>
        <v>2.4279999999999999</v>
      </c>
      <c r="M524" t="str">
        <f>VLOOKUP(C524,'[1]PNECs '!$B$2:$N$706,13,FALSE)</f>
        <v>RX</v>
      </c>
      <c r="N524">
        <f>VLOOKUP(C524,'[1]PNECs '!$B$2:$O$706,14,FALSE)</f>
        <v>267.91683248190327</v>
      </c>
      <c r="O524" s="61">
        <f t="shared" si="8"/>
        <v>6.2303184403345293</v>
      </c>
    </row>
    <row r="525" spans="1:15">
      <c r="A525">
        <v>584</v>
      </c>
      <c r="B525" t="s">
        <v>2013</v>
      </c>
      <c r="C525" s="49" t="s">
        <v>2014</v>
      </c>
      <c r="D525" s="50" t="s">
        <v>934</v>
      </c>
      <c r="E525" s="60">
        <v>1.762</v>
      </c>
      <c r="F525">
        <v>1000</v>
      </c>
      <c r="G525" s="58" t="s">
        <v>926</v>
      </c>
      <c r="H525" s="52" t="s">
        <v>927</v>
      </c>
      <c r="I525" t="s">
        <v>937</v>
      </c>
      <c r="J525" t="s">
        <v>934</v>
      </c>
      <c r="K525" s="59"/>
      <c r="L525">
        <f>VLOOKUP(C525,'[1]PNECs '!$B$2:$M$706,12,FALSE)</f>
        <v>2.06</v>
      </c>
      <c r="M525" t="str">
        <f>VLOOKUP(C525,'[1]PNECs '!$B$2:$N$706,13,FALSE)</f>
        <v>DT</v>
      </c>
      <c r="N525">
        <f>VLOOKUP(C525,'[1]PNECs '!$B$2:$O$706,14,FALSE)</f>
        <v>114.81536214968835</v>
      </c>
      <c r="O525" s="61">
        <f t="shared" si="8"/>
        <v>12.811288604522895</v>
      </c>
    </row>
    <row r="526" spans="1:15">
      <c r="A526">
        <v>585</v>
      </c>
      <c r="B526" t="s">
        <v>2015</v>
      </c>
      <c r="C526" s="49" t="s">
        <v>2016</v>
      </c>
      <c r="D526" s="50" t="s">
        <v>934</v>
      </c>
      <c r="E526" s="63">
        <v>28.783000000000001</v>
      </c>
      <c r="F526">
        <v>1000</v>
      </c>
      <c r="G526" s="58" t="s">
        <v>926</v>
      </c>
      <c r="H526" s="52" t="s">
        <v>927</v>
      </c>
      <c r="I526" t="s">
        <v>937</v>
      </c>
      <c r="J526" t="s">
        <v>934</v>
      </c>
      <c r="K526" s="59"/>
      <c r="L526">
        <f>VLOOKUP(C526,'[1]PNECs '!$B$2:$M$706,12,FALSE)</f>
        <v>2.7185000000000001</v>
      </c>
      <c r="M526" t="str">
        <f>VLOOKUP(C526,'[1]PNECs '!$B$2:$N$706,13,FALSE)</f>
        <v>U</v>
      </c>
      <c r="N526">
        <f>VLOOKUP(C526,'[1]PNECs '!$B$2:$O$706,14,FALSE)</f>
        <v>522.99796618215589</v>
      </c>
      <c r="O526" s="61">
        <f t="shared" si="8"/>
        <v>789.66446975467716</v>
      </c>
    </row>
    <row r="527" spans="1:15">
      <c r="A527">
        <v>586</v>
      </c>
      <c r="B527" t="s">
        <v>2017</v>
      </c>
      <c r="C527" s="49" t="s">
        <v>2018</v>
      </c>
      <c r="D527" s="50" t="s">
        <v>934</v>
      </c>
      <c r="E527" s="63">
        <v>2603.6849999999999</v>
      </c>
      <c r="F527">
        <v>1000</v>
      </c>
      <c r="G527" s="58" t="s">
        <v>926</v>
      </c>
      <c r="H527" s="52" t="s">
        <v>927</v>
      </c>
      <c r="I527" t="s">
        <v>937</v>
      </c>
      <c r="J527" t="s">
        <v>934</v>
      </c>
      <c r="K527" s="59"/>
      <c r="L527">
        <f>VLOOKUP(C527,'[1]PNECs '!$B$2:$M$706,12,FALSE)</f>
        <v>0.33360000000000001</v>
      </c>
      <c r="M527" t="str">
        <f>VLOOKUP(C527,'[1]PNECs '!$B$2:$N$706,13,FALSE)</f>
        <v>DT</v>
      </c>
      <c r="N527">
        <f>VLOOKUP(C527,'[1]PNECs '!$B$2:$O$706,14,FALSE)</f>
        <v>2.1557579680386287</v>
      </c>
      <c r="O527" s="61">
        <f t="shared" si="8"/>
        <v>4440.5703004396246</v>
      </c>
    </row>
    <row r="528" spans="1:15">
      <c r="A528">
        <v>587</v>
      </c>
      <c r="B528" t="s">
        <v>2019</v>
      </c>
      <c r="C528" s="49" t="s">
        <v>2020</v>
      </c>
      <c r="D528" s="50" t="s">
        <v>947</v>
      </c>
      <c r="E528" s="63">
        <v>27.7</v>
      </c>
      <c r="G528" s="58" t="s">
        <v>965</v>
      </c>
      <c r="H528" s="52" t="s">
        <v>346</v>
      </c>
      <c r="I528" t="s">
        <v>937</v>
      </c>
      <c r="J528" t="s">
        <v>1012</v>
      </c>
      <c r="K528" s="59"/>
      <c r="L528">
        <f>VLOOKUP(C528,'[1]PNECs '!$B$2:$M$706,12,FALSE)</f>
        <v>1.94</v>
      </c>
      <c r="M528" t="str">
        <f>VLOOKUP(C528,'[1]PNECs '!$B$2:$N$706,13,FALSE)</f>
        <v>E</v>
      </c>
      <c r="N528">
        <f>VLOOKUP(C528,'[1]PNECs '!$B$2:$O$706,14,FALSE)</f>
        <v>87.096358995608071</v>
      </c>
      <c r="O528" s="61">
        <f t="shared" si="8"/>
        <v>163.47321572241017</v>
      </c>
    </row>
    <row r="529" spans="1:15">
      <c r="A529">
        <v>588</v>
      </c>
      <c r="B529" t="s">
        <v>2021</v>
      </c>
      <c r="C529" s="49" t="s">
        <v>2022</v>
      </c>
      <c r="D529" s="50" t="s">
        <v>934</v>
      </c>
      <c r="E529" s="60">
        <v>6.8230000000000004</v>
      </c>
      <c r="F529">
        <v>1000</v>
      </c>
      <c r="G529" s="58" t="s">
        <v>926</v>
      </c>
      <c r="H529" s="52" t="s">
        <v>927</v>
      </c>
      <c r="I529" t="s">
        <v>937</v>
      </c>
      <c r="J529" t="s">
        <v>934</v>
      </c>
      <c r="K529" s="59"/>
      <c r="L529">
        <f>VLOOKUP(C529,'[1]PNECs '!$B$2:$M$706,12,FALSE)</f>
        <v>2.7847</v>
      </c>
      <c r="M529" t="str">
        <f>VLOOKUP(C529,'[1]PNECs '!$B$2:$N$706,13,FALSE)</f>
        <v>M</v>
      </c>
      <c r="N529">
        <f>VLOOKUP(C529,'[1]PNECs '!$B$2:$O$706,14,FALSE)</f>
        <v>609.1159894613387</v>
      </c>
      <c r="O529" s="61">
        <f t="shared" si="8"/>
        <v>216.21629776707888</v>
      </c>
    </row>
    <row r="530" spans="1:15">
      <c r="A530">
        <v>589</v>
      </c>
      <c r="B530" t="s">
        <v>2023</v>
      </c>
      <c r="C530" s="49" t="s">
        <v>2024</v>
      </c>
      <c r="D530" s="50" t="s">
        <v>934</v>
      </c>
      <c r="E530" s="60">
        <v>6.3200000000000001E-3</v>
      </c>
      <c r="F530">
        <v>1000</v>
      </c>
      <c r="G530" s="58" t="s">
        <v>926</v>
      </c>
      <c r="H530" s="52" t="s">
        <v>927</v>
      </c>
      <c r="I530" t="s">
        <v>937</v>
      </c>
      <c r="J530" t="s">
        <v>934</v>
      </c>
      <c r="K530" s="59"/>
      <c r="L530">
        <f>VLOOKUP(C530,'[1]PNECs '!$B$2:$M$706,12,FALSE)</f>
        <v>5.2564000000000002</v>
      </c>
      <c r="M530" t="str">
        <f>VLOOKUP(C530,'[1]PNECs '!$B$2:$N$706,13,FALSE)</f>
        <v>M</v>
      </c>
      <c r="N530">
        <f>VLOOKUP(C530,'[1]PNECs '!$B$2:$O$706,14,FALSE)</f>
        <v>180467.91465567262</v>
      </c>
      <c r="O530" s="61">
        <f t="shared" si="8"/>
        <v>56.353632378818233</v>
      </c>
    </row>
    <row r="531" spans="1:15">
      <c r="A531">
        <v>591</v>
      </c>
      <c r="B531" t="s">
        <v>187</v>
      </c>
      <c r="C531" s="49" t="s">
        <v>202</v>
      </c>
      <c r="D531" s="50" t="s">
        <v>947</v>
      </c>
      <c r="E531" s="62">
        <v>0.03</v>
      </c>
      <c r="F531">
        <v>1000</v>
      </c>
      <c r="G531" s="58" t="s">
        <v>2025</v>
      </c>
      <c r="H531" s="52" t="s">
        <v>2026</v>
      </c>
      <c r="I531" t="s">
        <v>937</v>
      </c>
      <c r="J531" t="s">
        <v>1012</v>
      </c>
      <c r="K531" s="59" t="s">
        <v>939</v>
      </c>
      <c r="L531">
        <f>VLOOKUP(C531,'[1]PNECs '!$B$2:$M$706,12,FALSE)</f>
        <v>4.3499999999999996</v>
      </c>
      <c r="M531" t="str">
        <f>VLOOKUP(C531,'[1]PNECs '!$B$2:$N$706,13,FALSE)</f>
        <v>E</v>
      </c>
      <c r="N531">
        <f>VLOOKUP(C531,'[1]PNECs '!$B$2:$O$706,14,FALSE)</f>
        <v>22387.211385683382</v>
      </c>
      <c r="O531" s="61">
        <f t="shared" si="8"/>
        <v>33.22581727358277</v>
      </c>
    </row>
    <row r="532" spans="1:15">
      <c r="A532">
        <v>592</v>
      </c>
      <c r="B532" t="s">
        <v>2027</v>
      </c>
      <c r="C532" s="49" t="s">
        <v>868</v>
      </c>
      <c r="D532" s="50" t="s">
        <v>934</v>
      </c>
      <c r="E532" s="60">
        <v>1.0860000000000001</v>
      </c>
      <c r="F532">
        <v>1000</v>
      </c>
      <c r="G532" s="58" t="s">
        <v>926</v>
      </c>
      <c r="H532" s="52" t="s">
        <v>927</v>
      </c>
      <c r="I532" t="s">
        <v>937</v>
      </c>
      <c r="J532" t="s">
        <v>934</v>
      </c>
      <c r="K532" s="59"/>
      <c r="L532">
        <f>VLOOKUP(C532,'[1]PNECs '!$B$2:$M$706,12,FALSE)</f>
        <v>2.3668</v>
      </c>
      <c r="M532" t="str">
        <f>VLOOKUP(C532,'[1]PNECs '!$B$2:$N$706,13,FALSE)</f>
        <v>DT</v>
      </c>
      <c r="N532">
        <f>VLOOKUP(C532,'[1]PNECs '!$B$2:$O$706,14,FALSE)</f>
        <v>232.7019378848166</v>
      </c>
      <c r="O532" s="61">
        <f t="shared" si="8"/>
        <v>14.220600644419797</v>
      </c>
    </row>
    <row r="533" spans="1:15">
      <c r="A533">
        <v>593</v>
      </c>
      <c r="B533" t="s">
        <v>2028</v>
      </c>
      <c r="C533" s="49" t="s">
        <v>2029</v>
      </c>
      <c r="D533" s="50" t="s">
        <v>934</v>
      </c>
      <c r="E533" s="63">
        <v>15.063000000000001</v>
      </c>
      <c r="F533">
        <v>1000</v>
      </c>
      <c r="G533" s="58" t="s">
        <v>926</v>
      </c>
      <c r="H533" s="52" t="s">
        <v>927</v>
      </c>
      <c r="I533" t="s">
        <v>937</v>
      </c>
      <c r="J533" t="s">
        <v>934</v>
      </c>
      <c r="K533" s="59"/>
      <c r="L533">
        <f>VLOOKUP(C533,'[1]PNECs '!$B$2:$M$706,12,FALSE)</f>
        <v>2.3719999999999999</v>
      </c>
      <c r="M533" t="str">
        <f>VLOOKUP(C533,'[1]PNECs '!$B$2:$N$706,13,FALSE)</f>
        <v>DT</v>
      </c>
      <c r="N533">
        <f>VLOOKUP(C533,'[1]PNECs '!$B$2:$O$706,14,FALSE)</f>
        <v>235.50492838960096</v>
      </c>
      <c r="O533" s="61">
        <f t="shared" si="8"/>
        <v>199.32782737482847</v>
      </c>
    </row>
    <row r="534" spans="1:15">
      <c r="A534">
        <v>594</v>
      </c>
      <c r="B534" t="s">
        <v>2030</v>
      </c>
      <c r="C534" s="49" t="s">
        <v>2031</v>
      </c>
      <c r="D534" s="50" t="s">
        <v>934</v>
      </c>
      <c r="E534" s="60">
        <v>1.5200000000000001E-6</v>
      </c>
      <c r="G534" s="58" t="s">
        <v>926</v>
      </c>
      <c r="H534" s="52" t="s">
        <v>1002</v>
      </c>
      <c r="I534" t="s">
        <v>937</v>
      </c>
      <c r="J534" t="s">
        <v>934</v>
      </c>
      <c r="K534" s="59"/>
      <c r="L534">
        <f>VLOOKUP(C534,'[1]PNECs '!$B$2:$M$706,12,FALSE)</f>
        <v>6.6402999999999999</v>
      </c>
      <c r="M534" t="str">
        <f>VLOOKUP(C534,'[1]PNECs '!$B$2:$N$706,13,FALSE)</f>
        <v>K</v>
      </c>
      <c r="N534">
        <f>VLOOKUP(C534,'[1]PNECs '!$B$2:$O$706,14,FALSE)</f>
        <v>4368174.7086491361</v>
      </c>
      <c r="O534" s="61">
        <f t="shared" si="8"/>
        <v>0.32799993300304636</v>
      </c>
    </row>
    <row r="535" spans="1:15">
      <c r="A535">
        <v>595</v>
      </c>
      <c r="B535" t="s">
        <v>2032</v>
      </c>
      <c r="C535" s="49" t="s">
        <v>2033</v>
      </c>
      <c r="D535" s="50" t="s">
        <v>947</v>
      </c>
      <c r="E535" s="60">
        <v>0.73</v>
      </c>
      <c r="G535" s="58" t="s">
        <v>926</v>
      </c>
      <c r="H535" s="52" t="s">
        <v>1048</v>
      </c>
      <c r="I535" t="s">
        <v>937</v>
      </c>
      <c r="J535" t="s">
        <v>1012</v>
      </c>
      <c r="K535" s="59"/>
      <c r="L535">
        <f>VLOOKUP(C535,'[1]PNECs '!$B$2:$M$706,12,FALSE)</f>
        <v>2.6</v>
      </c>
      <c r="M535" t="str">
        <f>VLOOKUP(C535,'[1]PNECs '!$B$2:$N$706,13,FALSE)</f>
        <v>E</v>
      </c>
      <c r="N535">
        <f>VLOOKUP(C535,'[1]PNECs '!$B$2:$O$706,14,FALSE)</f>
        <v>398.10717055349761</v>
      </c>
      <c r="O535" s="61">
        <f t="shared" si="8"/>
        <v>15.523810784500233</v>
      </c>
    </row>
    <row r="536" spans="1:15">
      <c r="A536">
        <v>596</v>
      </c>
      <c r="B536" t="s">
        <v>2034</v>
      </c>
      <c r="C536" s="49" t="s">
        <v>2035</v>
      </c>
      <c r="D536" s="50" t="s">
        <v>934</v>
      </c>
      <c r="E536" s="60">
        <v>250000</v>
      </c>
      <c r="G536" s="58" t="s">
        <v>926</v>
      </c>
      <c r="H536" s="52" t="s">
        <v>1002</v>
      </c>
      <c r="I536" t="s">
        <v>937</v>
      </c>
      <c r="J536" t="s">
        <v>934</v>
      </c>
      <c r="K536" s="59"/>
      <c r="L536">
        <f>VLOOKUP(C536,'[1]PNECs '!$B$2:$M$706,12,FALSE)</f>
        <v>0.17710000000000001</v>
      </c>
      <c r="M536" t="str">
        <f>VLOOKUP(C536,'[1]PNECs '!$B$2:$N$706,13,FALSE)</f>
        <v>K</v>
      </c>
      <c r="N536">
        <f>VLOOKUP(C536,'[1]PNECs '!$B$2:$O$706,14,FALSE)</f>
        <v>1.503488117168986</v>
      </c>
      <c r="O536" s="61">
        <f t="shared" si="8"/>
        <v>418318.07824703696</v>
      </c>
    </row>
    <row r="537" spans="1:15">
      <c r="A537">
        <v>597</v>
      </c>
      <c r="B537" t="s">
        <v>2036</v>
      </c>
      <c r="C537" s="49" t="s">
        <v>2037</v>
      </c>
      <c r="D537" s="50" t="s">
        <v>947</v>
      </c>
      <c r="E537" s="60">
        <v>1.2999999999999999E-4</v>
      </c>
      <c r="H537" s="52" t="s">
        <v>948</v>
      </c>
      <c r="I537" t="s">
        <v>937</v>
      </c>
      <c r="J537" t="s">
        <v>950</v>
      </c>
      <c r="K537" s="59"/>
      <c r="L537">
        <v>4.2855999999999996</v>
      </c>
      <c r="M537" t="s">
        <v>2038</v>
      </c>
      <c r="N537">
        <v>19301.897300000001</v>
      </c>
      <c r="O537" s="61">
        <f t="shared" si="8"/>
        <v>0.1241646544606</v>
      </c>
    </row>
    <row r="538" spans="1:15">
      <c r="A538">
        <v>598</v>
      </c>
      <c r="B538" t="s">
        <v>2039</v>
      </c>
      <c r="C538" s="49" t="s">
        <v>2040</v>
      </c>
      <c r="D538" s="50" t="s">
        <v>947</v>
      </c>
      <c r="E538" s="60">
        <v>1.2999999999999999E-4</v>
      </c>
      <c r="H538" s="52" t="s">
        <v>948</v>
      </c>
      <c r="I538" t="s">
        <v>937</v>
      </c>
      <c r="J538" t="s">
        <v>950</v>
      </c>
      <c r="K538" s="59"/>
      <c r="L538">
        <f>VLOOKUP(C538,'[1]PNECs '!$B$2:$M$706,12,FALSE)</f>
        <v>4.2855999999999996</v>
      </c>
      <c r="M538" t="str">
        <f>VLOOKUP(C538,'[1]PNECs '!$B$2:$N$706,13,FALSE)</f>
        <v>DT</v>
      </c>
      <c r="N538">
        <f>VLOOKUP(C538,'[1]PNECs '!$B$2:$O$706,14,FALSE)</f>
        <v>19301.897276345764</v>
      </c>
      <c r="O538" s="61">
        <f t="shared" si="8"/>
        <v>0.1241646543086925</v>
      </c>
    </row>
    <row r="539" spans="1:15">
      <c r="A539">
        <v>599</v>
      </c>
      <c r="B539" t="s">
        <v>2041</v>
      </c>
      <c r="C539" s="49" t="s">
        <v>173</v>
      </c>
      <c r="D539" s="50" t="s">
        <v>934</v>
      </c>
      <c r="E539" s="63">
        <v>245.91499999999999</v>
      </c>
      <c r="F539">
        <v>1000</v>
      </c>
      <c r="G539" s="58" t="s">
        <v>935</v>
      </c>
      <c r="H539" s="52" t="s">
        <v>936</v>
      </c>
      <c r="I539" t="s">
        <v>937</v>
      </c>
      <c r="J539" t="s">
        <v>934</v>
      </c>
      <c r="K539" s="59"/>
      <c r="L539">
        <f>VLOOKUP(C539,'[1]PNECs '!$B$2:$M$706,12,FALSE)</f>
        <v>1.9976</v>
      </c>
      <c r="M539" t="str">
        <f>VLOOKUP(C539,'[1]PNECs '!$B$2:$N$706,13,FALSE)</f>
        <v>DT</v>
      </c>
      <c r="N539">
        <f>VLOOKUP(C539,'[1]PNECs '!$B$2:$O$706,14,FALSE)</f>
        <v>99.448903715479261</v>
      </c>
      <c r="O539" s="61">
        <f t="shared" si="8"/>
        <v>1601.3433565652888</v>
      </c>
    </row>
    <row r="540" spans="1:15">
      <c r="A540">
        <v>600</v>
      </c>
      <c r="B540" t="s">
        <v>2042</v>
      </c>
      <c r="C540" s="49" t="s">
        <v>2043</v>
      </c>
      <c r="D540" s="50" t="s">
        <v>934</v>
      </c>
      <c r="E540" s="63">
        <v>45.795999999999999</v>
      </c>
      <c r="F540">
        <v>1000</v>
      </c>
      <c r="G540" s="58" t="s">
        <v>926</v>
      </c>
      <c r="H540" s="52" t="s">
        <v>927</v>
      </c>
      <c r="I540" t="s">
        <v>937</v>
      </c>
      <c r="J540" t="s">
        <v>934</v>
      </c>
      <c r="K540" s="59"/>
      <c r="L540">
        <f>VLOOKUP(C540,'[1]PNECs '!$B$2:$M$706,12,FALSE)</f>
        <v>2.3544</v>
      </c>
      <c r="M540" t="str">
        <f>VLOOKUP(C540,'[1]PNECs '!$B$2:$N$706,13,FALSE)</f>
        <v>U</v>
      </c>
      <c r="N540">
        <f>VLOOKUP(C540,'[1]PNECs '!$B$2:$O$706,14,FALSE)</f>
        <v>226.1517746108365</v>
      </c>
      <c r="O540" s="61">
        <f t="shared" si="8"/>
        <v>584.85602950184671</v>
      </c>
    </row>
    <row r="541" spans="1:15">
      <c r="A541">
        <v>601</v>
      </c>
      <c r="B541" t="s">
        <v>2044</v>
      </c>
      <c r="C541" s="49" t="s">
        <v>2045</v>
      </c>
      <c r="D541" s="50" t="s">
        <v>934</v>
      </c>
      <c r="E541" s="60">
        <v>5.093</v>
      </c>
      <c r="F541">
        <v>1000</v>
      </c>
      <c r="G541" s="58" t="s">
        <v>935</v>
      </c>
      <c r="H541" s="52" t="s">
        <v>936</v>
      </c>
      <c r="I541" t="s">
        <v>937</v>
      </c>
      <c r="J541" t="s">
        <v>934</v>
      </c>
      <c r="K541" s="59"/>
      <c r="L541">
        <f>VLOOKUP(C541,'[1]PNECs '!$B$2:$M$706,12,FALSE)</f>
        <v>3.3184</v>
      </c>
      <c r="M541" t="str">
        <f>VLOOKUP(C541,'[1]PNECs '!$B$2:$N$706,13,FALSE)</f>
        <v>DT</v>
      </c>
      <c r="N541">
        <f>VLOOKUP(C541,'[1]PNECs '!$B$2:$O$706,14,FALSE)</f>
        <v>2081.6130409176412</v>
      </c>
      <c r="O541" s="61">
        <f t="shared" si="8"/>
        <v>531.86547473924122</v>
      </c>
    </row>
    <row r="542" spans="1:15">
      <c r="A542">
        <v>602</v>
      </c>
      <c r="B542" t="s">
        <v>2046</v>
      </c>
      <c r="C542" s="49" t="s">
        <v>2047</v>
      </c>
      <c r="D542" s="50" t="s">
        <v>934</v>
      </c>
      <c r="E542" s="63">
        <v>20.725999999999999</v>
      </c>
      <c r="F542">
        <v>1000</v>
      </c>
      <c r="G542" s="58" t="s">
        <v>926</v>
      </c>
      <c r="H542" s="52" t="s">
        <v>927</v>
      </c>
      <c r="I542" t="s">
        <v>937</v>
      </c>
      <c r="J542" t="s">
        <v>934</v>
      </c>
      <c r="K542" s="59"/>
      <c r="L542">
        <f>VLOOKUP(C542,'[1]PNECs '!$B$2:$M$706,12,FALSE)</f>
        <v>2.4906000000000001</v>
      </c>
      <c r="M542" t="str">
        <f>VLOOKUP(C542,'[1]PNECs '!$B$2:$N$706,13,FALSE)</f>
        <v>DT</v>
      </c>
      <c r="N542">
        <f>VLOOKUP(C542,'[1]PNECs '!$B$2:$O$706,14,FALSE)</f>
        <v>309.4567783987402</v>
      </c>
      <c r="O542" s="61">
        <f t="shared" si="8"/>
        <v>349.98265274115909</v>
      </c>
    </row>
    <row r="543" spans="1:15">
      <c r="A543">
        <v>603</v>
      </c>
      <c r="B543" t="s">
        <v>2048</v>
      </c>
      <c r="C543" s="49" t="s">
        <v>2049</v>
      </c>
      <c r="D543" s="50" t="s">
        <v>934</v>
      </c>
      <c r="E543" s="60">
        <v>0.29899999999999999</v>
      </c>
      <c r="F543">
        <v>1000</v>
      </c>
      <c r="G543" s="58" t="s">
        <v>926</v>
      </c>
      <c r="H543" s="52" t="s">
        <v>927</v>
      </c>
      <c r="I543" t="s">
        <v>937</v>
      </c>
      <c r="J543" t="s">
        <v>934</v>
      </c>
      <c r="K543" s="59"/>
      <c r="L543">
        <f>VLOOKUP(C543,'[1]PNECs '!$B$2:$M$706,12,FALSE)</f>
        <v>3.1156999999999999</v>
      </c>
      <c r="M543" t="str">
        <f>VLOOKUP(C543,'[1]PNECs '!$B$2:$N$706,13,FALSE)</f>
        <v>DT</v>
      </c>
      <c r="N543">
        <f>VLOOKUP(C543,'[1]PNECs '!$B$2:$O$706,14,FALSE)</f>
        <v>1305.2689288086465</v>
      </c>
      <c r="O543" s="61">
        <f t="shared" si="8"/>
        <v>19.757706239860994</v>
      </c>
    </row>
    <row r="544" spans="1:15">
      <c r="A544">
        <v>604</v>
      </c>
      <c r="B544" s="48" t="s">
        <v>2050</v>
      </c>
      <c r="C544" s="49" t="s">
        <v>2051</v>
      </c>
      <c r="D544" s="57" t="s">
        <v>924</v>
      </c>
      <c r="E544" s="51" t="s">
        <v>925</v>
      </c>
      <c r="F544">
        <v>1000</v>
      </c>
      <c r="G544" s="58" t="s">
        <v>926</v>
      </c>
      <c r="H544" s="52" t="s">
        <v>927</v>
      </c>
      <c r="I544" s="48" t="s">
        <v>925</v>
      </c>
      <c r="J544" s="48" t="s">
        <v>925</v>
      </c>
      <c r="K544" s="59"/>
      <c r="L544">
        <f>VLOOKUP(C544,'[1]PNECs '!$B$2:$M$706,12,FALSE)</f>
        <v>6.3975</v>
      </c>
      <c r="M544" t="str">
        <f>VLOOKUP(C544,'[1]PNECs '!$B$2:$N$706,13,FALSE)</f>
        <v>K</v>
      </c>
      <c r="N544">
        <f>VLOOKUP(C544,'[1]PNECs '!$B$2:$O$706,14,FALSE)</f>
        <v>2497468.389154146</v>
      </c>
      <c r="O544" s="61" t="s">
        <v>925</v>
      </c>
    </row>
    <row r="545" spans="1:15">
      <c r="A545">
        <v>605</v>
      </c>
      <c r="B545" t="s">
        <v>2052</v>
      </c>
      <c r="C545" s="49" t="s">
        <v>2053</v>
      </c>
      <c r="D545" s="50" t="s">
        <v>934</v>
      </c>
      <c r="E545" s="63">
        <v>26.335000000000001</v>
      </c>
      <c r="F545">
        <v>1000</v>
      </c>
      <c r="G545" s="58" t="s">
        <v>935</v>
      </c>
      <c r="H545" s="52" t="s">
        <v>936</v>
      </c>
      <c r="I545" t="s">
        <v>937</v>
      </c>
      <c r="J545" t="s">
        <v>934</v>
      </c>
      <c r="K545" s="59"/>
      <c r="L545">
        <f>VLOOKUP(C545,'[1]PNECs '!$B$2:$M$706,12,FALSE)</f>
        <v>2.1751</v>
      </c>
      <c r="M545" t="str">
        <f>VLOOKUP(C545,'[1]PNECs '!$B$2:$N$706,13,FALSE)</f>
        <v>U</v>
      </c>
      <c r="N545">
        <f>VLOOKUP(C545,'[1]PNECs '!$B$2:$O$706,14,FALSE)</f>
        <v>149.65802167536569</v>
      </c>
      <c r="O545" s="61">
        <f t="shared" si="8"/>
        <v>236.80711864054533</v>
      </c>
    </row>
    <row r="546" spans="1:15">
      <c r="A546">
        <v>606</v>
      </c>
      <c r="B546" t="s">
        <v>2054</v>
      </c>
      <c r="C546" s="49" t="s">
        <v>2055</v>
      </c>
      <c r="D546" s="50" t="s">
        <v>934</v>
      </c>
      <c r="E546" s="60">
        <v>4.5999999999999999E-2</v>
      </c>
      <c r="F546">
        <v>1000</v>
      </c>
      <c r="G546" s="58" t="s">
        <v>935</v>
      </c>
      <c r="H546" s="52" t="s">
        <v>936</v>
      </c>
      <c r="I546" t="s">
        <v>937</v>
      </c>
      <c r="J546" t="s">
        <v>934</v>
      </c>
      <c r="K546" s="59"/>
      <c r="L546">
        <f>VLOOKUP(C546,'[1]PNECs '!$B$2:$M$706,12,FALSE)</f>
        <v>5.2652000000000001</v>
      </c>
      <c r="M546" t="str">
        <f>VLOOKUP(C546,'[1]PNECs '!$B$2:$N$706,13,FALSE)</f>
        <v>M</v>
      </c>
      <c r="N546">
        <f>VLOOKUP(C546,'[1]PNECs '!$B$2:$O$706,14,FALSE)</f>
        <v>184161.99035246734</v>
      </c>
      <c r="O546" s="61">
        <f t="shared" si="8"/>
        <v>418.56326087694674</v>
      </c>
    </row>
    <row r="547" spans="1:15">
      <c r="A547">
        <v>607</v>
      </c>
      <c r="B547" t="s">
        <v>2056</v>
      </c>
      <c r="C547" s="49" t="s">
        <v>2057</v>
      </c>
      <c r="D547" s="50" t="s">
        <v>934</v>
      </c>
      <c r="E547" s="60">
        <v>1.7000000000000001E-2</v>
      </c>
      <c r="F547">
        <v>1000</v>
      </c>
      <c r="G547" s="58" t="s">
        <v>935</v>
      </c>
      <c r="H547" s="52" t="s">
        <v>936</v>
      </c>
      <c r="I547" t="s">
        <v>937</v>
      </c>
      <c r="J547" t="s">
        <v>934</v>
      </c>
      <c r="K547" s="59"/>
      <c r="L547">
        <f>VLOOKUP(C547,'[1]PNECs '!$B$2:$M$706,12,FALSE)</f>
        <v>5.2564000000000002</v>
      </c>
      <c r="M547" t="str">
        <f>VLOOKUP(C547,'[1]PNECs '!$B$2:$N$706,13,FALSE)</f>
        <v>M</v>
      </c>
      <c r="N547">
        <f>VLOOKUP(C547,'[1]PNECs '!$B$2:$O$706,14,FALSE)</f>
        <v>180467.91465567262</v>
      </c>
      <c r="O547" s="61">
        <f t="shared" si="8"/>
        <v>151.58413772783385</v>
      </c>
    </row>
    <row r="548" spans="1:15">
      <c r="A548">
        <v>608</v>
      </c>
      <c r="B548" t="s">
        <v>2058</v>
      </c>
      <c r="C548" s="49" t="s">
        <v>2059</v>
      </c>
      <c r="D548" s="50" t="s">
        <v>934</v>
      </c>
      <c r="E548" s="63">
        <v>76.608999999999995</v>
      </c>
      <c r="F548">
        <v>1000</v>
      </c>
      <c r="G548" s="58" t="s">
        <v>926</v>
      </c>
      <c r="H548" s="52" t="s">
        <v>927</v>
      </c>
      <c r="I548" t="s">
        <v>937</v>
      </c>
      <c r="J548" t="s">
        <v>934</v>
      </c>
      <c r="K548" s="59"/>
      <c r="L548">
        <f>VLOOKUP(C548,'[1]PNECs '!$B$2:$M$706,12,FALSE)</f>
        <v>1.9753000000000001</v>
      </c>
      <c r="M548" t="str">
        <f>VLOOKUP(C548,'[1]PNECs '!$B$2:$N$706,13,FALSE)</f>
        <v>U</v>
      </c>
      <c r="N548">
        <f>VLOOKUP(C548,'[1]PNECs '!$B$2:$O$706,14,FALSE)</f>
        <v>94.471323572713672</v>
      </c>
      <c r="O548" s="61">
        <f t="shared" si="8"/>
        <v>480.02306020255179</v>
      </c>
    </row>
    <row r="549" spans="1:15">
      <c r="A549">
        <v>609</v>
      </c>
      <c r="B549" t="s">
        <v>2060</v>
      </c>
      <c r="C549" s="49" t="s">
        <v>2061</v>
      </c>
      <c r="D549" s="50" t="s">
        <v>947</v>
      </c>
      <c r="E549" s="60">
        <v>1.6</v>
      </c>
      <c r="F549">
        <v>10</v>
      </c>
      <c r="H549" s="52"/>
      <c r="I549" t="s">
        <v>949</v>
      </c>
      <c r="J549" t="s">
        <v>960</v>
      </c>
      <c r="K549" s="59"/>
      <c r="L549">
        <f>VLOOKUP(C549,'[1]PNECs '!$B$2:$M$706,12,FALSE)</f>
        <v>1.82</v>
      </c>
      <c r="M549" t="str">
        <f>VLOOKUP(C549,'[1]PNECs '!$B$2:$N$706,13,FALSE)</f>
        <v>E</v>
      </c>
      <c r="N549">
        <f>VLOOKUP(C549,'[1]PNECs '!$B$2:$O$706,14,FALSE)</f>
        <v>66.069344800759623</v>
      </c>
      <c r="O549" s="61">
        <f t="shared" si="8"/>
        <v>7.7805210130520415</v>
      </c>
    </row>
    <row r="550" spans="1:15">
      <c r="A550">
        <v>610</v>
      </c>
      <c r="B550" t="s">
        <v>2062</v>
      </c>
      <c r="C550" s="49" t="s">
        <v>2063</v>
      </c>
      <c r="D550" s="50" t="s">
        <v>947</v>
      </c>
      <c r="E550" s="60">
        <v>0.17499999999999999</v>
      </c>
      <c r="G550" s="58" t="s">
        <v>926</v>
      </c>
      <c r="H550" s="52" t="s">
        <v>1048</v>
      </c>
      <c r="I550" t="s">
        <v>937</v>
      </c>
      <c r="J550" t="s">
        <v>1012</v>
      </c>
      <c r="K550" s="59"/>
      <c r="L550">
        <f>VLOOKUP(C550,'[1]PNECs '!$B$2:$M$706,12,FALSE)</f>
        <v>3.35</v>
      </c>
      <c r="M550" t="str">
        <f>VLOOKUP(C550,'[1]PNECs '!$B$2:$N$706,13,FALSE)</f>
        <v>E</v>
      </c>
      <c r="N550">
        <f>VLOOKUP(C550,'[1]PNECs '!$B$2:$O$706,14,FALSE)</f>
        <v>2238.7211385683418</v>
      </c>
      <c r="O550" s="61">
        <f t="shared" si="8"/>
        <v>19.633569242923315</v>
      </c>
    </row>
    <row r="551" spans="1:15">
      <c r="A551">
        <v>611</v>
      </c>
      <c r="B551" t="s">
        <v>2064</v>
      </c>
      <c r="C551" s="49" t="s">
        <v>2065</v>
      </c>
      <c r="D551" s="50" t="s">
        <v>947</v>
      </c>
      <c r="E551" s="60">
        <v>0.9</v>
      </c>
      <c r="G551" s="58" t="s">
        <v>926</v>
      </c>
      <c r="H551" s="52" t="s">
        <v>1047</v>
      </c>
      <c r="I551" t="s">
        <v>949</v>
      </c>
      <c r="J551" t="s">
        <v>1012</v>
      </c>
      <c r="K551" s="59"/>
      <c r="L551">
        <f>VLOOKUP(C551,'[1]PNECs '!$B$2:$M$706,12,FALSE)</f>
        <v>3.36</v>
      </c>
      <c r="M551" t="str">
        <f>VLOOKUP(C551,'[1]PNECs '!$B$2:$N$706,13,FALSE)</f>
        <v>E</v>
      </c>
      <c r="N551">
        <f>VLOOKUP(C551,'[1]PNECs '!$B$2:$O$706,14,FALSE)</f>
        <v>2290.8676527677749</v>
      </c>
      <c r="O551" s="61">
        <f t="shared" si="8"/>
        <v>103.29107584205529</v>
      </c>
    </row>
    <row r="552" spans="1:15">
      <c r="A552">
        <v>612</v>
      </c>
      <c r="B552" t="s">
        <v>2066</v>
      </c>
      <c r="C552" s="49" t="s">
        <v>2067</v>
      </c>
      <c r="D552" s="50" t="s">
        <v>934</v>
      </c>
      <c r="E552" s="60">
        <v>0.42399999999999999</v>
      </c>
      <c r="F552">
        <v>1000</v>
      </c>
      <c r="G552" s="58" t="s">
        <v>926</v>
      </c>
      <c r="H552" s="52" t="s">
        <v>927</v>
      </c>
      <c r="I552" t="s">
        <v>937</v>
      </c>
      <c r="J552" t="s">
        <v>934</v>
      </c>
      <c r="K552" s="59"/>
      <c r="L552">
        <f>VLOOKUP(C552,'[1]PNECs '!$B$2:$M$706,12,FALSE)</f>
        <v>2.9487999999999999</v>
      </c>
      <c r="M552" t="str">
        <f>VLOOKUP(C552,'[1]PNECs '!$B$2:$N$706,13,FALSE)</f>
        <v>U</v>
      </c>
      <c r="N552">
        <f>VLOOKUP(C552,'[1]PNECs '!$B$2:$O$706,14,FALSE)</f>
        <v>888.79171988482028</v>
      </c>
      <c r="O552" s="61">
        <f t="shared" si="8"/>
        <v>19.294251848019488</v>
      </c>
    </row>
    <row r="553" spans="1:15">
      <c r="A553">
        <v>613</v>
      </c>
      <c r="B553" t="s">
        <v>2068</v>
      </c>
      <c r="C553" s="49" t="s">
        <v>2069</v>
      </c>
      <c r="D553" s="50" t="s">
        <v>947</v>
      </c>
      <c r="E553" s="60">
        <v>1.71</v>
      </c>
      <c r="G553" s="58" t="s">
        <v>926</v>
      </c>
      <c r="H553" s="52" t="s">
        <v>346</v>
      </c>
      <c r="I553" t="s">
        <v>937</v>
      </c>
      <c r="J553" t="s">
        <v>1012</v>
      </c>
      <c r="K553" s="59"/>
      <c r="L553">
        <f>VLOOKUP(C553,'[1]PNECs '!$B$2:$M$706,12,FALSE)</f>
        <v>3.03</v>
      </c>
      <c r="M553" t="str">
        <f>VLOOKUP(C553,'[1]PNECs '!$B$2:$N$706,13,FALSE)</f>
        <v>E</v>
      </c>
      <c r="N553">
        <f>VLOOKUP(C553,'[1]PNECs '!$B$2:$O$706,14,FALSE)</f>
        <v>1071.5193052376069</v>
      </c>
      <c r="O553" s="61">
        <f t="shared" si="8"/>
        <v>93.249811790641587</v>
      </c>
    </row>
    <row r="554" spans="1:15">
      <c r="A554">
        <v>614</v>
      </c>
      <c r="B554" t="s">
        <v>2070</v>
      </c>
      <c r="C554" s="49" t="s">
        <v>2071</v>
      </c>
      <c r="D554" s="50" t="s">
        <v>934</v>
      </c>
      <c r="E554" s="60">
        <v>1.45</v>
      </c>
      <c r="F554">
        <v>1000</v>
      </c>
      <c r="G554" s="58" t="s">
        <v>926</v>
      </c>
      <c r="H554" s="52" t="s">
        <v>927</v>
      </c>
      <c r="I554" t="s">
        <v>937</v>
      </c>
      <c r="J554" t="s">
        <v>934</v>
      </c>
      <c r="K554" s="59"/>
      <c r="L554">
        <f>VLOOKUP(C554,'[1]PNECs '!$B$2:$M$706,12,FALSE)</f>
        <v>2.5764</v>
      </c>
      <c r="M554" t="str">
        <f>VLOOKUP(C554,'[1]PNECs '!$B$2:$N$706,13,FALSE)</f>
        <v>U</v>
      </c>
      <c r="N554">
        <f>VLOOKUP(C554,'[1]PNECs '!$B$2:$O$706,14,FALSE)</f>
        <v>377.05091583339311</v>
      </c>
      <c r="O554" s="61">
        <f t="shared" si="8"/>
        <v>29.326707101145949</v>
      </c>
    </row>
    <row r="555" spans="1:15">
      <c r="A555">
        <v>615</v>
      </c>
      <c r="B555" t="s">
        <v>2072</v>
      </c>
      <c r="C555" s="49" t="s">
        <v>2073</v>
      </c>
      <c r="D555" s="50" t="s">
        <v>934</v>
      </c>
      <c r="E555" s="60">
        <v>2.3220000000000001</v>
      </c>
      <c r="F555">
        <v>1000</v>
      </c>
      <c r="G555" s="58" t="s">
        <v>926</v>
      </c>
      <c r="H555" s="52" t="s">
        <v>927</v>
      </c>
      <c r="I555" t="s">
        <v>937</v>
      </c>
      <c r="J555" t="s">
        <v>934</v>
      </c>
      <c r="K555" s="59"/>
      <c r="L555">
        <f>VLOOKUP(C555,'[1]PNECs '!$B$2:$M$706,12,FALSE)</f>
        <v>2.5722999999999998</v>
      </c>
      <c r="M555" t="str">
        <f>VLOOKUP(C555,'[1]PNECs '!$B$2:$N$706,13,FALSE)</f>
        <v>U</v>
      </c>
      <c r="N555">
        <f>VLOOKUP(C555,'[1]PNECs '!$B$2:$O$706,14,FALSE)</f>
        <v>373.5080789430624</v>
      </c>
      <c r="O555" s="61">
        <f t="shared" si="8"/>
        <v>46.55679450970608</v>
      </c>
    </row>
    <row r="556" spans="1:15">
      <c r="A556">
        <v>616</v>
      </c>
      <c r="B556" t="s">
        <v>2074</v>
      </c>
      <c r="C556" s="49" t="s">
        <v>2075</v>
      </c>
      <c r="D556" s="50" t="s">
        <v>934</v>
      </c>
      <c r="E556" s="62">
        <v>7.4020000000000001</v>
      </c>
      <c r="F556">
        <v>1000</v>
      </c>
      <c r="G556" s="58" t="s">
        <v>965</v>
      </c>
      <c r="H556" s="52" t="s">
        <v>966</v>
      </c>
      <c r="I556" t="s">
        <v>937</v>
      </c>
      <c r="J556" t="s">
        <v>934</v>
      </c>
      <c r="K556" s="59" t="s">
        <v>939</v>
      </c>
      <c r="L556">
        <f>VLOOKUP(C556,'[1]PNECs '!$B$2:$M$706,12,FALSE)</f>
        <v>2.5369999999999999</v>
      </c>
      <c r="M556" t="str">
        <f>VLOOKUP(C556,'[1]PNECs '!$B$2:$N$706,13,FALSE)</f>
        <v>M</v>
      </c>
      <c r="N556">
        <f>VLOOKUP(C556,'[1]PNECs '!$B$2:$O$706,14,FALSE)</f>
        <v>344.34993076333859</v>
      </c>
      <c r="O556" s="61">
        <f t="shared" si="8"/>
        <v>137.75038046300548</v>
      </c>
    </row>
    <row r="557" spans="1:15">
      <c r="A557">
        <v>617</v>
      </c>
      <c r="B557" t="s">
        <v>2076</v>
      </c>
      <c r="C557" s="49" t="s">
        <v>2077</v>
      </c>
      <c r="D557" s="50" t="s">
        <v>934</v>
      </c>
      <c r="E557" s="60">
        <v>2.1800000000000002</v>
      </c>
      <c r="F557">
        <v>1000</v>
      </c>
      <c r="G557" s="58" t="s">
        <v>926</v>
      </c>
      <c r="H557" s="52" t="s">
        <v>927</v>
      </c>
      <c r="I557" t="s">
        <v>937</v>
      </c>
      <c r="J557" t="s">
        <v>934</v>
      </c>
      <c r="K557" s="59"/>
      <c r="L557">
        <f>VLOOKUP(C557,'[1]PNECs '!$B$2:$M$706,12,FALSE)</f>
        <v>2.3656999999999999</v>
      </c>
      <c r="M557" t="str">
        <f>VLOOKUP(C557,'[1]PNECs '!$B$2:$N$706,13,FALSE)</f>
        <v>U</v>
      </c>
      <c r="N557">
        <f>VLOOKUP(C557,'[1]PNECs '!$B$2:$O$706,14,FALSE)</f>
        <v>232.11328606639768</v>
      </c>
      <c r="O557" s="61">
        <f t="shared" si="8"/>
        <v>28.482564003062503</v>
      </c>
    </row>
    <row r="558" spans="1:15">
      <c r="A558">
        <v>618</v>
      </c>
      <c r="B558" t="s">
        <v>2078</v>
      </c>
      <c r="C558" s="49" t="s">
        <v>2079</v>
      </c>
      <c r="D558" s="50" t="s">
        <v>934</v>
      </c>
      <c r="E558" s="60">
        <v>1.6160000000000001</v>
      </c>
      <c r="F558">
        <v>1000</v>
      </c>
      <c r="G558" s="58" t="s">
        <v>935</v>
      </c>
      <c r="H558" s="52" t="s">
        <v>936</v>
      </c>
      <c r="I558" t="s">
        <v>937</v>
      </c>
      <c r="J558" t="s">
        <v>934</v>
      </c>
      <c r="K558" s="59"/>
      <c r="L558">
        <f>VLOOKUP(C558,'[1]PNECs '!$B$2:$M$706,12,FALSE)</f>
        <v>2.9319000000000002</v>
      </c>
      <c r="M558" t="str">
        <f>VLOOKUP(C558,'[1]PNECs '!$B$2:$N$706,13,FALSE)</f>
        <v>U</v>
      </c>
      <c r="N558">
        <f>VLOOKUP(C558,'[1]PNECs '!$B$2:$O$706,14,FALSE)</f>
        <v>854.86984916366691</v>
      </c>
      <c r="O558" s="61">
        <f t="shared" si="8"/>
        <v>70.828586006675209</v>
      </c>
    </row>
    <row r="559" spans="1:15">
      <c r="A559">
        <v>619</v>
      </c>
      <c r="B559" t="s">
        <v>2080</v>
      </c>
      <c r="C559" s="49" t="s">
        <v>2081</v>
      </c>
      <c r="D559" s="50" t="s">
        <v>934</v>
      </c>
      <c r="E559" s="60">
        <v>0.43</v>
      </c>
      <c r="F559">
        <v>1000</v>
      </c>
      <c r="G559" s="58" t="s">
        <v>926</v>
      </c>
      <c r="H559" s="52" t="s">
        <v>927</v>
      </c>
      <c r="I559" t="s">
        <v>937</v>
      </c>
      <c r="J559" t="s">
        <v>934</v>
      </c>
      <c r="K559" s="59"/>
      <c r="L559">
        <f>VLOOKUP(C559,'[1]PNECs '!$B$2:$M$706,12,FALSE)</f>
        <v>2.9253999999999998</v>
      </c>
      <c r="M559" t="str">
        <f>VLOOKUP(C559,'[1]PNECs '!$B$2:$N$706,13,FALSE)</f>
        <v>U</v>
      </c>
      <c r="N559">
        <f>VLOOKUP(C559,'[1]PNECs '!$B$2:$O$706,14,FALSE)</f>
        <v>842.17045219827912</v>
      </c>
      <c r="O559" s="61">
        <f t="shared" si="8"/>
        <v>18.576954745595845</v>
      </c>
    </row>
    <row r="560" spans="1:15">
      <c r="A560">
        <v>620</v>
      </c>
      <c r="B560" t="s">
        <v>2082</v>
      </c>
      <c r="C560" s="49" t="s">
        <v>2083</v>
      </c>
      <c r="D560" s="50" t="s">
        <v>934</v>
      </c>
      <c r="E560" s="79">
        <v>3.2000000000000001E-2</v>
      </c>
      <c r="F560">
        <v>1000</v>
      </c>
      <c r="G560" s="58" t="s">
        <v>926</v>
      </c>
      <c r="H560" s="52" t="s">
        <v>927</v>
      </c>
      <c r="I560" t="s">
        <v>937</v>
      </c>
      <c r="J560" t="s">
        <v>934</v>
      </c>
      <c r="K560" s="80" t="s">
        <v>939</v>
      </c>
      <c r="L560">
        <f>VLOOKUP(C560,'[1]PNECs '!$B$2:$M$706,12,FALSE)</f>
        <v>4.8758999999999997</v>
      </c>
      <c r="M560" t="str">
        <f>VLOOKUP(C560,'[1]PNECs '!$B$2:$N$706,13,FALSE)</f>
        <v>M</v>
      </c>
      <c r="N560">
        <f>VLOOKUP(C560,'[1]PNECs '!$B$2:$O$706,14,FALSE)</f>
        <v>75144.984637468457</v>
      </c>
      <c r="O560" s="61">
        <f t="shared" si="8"/>
        <v>118.84035971491012</v>
      </c>
    </row>
    <row r="561" spans="1:15">
      <c r="A561">
        <v>621</v>
      </c>
      <c r="B561" t="s">
        <v>2084</v>
      </c>
      <c r="C561" s="81" t="s">
        <v>2085</v>
      </c>
      <c r="D561" s="50" t="s">
        <v>934</v>
      </c>
      <c r="E561" s="79">
        <v>5.0999999999999997E-2</v>
      </c>
      <c r="F561">
        <v>1000</v>
      </c>
      <c r="G561" s="82" t="s">
        <v>926</v>
      </c>
      <c r="H561" s="83" t="s">
        <v>927</v>
      </c>
      <c r="I561" t="s">
        <v>937</v>
      </c>
      <c r="J561" t="s">
        <v>934</v>
      </c>
      <c r="K561" s="80" t="s">
        <v>939</v>
      </c>
      <c r="L561" s="52" t="e">
        <f>VLOOKUP(C561,'[1]PNECs '!$B$2:$M$706,12,FALSE)</f>
        <v>#N/A</v>
      </c>
      <c r="M561" s="52" t="e">
        <f>VLOOKUP(C561,'[1]PNECs '!$B$2:$N$706,13,FALSE)</f>
        <v>#N/A</v>
      </c>
      <c r="N561" s="83">
        <v>48484</v>
      </c>
      <c r="O561" s="61">
        <f t="shared" si="8"/>
        <v>122.23213860000001</v>
      </c>
    </row>
    <row r="562" spans="1:15">
      <c r="A562">
        <v>622</v>
      </c>
      <c r="B562" t="s">
        <v>2086</v>
      </c>
      <c r="C562" s="81" t="s">
        <v>2087</v>
      </c>
      <c r="D562" s="50" t="s">
        <v>934</v>
      </c>
      <c r="E562" s="79">
        <v>0.17699999999999999</v>
      </c>
      <c r="F562">
        <v>1000</v>
      </c>
      <c r="G562" s="58" t="s">
        <v>926</v>
      </c>
      <c r="H562" s="52" t="s">
        <v>927</v>
      </c>
      <c r="I562" t="s">
        <v>937</v>
      </c>
      <c r="J562" t="s">
        <v>934</v>
      </c>
      <c r="K562" s="80" t="s">
        <v>939</v>
      </c>
      <c r="L562" s="52" t="e">
        <f>VLOOKUP(C562,'[1]PNECs '!$B$2:$M$706,12,FALSE)</f>
        <v>#N/A</v>
      </c>
      <c r="M562" s="52" t="e">
        <f>VLOOKUP(C562,'[1]PNECs '!$B$2:$N$706,13,FALSE)</f>
        <v>#N/A</v>
      </c>
      <c r="N562" s="83">
        <v>1775.8</v>
      </c>
      <c r="O562" s="61">
        <f t="shared" si="8"/>
        <v>15.810263040000002</v>
      </c>
    </row>
    <row r="563" spans="1:15">
      <c r="A563">
        <v>623</v>
      </c>
      <c r="B563" t="s">
        <v>2088</v>
      </c>
      <c r="C563" s="49" t="s">
        <v>2089</v>
      </c>
      <c r="D563" s="50" t="s">
        <v>947</v>
      </c>
      <c r="E563" s="62">
        <v>0.12</v>
      </c>
      <c r="H563" s="52" t="s">
        <v>948</v>
      </c>
      <c r="I563" t="s">
        <v>937</v>
      </c>
      <c r="J563" t="s">
        <v>950</v>
      </c>
      <c r="K563" s="59" t="s">
        <v>939</v>
      </c>
      <c r="L563">
        <f>VLOOKUP(C563,'[1]PNECs '!$B$2:$M$706,12,FALSE)</f>
        <v>3.2334000000000001</v>
      </c>
      <c r="M563" t="str">
        <f>VLOOKUP(C563,'[1]PNECs '!$B$2:$N$706,13,FALSE)</f>
        <v>U</v>
      </c>
      <c r="N563">
        <f>VLOOKUP(C563,'[1]PNECs '!$B$2:$O$706,14,FALSE)</f>
        <v>1711.5910229285023</v>
      </c>
      <c r="O563" s="61">
        <f t="shared" si="8"/>
        <v>10.33819158392016</v>
      </c>
    </row>
    <row r="564" spans="1:15">
      <c r="A564">
        <v>624</v>
      </c>
      <c r="B564" t="s">
        <v>2090</v>
      </c>
      <c r="C564" s="49" t="s">
        <v>2091</v>
      </c>
      <c r="D564" s="50" t="s">
        <v>947</v>
      </c>
      <c r="E564" s="60">
        <v>0.46600000000000003</v>
      </c>
      <c r="G564" s="58" t="s">
        <v>926</v>
      </c>
      <c r="H564" s="52" t="s">
        <v>1048</v>
      </c>
      <c r="I564" t="s">
        <v>937</v>
      </c>
      <c r="J564" t="s">
        <v>934</v>
      </c>
      <c r="K564" s="59"/>
      <c r="L564">
        <f>VLOOKUP(C564,'[1]PNECs '!$B$2:$M$706,12,FALSE)</f>
        <v>1.5</v>
      </c>
      <c r="M564" t="str">
        <f>VLOOKUP(C564,'[1]PNECs '!$B$2:$N$706,13,FALSE)</f>
        <v>E</v>
      </c>
      <c r="N564">
        <f>VLOOKUP(C564,'[1]PNECs '!$B$2:$O$706,14,FALSE)</f>
        <v>31.622776601683803</v>
      </c>
      <c r="O564" s="61">
        <f t="shared" si="8"/>
        <v>1.4731029664814019</v>
      </c>
    </row>
    <row r="565" spans="1:15">
      <c r="A565">
        <v>625</v>
      </c>
      <c r="B565" t="s">
        <v>2092</v>
      </c>
      <c r="C565" s="49" t="s">
        <v>2093</v>
      </c>
      <c r="D565" s="50" t="s">
        <v>947</v>
      </c>
      <c r="E565" s="60">
        <v>0.28000000000000003</v>
      </c>
      <c r="G565" s="58" t="s">
        <v>926</v>
      </c>
      <c r="H565" s="52" t="s">
        <v>1047</v>
      </c>
      <c r="I565" t="s">
        <v>937</v>
      </c>
      <c r="J565" t="s">
        <v>934</v>
      </c>
      <c r="K565" s="59"/>
      <c r="L565">
        <f>VLOOKUP(C565,'[1]PNECs '!$B$2:$M$706,12,FALSE)</f>
        <v>0.42</v>
      </c>
      <c r="M565" t="str">
        <f>VLOOKUP(C565,'[1]PNECs '!$B$2:$N$706,13,FALSE)</f>
        <v>E</v>
      </c>
      <c r="N565">
        <f>VLOOKUP(C565,'[1]PNECs '!$B$2:$O$706,14,FALSE)</f>
        <v>2.6302679918953822</v>
      </c>
      <c r="O565" s="61">
        <f t="shared" si="8"/>
        <v>0.48410186686389695</v>
      </c>
    </row>
    <row r="566" spans="1:15">
      <c r="A566">
        <v>626</v>
      </c>
      <c r="B566" t="s">
        <v>2094</v>
      </c>
      <c r="C566" s="49" t="s">
        <v>2095</v>
      </c>
      <c r="D566" s="50" t="s">
        <v>947</v>
      </c>
      <c r="E566" s="60">
        <v>3.5999999999999999E-3</v>
      </c>
      <c r="G566" s="58" t="s">
        <v>965</v>
      </c>
      <c r="H566" s="52" t="s">
        <v>1047</v>
      </c>
      <c r="I566" t="s">
        <v>937</v>
      </c>
      <c r="J566" t="s">
        <v>934</v>
      </c>
      <c r="K566" s="59"/>
      <c r="L566">
        <f>VLOOKUP(C566,'[1]PNECs '!$B$2:$M$706,12,FALSE)</f>
        <v>2.59</v>
      </c>
      <c r="M566" t="str">
        <f>VLOOKUP(C566,'[1]PNECs '!$B$2:$N$706,13,FALSE)</f>
        <v>E</v>
      </c>
      <c r="N566">
        <f>VLOOKUP(C566,'[1]PNECs '!$B$2:$O$706,14,FALSE)</f>
        <v>389.04514499428063</v>
      </c>
      <c r="O566" s="61">
        <f t="shared" si="8"/>
        <v>7.4944188585782862E-2</v>
      </c>
    </row>
    <row r="567" spans="1:15">
      <c r="A567">
        <v>627</v>
      </c>
      <c r="B567" t="s">
        <v>2096</v>
      </c>
      <c r="C567" s="49" t="s">
        <v>2097</v>
      </c>
      <c r="D567" s="50" t="s">
        <v>947</v>
      </c>
      <c r="E567" s="63">
        <v>80</v>
      </c>
      <c r="G567" s="58" t="s">
        <v>926</v>
      </c>
      <c r="H567" s="52" t="s">
        <v>2098</v>
      </c>
      <c r="I567" t="s">
        <v>937</v>
      </c>
      <c r="J567" t="s">
        <v>1012</v>
      </c>
      <c r="K567" s="59"/>
      <c r="L567">
        <f>VLOOKUP(C567,'[1]PNECs '!$B$2:$M$706,12,FALSE)</f>
        <v>0.22800000000000001</v>
      </c>
      <c r="M567" t="str">
        <f>VLOOKUP(C567,'[1]PNECs '!$B$2:$N$706,13,FALSE)</f>
        <v>M</v>
      </c>
      <c r="N567">
        <f>VLOOKUP(C567,'[1]PNECs '!$B$2:$O$706,14,FALSE)</f>
        <v>1.6904409316432643</v>
      </c>
      <c r="O567" s="61">
        <f t="shared" si="8"/>
        <v>134.60062256185418</v>
      </c>
    </row>
    <row r="568" spans="1:15">
      <c r="A568">
        <v>628</v>
      </c>
      <c r="B568" t="s">
        <v>2099</v>
      </c>
      <c r="C568" s="49" t="s">
        <v>2100</v>
      </c>
      <c r="D568" s="50" t="s">
        <v>947</v>
      </c>
      <c r="E568" s="60">
        <v>2.0000000000000001E-4</v>
      </c>
      <c r="G568" s="58" t="s">
        <v>926</v>
      </c>
      <c r="H568" s="52" t="s">
        <v>1047</v>
      </c>
      <c r="I568" t="s">
        <v>937</v>
      </c>
      <c r="J568" t="s">
        <v>934</v>
      </c>
      <c r="K568" s="59"/>
      <c r="L568">
        <f>VLOOKUP(C568,'[1]PNECs '!$B$2:$M$706,12,FALSE)</f>
        <v>3.0415999999999999</v>
      </c>
      <c r="M568" t="str">
        <f>VLOOKUP(C568,'[1]PNECs '!$B$2:$N$706,13,FALSE)</f>
        <v>U</v>
      </c>
      <c r="N568">
        <f>VLOOKUP(C568,'[1]PNECs '!$B$2:$O$706,14,FALSE)</f>
        <v>1100.5252214205427</v>
      </c>
      <c r="O568" s="61">
        <f t="shared" si="8"/>
        <v>1.1192989187634962E-2</v>
      </c>
    </row>
    <row r="569" spans="1:15">
      <c r="A569">
        <v>629</v>
      </c>
      <c r="B569" t="s">
        <v>2101</v>
      </c>
      <c r="C569" s="49" t="s">
        <v>2102</v>
      </c>
      <c r="D569" s="50" t="s">
        <v>947</v>
      </c>
      <c r="E569" s="62">
        <v>1.2E-2</v>
      </c>
      <c r="H569" s="52" t="s">
        <v>948</v>
      </c>
      <c r="I569" t="s">
        <v>937</v>
      </c>
      <c r="J569" t="s">
        <v>950</v>
      </c>
      <c r="K569" s="59" t="s">
        <v>939</v>
      </c>
      <c r="L569">
        <f>VLOOKUP(C569,'[1]PNECs '!$B$2:$M$706,12,FALSE)</f>
        <v>4</v>
      </c>
      <c r="M569" t="str">
        <f>VLOOKUP(C569,'[1]PNECs '!$B$2:$N$706,13,FALSE)</f>
        <v>E</v>
      </c>
      <c r="N569">
        <f>VLOOKUP(C569,'[1]PNECs '!$B$2:$O$706,14,FALSE)</f>
        <v>10000</v>
      </c>
      <c r="O569" s="61">
        <f t="shared" si="8"/>
        <v>5.9471880000000006</v>
      </c>
    </row>
    <row r="570" spans="1:15">
      <c r="A570">
        <v>630</v>
      </c>
      <c r="B570" t="s">
        <v>2103</v>
      </c>
      <c r="C570" s="49" t="s">
        <v>2104</v>
      </c>
      <c r="D570" s="50" t="s">
        <v>947</v>
      </c>
      <c r="E570" s="60">
        <v>6.7999999999999996E-3</v>
      </c>
      <c r="G570" s="58" t="s">
        <v>965</v>
      </c>
      <c r="H570" s="52" t="s">
        <v>346</v>
      </c>
      <c r="I570" t="s">
        <v>937</v>
      </c>
      <c r="J570" t="s">
        <v>1012</v>
      </c>
      <c r="K570" s="59"/>
      <c r="L570">
        <f>VLOOKUP(C570,'[1]PNECs '!$B$2:$M$706,12,FALSE)</f>
        <v>1.6</v>
      </c>
      <c r="M570" t="str">
        <f>VLOOKUP(C570,'[1]PNECs '!$B$2:$N$706,13,FALSE)</f>
        <v>E</v>
      </c>
      <c r="N570">
        <f>VLOOKUP(C570,'[1]PNECs '!$B$2:$O$706,14,FALSE)</f>
        <v>39.810717055349755</v>
      </c>
      <c r="O570" s="61">
        <f t="shared" si="8"/>
        <v>2.424641607323309E-2</v>
      </c>
    </row>
    <row r="571" spans="1:15">
      <c r="A571">
        <v>631</v>
      </c>
      <c r="B571" t="s">
        <v>2105</v>
      </c>
      <c r="C571" s="49" t="s">
        <v>2106</v>
      </c>
      <c r="D571" s="50" t="s">
        <v>947</v>
      </c>
      <c r="E571" s="60">
        <v>4.5999999999999999E-2</v>
      </c>
      <c r="G571" s="58" t="s">
        <v>926</v>
      </c>
      <c r="H571" s="52" t="s">
        <v>1047</v>
      </c>
      <c r="I571" t="s">
        <v>949</v>
      </c>
      <c r="J571" t="s">
        <v>934</v>
      </c>
      <c r="K571" s="59"/>
      <c r="L571">
        <f>VLOOKUP(C571,'[1]PNECs '!$B$2:$M$706,12,FALSE)</f>
        <v>4</v>
      </c>
      <c r="M571" t="str">
        <f>VLOOKUP(C571,'[1]PNECs '!$B$2:$N$706,13,FALSE)</f>
        <v>E</v>
      </c>
      <c r="N571">
        <f>VLOOKUP(C571,'[1]PNECs '!$B$2:$O$706,14,FALSE)</f>
        <v>10000</v>
      </c>
      <c r="O571" s="61">
        <f t="shared" si="8"/>
        <v>22.797554000000002</v>
      </c>
    </row>
    <row r="572" spans="1:15">
      <c r="A572">
        <v>632</v>
      </c>
      <c r="B572" t="s">
        <v>2107</v>
      </c>
      <c r="C572" s="49" t="s">
        <v>2108</v>
      </c>
      <c r="D572" s="50" t="s">
        <v>947</v>
      </c>
      <c r="E572" s="60">
        <v>9.3600000000000003E-3</v>
      </c>
      <c r="G572" s="58" t="s">
        <v>926</v>
      </c>
      <c r="H572" s="52" t="s">
        <v>1048</v>
      </c>
      <c r="I572" t="s">
        <v>949</v>
      </c>
      <c r="J572" t="s">
        <v>1012</v>
      </c>
      <c r="K572" s="59"/>
      <c r="L572">
        <f>VLOOKUP(C572,'[1]PNECs '!$B$2:$M$706,12,FALSE)</f>
        <v>2.4</v>
      </c>
      <c r="M572" t="str">
        <f>VLOOKUP(C572,'[1]PNECs '!$B$2:$N$706,13,FALSE)</f>
        <v>E</v>
      </c>
      <c r="N572">
        <f>VLOOKUP(C572,'[1]PNECs '!$B$2:$O$706,14,FALSE)</f>
        <v>251.18864315095806</v>
      </c>
      <c r="O572" s="61">
        <f t="shared" si="8"/>
        <v>0.1311122495747126</v>
      </c>
    </row>
    <row r="573" spans="1:15">
      <c r="A573">
        <v>633</v>
      </c>
      <c r="B573" t="s">
        <v>2109</v>
      </c>
      <c r="C573" s="49" t="s">
        <v>2110</v>
      </c>
      <c r="D573" s="50" t="s">
        <v>934</v>
      </c>
      <c r="E573" s="60">
        <v>2.1999999999999999E-2</v>
      </c>
      <c r="G573" s="58" t="s">
        <v>965</v>
      </c>
      <c r="H573" s="52" t="s">
        <v>346</v>
      </c>
      <c r="I573" t="s">
        <v>937</v>
      </c>
      <c r="J573" t="s">
        <v>934</v>
      </c>
      <c r="K573" s="59"/>
      <c r="L573">
        <f>VLOOKUP(C573,'[1]PNECs '!$B$2:$M$706,12,FALSE)</f>
        <v>2.2799999999999998</v>
      </c>
      <c r="M573" t="str">
        <f>VLOOKUP(C573,'[1]PNECs '!$B$2:$N$706,13,FALSE)</f>
        <v>E</v>
      </c>
      <c r="N573">
        <f>VLOOKUP(C573,'[1]PNECs '!$B$2:$O$706,14,FALSE)</f>
        <v>190.54607179632481</v>
      </c>
      <c r="O573" s="61">
        <f t="shared" si="8"/>
        <v>0.24226347082824581</v>
      </c>
    </row>
    <row r="574" spans="1:15">
      <c r="A574">
        <v>634</v>
      </c>
      <c r="B574" t="s">
        <v>2111</v>
      </c>
      <c r="C574" s="49" t="s">
        <v>2112</v>
      </c>
      <c r="D574" s="50" t="s">
        <v>934</v>
      </c>
      <c r="E574" s="60">
        <v>3.6999999999999998E-2</v>
      </c>
      <c r="F574">
        <v>1000</v>
      </c>
      <c r="G574" s="58" t="s">
        <v>965</v>
      </c>
      <c r="H574" s="52" t="s">
        <v>966</v>
      </c>
      <c r="I574" t="s">
        <v>937</v>
      </c>
      <c r="J574" t="s">
        <v>934</v>
      </c>
      <c r="K574" s="59"/>
      <c r="L574">
        <f>VLOOKUP(C574,'[1]PNECs '!$B$2:$M$706,12,FALSE)</f>
        <v>1.3695999999999999</v>
      </c>
      <c r="M574" t="str">
        <f>VLOOKUP(C574,'[1]PNECs '!$B$2:$N$706,13,FALSE)</f>
        <v>M</v>
      </c>
      <c r="N574">
        <f>VLOOKUP(C574,'[1]PNECs '!$B$2:$O$706,14,FALSE)</f>
        <v>23.420706947938253</v>
      </c>
      <c r="O574" s="61">
        <f t="shared" si="8"/>
        <v>0.10197136815944154</v>
      </c>
    </row>
    <row r="575" spans="1:15">
      <c r="A575">
        <v>635</v>
      </c>
      <c r="B575" t="s">
        <v>91</v>
      </c>
      <c r="C575" s="49" t="s">
        <v>2113</v>
      </c>
      <c r="D575" s="50" t="s">
        <v>934</v>
      </c>
      <c r="E575" s="60">
        <v>0.58699999999999997</v>
      </c>
      <c r="F575">
        <v>1000</v>
      </c>
      <c r="G575" s="58" t="s">
        <v>935</v>
      </c>
      <c r="H575" s="52" t="s">
        <v>936</v>
      </c>
      <c r="I575" t="s">
        <v>937</v>
      </c>
      <c r="J575" t="s">
        <v>934</v>
      </c>
      <c r="K575" s="59"/>
      <c r="L575">
        <f>VLOOKUP(C575,'[1]PNECs '!$B$2:$M$706,12,FALSE)</f>
        <v>3.4420000000000002</v>
      </c>
      <c r="M575" t="str">
        <f>VLOOKUP(C575,'[1]PNECs '!$B$2:$N$706,13,FALSE)</f>
        <v>U</v>
      </c>
      <c r="N575">
        <f>VLOOKUP(C575,'[1]PNECs '!$B$2:$O$706,14,FALSE)</f>
        <v>2766.9416454115153</v>
      </c>
      <c r="O575" s="61">
        <f t="shared" si="8"/>
        <v>81.173833445314045</v>
      </c>
    </row>
    <row r="576" spans="1:15">
      <c r="A576">
        <v>636</v>
      </c>
      <c r="B576" t="s">
        <v>2114</v>
      </c>
      <c r="C576" s="49" t="s">
        <v>2115</v>
      </c>
      <c r="D576" s="50" t="s">
        <v>947</v>
      </c>
      <c r="E576" s="62">
        <v>1.2999999999999999E-3</v>
      </c>
      <c r="H576" s="52" t="s">
        <v>948</v>
      </c>
      <c r="I576" t="s">
        <v>937</v>
      </c>
      <c r="J576" t="s">
        <v>950</v>
      </c>
      <c r="K576" s="59" t="s">
        <v>939</v>
      </c>
      <c r="L576">
        <f>VLOOKUP(C576,'[1]PNECs '!$B$2:$M$706,12,FALSE)</f>
        <v>3.7</v>
      </c>
      <c r="M576" t="str">
        <f>VLOOKUP(C576,'[1]PNECs '!$B$2:$N$706,13,FALSE)</f>
        <v>E</v>
      </c>
      <c r="N576">
        <f>VLOOKUP(C576,'[1]PNECs '!$B$2:$O$706,14,FALSE)</f>
        <v>5011.8723362727324</v>
      </c>
      <c r="O576" s="61">
        <f t="shared" si="8"/>
        <v>0.32394114143543484</v>
      </c>
    </row>
    <row r="577" spans="1:15">
      <c r="A577">
        <v>637</v>
      </c>
      <c r="B577" t="s">
        <v>2116</v>
      </c>
      <c r="C577" s="49" t="s">
        <v>2117</v>
      </c>
      <c r="D577" s="50" t="s">
        <v>947</v>
      </c>
      <c r="E577" s="60">
        <v>8.9999999999999993E-3</v>
      </c>
      <c r="F577" t="s">
        <v>2118</v>
      </c>
      <c r="H577" s="52" t="s">
        <v>959</v>
      </c>
      <c r="I577" t="s">
        <v>937</v>
      </c>
      <c r="J577" t="s">
        <v>960</v>
      </c>
      <c r="K577" s="59"/>
      <c r="L577">
        <f>VLOOKUP(C577,'[1]PNECs '!$B$2:$M$706,12,FALSE)</f>
        <v>4.0434000000000001</v>
      </c>
      <c r="M577" t="str">
        <f>VLOOKUP(C577,'[1]PNECs '!$B$2:$N$706,13,FALSE)</f>
        <v>U</v>
      </c>
      <c r="N577">
        <f>VLOOKUP(C577,'[1]PNECs '!$B$2:$O$706,14,FALSE)</f>
        <v>11050.959823315397</v>
      </c>
      <c r="O577" s="61">
        <f t="shared" si="8"/>
        <v>4.9276477374460255</v>
      </c>
    </row>
    <row r="578" spans="1:15">
      <c r="A578">
        <v>638</v>
      </c>
      <c r="B578" t="s">
        <v>2119</v>
      </c>
      <c r="C578" s="49" t="s">
        <v>2120</v>
      </c>
      <c r="D578" s="50" t="s">
        <v>934</v>
      </c>
      <c r="E578" s="60">
        <v>34</v>
      </c>
      <c r="G578" s="58" t="s">
        <v>965</v>
      </c>
      <c r="H578" s="52" t="s">
        <v>346</v>
      </c>
      <c r="I578" t="s">
        <v>937</v>
      </c>
      <c r="J578" t="s">
        <v>934</v>
      </c>
      <c r="K578" s="59"/>
      <c r="L578">
        <f>VLOOKUP(C578,'[1]PNECs '!$B$2:$M$706,12,FALSE)</f>
        <v>1.6558999999999999</v>
      </c>
      <c r="M578" t="str">
        <f>VLOOKUP(C578,'[1]PNECs '!$B$2:$N$706,13,FALSE)</f>
        <v>K</v>
      </c>
      <c r="N578">
        <f>VLOOKUP(C578,'[1]PNECs '!$B$2:$O$706,14,FALSE)</f>
        <v>45.279330838716966</v>
      </c>
      <c r="O578" s="61">
        <f t="shared" si="8"/>
        <v>130.41716407670901</v>
      </c>
    </row>
    <row r="579" spans="1:15">
      <c r="A579">
        <v>639</v>
      </c>
      <c r="B579" t="s">
        <v>2121</v>
      </c>
      <c r="C579" s="49" t="s">
        <v>2122</v>
      </c>
      <c r="D579" s="50" t="s">
        <v>947</v>
      </c>
      <c r="E579" s="60">
        <v>1.7999999999999999E-2</v>
      </c>
      <c r="G579" s="58" t="s">
        <v>965</v>
      </c>
      <c r="H579" s="52" t="s">
        <v>1986</v>
      </c>
      <c r="I579" t="s">
        <v>937</v>
      </c>
      <c r="J579" t="s">
        <v>934</v>
      </c>
      <c r="K579" s="59"/>
      <c r="L579">
        <f>VLOOKUP(C579,'[1]PNECs '!$B$2:$M$706,12,FALSE)</f>
        <v>2.1478000000000002</v>
      </c>
      <c r="M579" t="str">
        <f>VLOOKUP(C579,'[1]PNECs '!$B$2:$N$706,13,FALSE)</f>
        <v>M</v>
      </c>
      <c r="N579">
        <f>VLOOKUP(C579,'[1]PNECs '!$B$2:$O$706,14,FALSE)</f>
        <v>140.54001643876248</v>
      </c>
      <c r="O579" s="61">
        <f t="shared" si="8"/>
        <v>0.1537501826173476</v>
      </c>
    </row>
    <row r="580" spans="1:15">
      <c r="A580">
        <v>640</v>
      </c>
      <c r="B580" t="s">
        <v>2123</v>
      </c>
      <c r="C580" s="49" t="s">
        <v>2124</v>
      </c>
      <c r="D580" s="50" t="s">
        <v>947</v>
      </c>
      <c r="E580" s="60">
        <v>7.0000000000000007E-2</v>
      </c>
      <c r="F580" t="s">
        <v>971</v>
      </c>
      <c r="G580" t="s">
        <v>971</v>
      </c>
      <c r="H580" s="52" t="s">
        <v>972</v>
      </c>
      <c r="I580" t="s">
        <v>937</v>
      </c>
      <c r="J580" t="s">
        <v>950</v>
      </c>
      <c r="K580" s="59"/>
      <c r="L580">
        <f>VLOOKUP(C580,'[1]PNECs '!$B$2:$M$706,12,FALSE)</f>
        <v>1.2</v>
      </c>
      <c r="M580" t="str">
        <f>VLOOKUP(C580,'[1]PNECs '!$B$2:$N$706,13,FALSE)</f>
        <v>E</v>
      </c>
      <c r="N580">
        <f>VLOOKUP(C580,'[1]PNECs '!$B$2:$O$706,14,FALSE)</f>
        <v>15.848931924611136</v>
      </c>
      <c r="O580" s="61">
        <f t="shared" si="8"/>
        <v>0.16673560659530531</v>
      </c>
    </row>
    <row r="581" spans="1:15">
      <c r="A581">
        <v>641</v>
      </c>
      <c r="B581" t="s">
        <v>2125</v>
      </c>
      <c r="C581" s="49" t="s">
        <v>2126</v>
      </c>
      <c r="D581" s="50" t="s">
        <v>934</v>
      </c>
      <c r="E581" s="60">
        <v>5.5999999999999999E-5</v>
      </c>
      <c r="G581" s="58" t="s">
        <v>926</v>
      </c>
      <c r="H581" s="52" t="s">
        <v>346</v>
      </c>
      <c r="I581" t="s">
        <v>937</v>
      </c>
      <c r="J581" t="s">
        <v>934</v>
      </c>
      <c r="K581" s="59"/>
      <c r="L581">
        <f>VLOOKUP(C581,'[1]PNECs '!$B$2:$M$706,12,FALSE)</f>
        <v>4.0599999999999996</v>
      </c>
      <c r="M581" t="str">
        <f>VLOOKUP(C581,'[1]PNECs '!$B$2:$N$706,13,FALSE)</f>
        <v>E</v>
      </c>
      <c r="N581">
        <f>VLOOKUP(C581,'[1]PNECs '!$B$2:$O$706,14,FALSE)</f>
        <v>11481.536214968832</v>
      </c>
      <c r="O581" s="61">
        <f t="shared" ref="O581:O644" si="9">E581*(2.6*(0.615+0.019*N581))</f>
        <v>3.1852065785089777E-2</v>
      </c>
    </row>
    <row r="582" spans="1:15">
      <c r="A582">
        <v>642</v>
      </c>
      <c r="B582" t="s">
        <v>2127</v>
      </c>
      <c r="C582" s="49" t="s">
        <v>2128</v>
      </c>
      <c r="D582" s="50" t="s">
        <v>947</v>
      </c>
      <c r="E582" s="60">
        <v>6.8</v>
      </c>
      <c r="G582" s="58" t="s">
        <v>926</v>
      </c>
      <c r="H582" s="52" t="s">
        <v>1047</v>
      </c>
      <c r="I582" t="s">
        <v>937</v>
      </c>
      <c r="J582" t="s">
        <v>934</v>
      </c>
      <c r="K582" s="59"/>
      <c r="L582">
        <f>VLOOKUP(C582,'[1]PNECs '!$B$2:$M$706,12,FALSE)</f>
        <v>2.78</v>
      </c>
      <c r="M582" t="str">
        <f>VLOOKUP(C582,'[1]PNECs '!$B$2:$N$706,13,FALSE)</f>
        <v>E</v>
      </c>
      <c r="N582">
        <f>VLOOKUP(C582,'[1]PNECs '!$B$2:$O$706,14,FALSE)</f>
        <v>602.55958607435775</v>
      </c>
      <c r="O582" s="61">
        <f t="shared" si="9"/>
        <v>213.28501615409826</v>
      </c>
    </row>
    <row r="583" spans="1:15">
      <c r="A583">
        <v>643</v>
      </c>
      <c r="B583" t="s">
        <v>2129</v>
      </c>
      <c r="C583" s="49" t="s">
        <v>2130</v>
      </c>
      <c r="D583" s="50" t="s">
        <v>947</v>
      </c>
      <c r="E583" s="60">
        <v>5.5999999999999999E-3</v>
      </c>
      <c r="G583" s="58" t="s">
        <v>926</v>
      </c>
      <c r="H583" s="52" t="s">
        <v>1047</v>
      </c>
      <c r="I583" t="s">
        <v>937</v>
      </c>
      <c r="J583" t="s">
        <v>934</v>
      </c>
      <c r="K583" s="59"/>
      <c r="L583">
        <f>VLOOKUP(C583,'[1]PNECs '!$B$2:$M$706,12,FALSE)</f>
        <v>3.18</v>
      </c>
      <c r="M583" t="str">
        <f>VLOOKUP(C583,'[1]PNECs '!$B$2:$N$706,13,FALSE)</f>
        <v>E</v>
      </c>
      <c r="N583">
        <f>VLOOKUP(C583,'[1]PNECs '!$B$2:$O$706,14,FALSE)</f>
        <v>1513.5612484362093</v>
      </c>
      <c r="O583" s="61">
        <f t="shared" si="9"/>
        <v>0.4276659837673929</v>
      </c>
    </row>
    <row r="584" spans="1:15">
      <c r="A584">
        <v>644</v>
      </c>
      <c r="B584" t="s">
        <v>2131</v>
      </c>
      <c r="C584" s="49" t="s">
        <v>2132</v>
      </c>
      <c r="D584" s="50" t="s">
        <v>947</v>
      </c>
      <c r="E584" s="60">
        <v>2.0400000000000001E-3</v>
      </c>
      <c r="G584" s="58" t="s">
        <v>965</v>
      </c>
      <c r="H584" s="52" t="s">
        <v>1047</v>
      </c>
      <c r="I584" t="s">
        <v>949</v>
      </c>
      <c r="J584" t="s">
        <v>934</v>
      </c>
      <c r="K584" s="59"/>
      <c r="L584">
        <f>VLOOKUP(C584,'[1]PNECs '!$B$2:$M$706,12,FALSE)</f>
        <v>3.3039000000000001</v>
      </c>
      <c r="M584" t="str">
        <f>VLOOKUP(C584,'[1]PNECs '!$B$2:$N$706,13,FALSE)</f>
        <v>U</v>
      </c>
      <c r="N584">
        <f>VLOOKUP(C584,'[1]PNECs '!$B$2:$O$706,14,FALSE)</f>
        <v>2013.2606260971829</v>
      </c>
      <c r="O584" s="61">
        <f t="shared" si="9"/>
        <v>0.20615031285556973</v>
      </c>
    </row>
    <row r="585" spans="1:15">
      <c r="A585">
        <v>645</v>
      </c>
      <c r="B585" t="s">
        <v>2133</v>
      </c>
      <c r="C585" s="49" t="s">
        <v>2134</v>
      </c>
      <c r="D585" s="50" t="s">
        <v>947</v>
      </c>
      <c r="E585" s="62">
        <v>0.3</v>
      </c>
      <c r="H585" s="52" t="s">
        <v>2135</v>
      </c>
      <c r="I585" t="s">
        <v>949</v>
      </c>
      <c r="J585" t="s">
        <v>960</v>
      </c>
      <c r="K585" s="59" t="s">
        <v>939</v>
      </c>
      <c r="L585">
        <f>VLOOKUP(C585,'[1]PNECs '!$B$2:$M$706,12,FALSE)</f>
        <v>3.6827000000000001</v>
      </c>
      <c r="M585" t="str">
        <f>VLOOKUP(C585,'[1]PNECs '!$B$2:$N$706,13,FALSE)</f>
        <v>U</v>
      </c>
      <c r="N585">
        <f>VLOOKUP(C585,'[1]PNECs '!$B$2:$O$706,14,FALSE)</f>
        <v>4816.1499484004707</v>
      </c>
      <c r="O585" s="61">
        <f t="shared" si="9"/>
        <v>71.855042235294974</v>
      </c>
    </row>
    <row r="586" spans="1:15">
      <c r="A586">
        <v>646</v>
      </c>
      <c r="B586" t="s">
        <v>2136</v>
      </c>
      <c r="C586" s="49" t="s">
        <v>2137</v>
      </c>
      <c r="D586" s="50" t="s">
        <v>947</v>
      </c>
      <c r="E586" s="60">
        <v>5.5</v>
      </c>
      <c r="H586" s="52"/>
      <c r="I586" t="s">
        <v>949</v>
      </c>
      <c r="J586" t="s">
        <v>960</v>
      </c>
      <c r="K586" s="59"/>
      <c r="L586">
        <f>VLOOKUP(C586,'[1]PNECs '!$B$2:$M$706,12,FALSE)</f>
        <v>1.88</v>
      </c>
      <c r="M586" t="str">
        <f>VLOOKUP(C586,'[1]PNECs '!$B$2:$N$706,13,FALSE)</f>
        <v>E</v>
      </c>
      <c r="N586">
        <f>VLOOKUP(C586,'[1]PNECs '!$B$2:$O$706,14,FALSE)</f>
        <v>75.857757502918361</v>
      </c>
      <c r="O586" s="61">
        <f t="shared" si="9"/>
        <v>29.405052713542922</v>
      </c>
    </row>
    <row r="587" spans="1:15">
      <c r="A587">
        <v>647</v>
      </c>
      <c r="B587" t="s">
        <v>2138</v>
      </c>
      <c r="C587" s="49" t="s">
        <v>2139</v>
      </c>
      <c r="D587" s="50" t="s">
        <v>947</v>
      </c>
      <c r="E587" s="60">
        <v>1.8E-3</v>
      </c>
      <c r="G587" s="58" t="s">
        <v>926</v>
      </c>
      <c r="H587" s="52" t="s">
        <v>1047</v>
      </c>
      <c r="I587" t="s">
        <v>937</v>
      </c>
      <c r="J587" t="s">
        <v>934</v>
      </c>
      <c r="K587" s="59"/>
      <c r="L587">
        <f>VLOOKUP(C587,'[1]PNECs '!$B$2:$M$706,12,FALSE)</f>
        <v>3.7486999999999999</v>
      </c>
      <c r="M587" t="str">
        <f>VLOOKUP(C587,'[1]PNECs '!$B$2:$N$706,13,FALSE)</f>
        <v>U</v>
      </c>
      <c r="N587">
        <f>VLOOKUP(C587,'[1]PNECs '!$B$2:$O$706,14,FALSE)</f>
        <v>5606.6055164769832</v>
      </c>
      <c r="O587" s="61">
        <f t="shared" si="9"/>
        <v>0.50141756252513336</v>
      </c>
    </row>
    <row r="588" spans="1:15">
      <c r="A588">
        <v>648</v>
      </c>
      <c r="B588" t="s">
        <v>2140</v>
      </c>
      <c r="C588" s="49" t="s">
        <v>2141</v>
      </c>
      <c r="D588" s="50" t="s">
        <v>947</v>
      </c>
      <c r="E588" s="62">
        <v>1.9999999999999999E-7</v>
      </c>
      <c r="H588" s="52" t="s">
        <v>948</v>
      </c>
      <c r="I588" t="s">
        <v>937</v>
      </c>
      <c r="J588" t="s">
        <v>950</v>
      </c>
      <c r="K588" s="59" t="s">
        <v>939</v>
      </c>
      <c r="L588">
        <f>VLOOKUP(C588,'[1]PNECs '!$B$2:$M$706,12,FALSE)</f>
        <v>4.38</v>
      </c>
      <c r="M588" t="str">
        <f>VLOOKUP(C588,'[1]PNECs '!$B$2:$N$706,13,FALSE)</f>
        <v>E</v>
      </c>
      <c r="N588">
        <f>VLOOKUP(C588,'[1]PNECs '!$B$2:$O$706,14,FALSE)</f>
        <v>23988.329190194923</v>
      </c>
      <c r="O588" s="61">
        <f t="shared" si="9"/>
        <v>2.3732449239912583E-4</v>
      </c>
    </row>
    <row r="589" spans="1:15">
      <c r="A589">
        <v>649</v>
      </c>
      <c r="B589" t="s">
        <v>2142</v>
      </c>
      <c r="C589" s="49" t="s">
        <v>2143</v>
      </c>
      <c r="D589" s="50" t="s">
        <v>947</v>
      </c>
      <c r="E589" s="62">
        <v>1.9999999999999999E-7</v>
      </c>
      <c r="H589" s="52" t="s">
        <v>948</v>
      </c>
      <c r="I589" t="s">
        <v>937</v>
      </c>
      <c r="J589" t="s">
        <v>950</v>
      </c>
      <c r="K589" s="59" t="s">
        <v>939</v>
      </c>
      <c r="L589">
        <f>VLOOKUP(C589,'[1]PNECs '!$B$2:$M$706,12,FALSE)</f>
        <v>4.0199999999999996</v>
      </c>
      <c r="M589" t="str">
        <f>VLOOKUP(C589,'[1]PNECs '!$B$2:$N$706,13,FALSE)</f>
        <v>E</v>
      </c>
      <c r="N589">
        <f>VLOOKUP(C589,'[1]PNECs '!$B$2:$O$706,14,FALSE)</f>
        <v>10471.285480509003</v>
      </c>
      <c r="O589" s="61">
        <f t="shared" si="9"/>
        <v>1.0377610054742895E-4</v>
      </c>
    </row>
    <row r="590" spans="1:15">
      <c r="A590">
        <v>650</v>
      </c>
      <c r="B590" t="s">
        <v>2144</v>
      </c>
      <c r="C590" s="49" t="s">
        <v>2145</v>
      </c>
      <c r="D590" s="50" t="s">
        <v>947</v>
      </c>
      <c r="E590" s="60">
        <v>1.4500000000000001E-2</v>
      </c>
      <c r="G590" s="58" t="s">
        <v>965</v>
      </c>
      <c r="H590" s="52" t="s">
        <v>1047</v>
      </c>
      <c r="I590" t="s">
        <v>937</v>
      </c>
      <c r="J590" t="s">
        <v>934</v>
      </c>
      <c r="K590" s="59"/>
      <c r="L590">
        <f>VLOOKUP(C590,'[1]PNECs '!$B$2:$M$706,12,FALSE)</f>
        <v>1.73</v>
      </c>
      <c r="M590" t="str">
        <f>VLOOKUP(C590,'[1]PNECs '!$B$2:$N$706,13,FALSE)</f>
        <v>E</v>
      </c>
      <c r="N590">
        <f>VLOOKUP(C590,'[1]PNECs '!$B$2:$O$706,14,FALSE)</f>
        <v>53.703179637025293</v>
      </c>
      <c r="O590" s="61">
        <f t="shared" si="9"/>
        <v>6.1653087574001217E-2</v>
      </c>
    </row>
    <row r="591" spans="1:15">
      <c r="A591">
        <v>651</v>
      </c>
      <c r="B591" t="s">
        <v>2146</v>
      </c>
      <c r="C591" s="49" t="s">
        <v>2147</v>
      </c>
      <c r="D591" s="50" t="s">
        <v>947</v>
      </c>
      <c r="E591" s="60">
        <v>0.16550000000000001</v>
      </c>
      <c r="G591" s="58" t="s">
        <v>926</v>
      </c>
      <c r="H591" s="52" t="s">
        <v>1048</v>
      </c>
      <c r="I591" t="s">
        <v>937</v>
      </c>
      <c r="J591" t="s">
        <v>934</v>
      </c>
      <c r="K591" s="59"/>
      <c r="L591">
        <f>VLOOKUP(C591,'[1]PNECs '!$B$2:$M$706,12,FALSE)</f>
        <v>3.26</v>
      </c>
      <c r="M591" t="str">
        <f>VLOOKUP(C591,'[1]PNECs '!$B$2:$N$706,13,FALSE)</f>
        <v>E</v>
      </c>
      <c r="N591">
        <f>VLOOKUP(C591,'[1]PNECs '!$B$2:$O$706,14,FALSE)</f>
        <v>1819.7008586099832</v>
      </c>
      <c r="O591" s="61">
        <f t="shared" si="9"/>
        <v>15.141962809737644</v>
      </c>
    </row>
    <row r="592" spans="1:15">
      <c r="A592">
        <v>652</v>
      </c>
      <c r="B592" t="s">
        <v>2148</v>
      </c>
      <c r="C592" s="49" t="s">
        <v>2149</v>
      </c>
      <c r="D592" s="50" t="s">
        <v>947</v>
      </c>
      <c r="E592" s="60">
        <v>2.3999999999999998E-3</v>
      </c>
      <c r="G592" s="58" t="s">
        <v>965</v>
      </c>
      <c r="H592" s="52" t="s">
        <v>1246</v>
      </c>
      <c r="I592" t="s">
        <v>937</v>
      </c>
      <c r="J592" t="s">
        <v>1012</v>
      </c>
      <c r="K592" s="59"/>
      <c r="L592">
        <f>VLOOKUP(C592,'[1]PNECs '!$B$2:$M$706,12,FALSE)</f>
        <v>3.2</v>
      </c>
      <c r="M592" t="str">
        <f>VLOOKUP(C592,'[1]PNECs '!$B$2:$N$706,13,FALSE)</f>
        <v>E</v>
      </c>
      <c r="N592">
        <f>VLOOKUP(C592,'[1]PNECs '!$B$2:$O$706,14,FALSE)</f>
        <v>1584.8931924611156</v>
      </c>
      <c r="O592" s="61">
        <f t="shared" si="9"/>
        <v>0.19174253689818985</v>
      </c>
    </row>
    <row r="593" spans="1:15">
      <c r="A593">
        <v>653</v>
      </c>
      <c r="B593" t="s">
        <v>2150</v>
      </c>
      <c r="C593" s="49" t="s">
        <v>2151</v>
      </c>
      <c r="D593" s="50" t="s">
        <v>947</v>
      </c>
      <c r="E593" s="60">
        <v>5.9999999999999995E-4</v>
      </c>
      <c r="G593" s="58" t="s">
        <v>926</v>
      </c>
      <c r="H593" s="52" t="s">
        <v>1047</v>
      </c>
      <c r="I593" t="s">
        <v>949</v>
      </c>
      <c r="J593" t="s">
        <v>1012</v>
      </c>
      <c r="K593" s="59"/>
      <c r="L593">
        <f>VLOOKUP(C593,'[1]PNECs '!$B$2:$M$706,12,FALSE)</f>
        <v>3.52</v>
      </c>
      <c r="M593" t="str">
        <f>VLOOKUP(C593,'[1]PNECs '!$B$2:$N$706,13,FALSE)</f>
        <v>E</v>
      </c>
      <c r="N593">
        <f>VLOOKUP(C593,'[1]PNECs '!$B$2:$O$706,14,FALSE)</f>
        <v>3311.3112148259115</v>
      </c>
      <c r="O593" s="61">
        <f t="shared" si="9"/>
        <v>9.9106664407440023E-2</v>
      </c>
    </row>
    <row r="594" spans="1:15">
      <c r="A594">
        <v>654</v>
      </c>
      <c r="B594" t="s">
        <v>2152</v>
      </c>
      <c r="C594" s="49" t="s">
        <v>2153</v>
      </c>
      <c r="D594" s="50" t="s">
        <v>947</v>
      </c>
      <c r="E594" s="60">
        <v>4.5999999999999996</v>
      </c>
      <c r="G594" s="58" t="s">
        <v>926</v>
      </c>
      <c r="H594" s="52" t="s">
        <v>1047</v>
      </c>
      <c r="I594" t="s">
        <v>937</v>
      </c>
      <c r="J594" t="s">
        <v>934</v>
      </c>
      <c r="K594" s="59"/>
      <c r="L594">
        <f>VLOOKUP(C594,'[1]PNECs '!$B$2:$M$706,12,FALSE)</f>
        <v>3.7</v>
      </c>
      <c r="M594" t="str">
        <f>VLOOKUP(C594,'[1]PNECs '!$B$2:$N$706,13,FALSE)</f>
        <v>E</v>
      </c>
      <c r="N594">
        <f>VLOOKUP(C594,'[1]PNECs '!$B$2:$O$706,14,FALSE)</f>
        <v>5011.8723362727324</v>
      </c>
      <c r="O594" s="61">
        <f t="shared" si="9"/>
        <v>1146.2532696946157</v>
      </c>
    </row>
    <row r="595" spans="1:15">
      <c r="A595">
        <v>655</v>
      </c>
      <c r="B595" t="s">
        <v>2154</v>
      </c>
      <c r="C595" s="49" t="s">
        <v>2155</v>
      </c>
      <c r="D595" s="50" t="s">
        <v>947</v>
      </c>
      <c r="E595" s="60">
        <v>1.6E-2</v>
      </c>
      <c r="G595" s="58" t="s">
        <v>965</v>
      </c>
      <c r="H595" s="52" t="s">
        <v>1047</v>
      </c>
      <c r="I595" t="s">
        <v>949</v>
      </c>
      <c r="J595" t="s">
        <v>1012</v>
      </c>
      <c r="K595" s="59"/>
      <c r="L595">
        <f>VLOOKUP(C595,'[1]PNECs '!$B$2:$M$706,12,FALSE)</f>
        <v>2.7</v>
      </c>
      <c r="M595" t="str">
        <f>VLOOKUP(C595,'[1]PNECs '!$B$2:$N$706,13,FALSE)</f>
        <v>E</v>
      </c>
      <c r="N595">
        <f>VLOOKUP(C595,'[1]PNECs '!$B$2:$O$706,14,FALSE)</f>
        <v>501.18723362727269</v>
      </c>
      <c r="O595" s="61">
        <f t="shared" si="9"/>
        <v>0.42172238945899637</v>
      </c>
    </row>
    <row r="596" spans="1:15">
      <c r="A596">
        <v>656</v>
      </c>
      <c r="B596" t="s">
        <v>2156</v>
      </c>
      <c r="C596" s="49" t="s">
        <v>2157</v>
      </c>
      <c r="D596" s="50" t="s">
        <v>947</v>
      </c>
      <c r="E596" s="60">
        <v>6.9999999999999999E-4</v>
      </c>
      <c r="G596" s="58" t="s">
        <v>926</v>
      </c>
      <c r="H596" s="52" t="s">
        <v>1047</v>
      </c>
      <c r="I596" t="s">
        <v>949</v>
      </c>
      <c r="J596" t="s">
        <v>1012</v>
      </c>
      <c r="K596" s="59"/>
      <c r="L596">
        <f>VLOOKUP(C596,'[1]PNECs '!$B$2:$M$706,12,FALSE)</f>
        <v>2.36</v>
      </c>
      <c r="M596" t="str">
        <f>VLOOKUP(C596,'[1]PNECs '!$B$2:$N$706,13,FALSE)</f>
        <v>E</v>
      </c>
      <c r="N596">
        <f>VLOOKUP(C596,'[1]PNECs '!$B$2:$O$706,14,FALSE)</f>
        <v>229.08676527677744</v>
      </c>
      <c r="O596" s="65">
        <f t="shared" si="9"/>
        <v>9.0411203432709652E-3</v>
      </c>
    </row>
    <row r="597" spans="1:15">
      <c r="A597">
        <v>657</v>
      </c>
      <c r="B597" t="s">
        <v>2158</v>
      </c>
      <c r="C597" s="49" t="s">
        <v>2159</v>
      </c>
      <c r="D597" s="50" t="s">
        <v>947</v>
      </c>
      <c r="E597" s="60">
        <v>5.5</v>
      </c>
      <c r="F597" t="s">
        <v>971</v>
      </c>
      <c r="G597" t="s">
        <v>971</v>
      </c>
      <c r="H597" s="52" t="s">
        <v>972</v>
      </c>
      <c r="I597" t="s">
        <v>937</v>
      </c>
      <c r="J597" t="s">
        <v>950</v>
      </c>
      <c r="K597" s="59"/>
      <c r="L597">
        <f>VLOOKUP(C597,'[1]PNECs '!$B$2:$M$706,12,FALSE)</f>
        <v>4.1026999999999996</v>
      </c>
      <c r="M597" t="str">
        <f>VLOOKUP(C597,'[1]PNECs '!$B$2:$N$706,13,FALSE)</f>
        <v>U</v>
      </c>
      <c r="N597">
        <f>VLOOKUP(C597,'[1]PNECs '!$B$2:$O$706,14,FALSE)</f>
        <v>12667.765053446348</v>
      </c>
      <c r="O597" s="61">
        <f t="shared" si="9"/>
        <v>3450.626265021373</v>
      </c>
    </row>
    <row r="598" spans="1:15">
      <c r="A598">
        <v>658</v>
      </c>
      <c r="B598" t="s">
        <v>2160</v>
      </c>
      <c r="C598" s="49" t="s">
        <v>2161</v>
      </c>
      <c r="D598" s="50" t="s">
        <v>947</v>
      </c>
      <c r="E598" s="62">
        <v>0.4</v>
      </c>
      <c r="G598" s="58"/>
      <c r="H598" s="52" t="s">
        <v>1215</v>
      </c>
      <c r="I598" t="s">
        <v>949</v>
      </c>
      <c r="J598" t="s">
        <v>1012</v>
      </c>
      <c r="K598" s="59" t="s">
        <v>939</v>
      </c>
      <c r="L598">
        <f>VLOOKUP(C598,'[1]PNECs '!$B$2:$M$706,12,FALSE)</f>
        <v>2.4544999999999999</v>
      </c>
      <c r="M598" t="str">
        <f>VLOOKUP(C598,'[1]PNECs '!$B$2:$N$706,13,FALSE)</f>
        <v>K</v>
      </c>
      <c r="N598">
        <f>VLOOKUP(C598,'[1]PNECs '!$B$2:$O$706,14,FALSE)</f>
        <v>284.77378001737469</v>
      </c>
      <c r="O598" s="61">
        <f t="shared" si="9"/>
        <v>6.2667298931433244</v>
      </c>
    </row>
    <row r="599" spans="1:15">
      <c r="A599">
        <v>659</v>
      </c>
      <c r="B599" t="s">
        <v>2162</v>
      </c>
      <c r="C599" s="49" t="s">
        <v>2163</v>
      </c>
      <c r="D599" s="50" t="s">
        <v>947</v>
      </c>
      <c r="E599" s="60">
        <v>8.0000000000000002E-3</v>
      </c>
      <c r="G599" s="58" t="s">
        <v>926</v>
      </c>
      <c r="H599" s="52" t="s">
        <v>1047</v>
      </c>
      <c r="I599" t="s">
        <v>949</v>
      </c>
      <c r="J599" t="s">
        <v>934</v>
      </c>
      <c r="K599" s="59"/>
      <c r="L599">
        <f>VLOOKUP(C599,'[1]PNECs '!$B$2:$M$706,12,FALSE)</f>
        <v>2.3199999999999998</v>
      </c>
      <c r="M599" t="str">
        <f>VLOOKUP(C599,'[1]PNECs '!$B$2:$N$706,13,FALSE)</f>
        <v>E</v>
      </c>
      <c r="N599">
        <f>VLOOKUP(C599,'[1]PNECs '!$B$2:$O$706,14,FALSE)</f>
        <v>208.92961308540396</v>
      </c>
      <c r="O599" s="61">
        <f t="shared" si="9"/>
        <v>9.5360983091351659E-2</v>
      </c>
    </row>
    <row r="600" spans="1:15">
      <c r="A600">
        <v>660</v>
      </c>
      <c r="B600" t="s">
        <v>2164</v>
      </c>
      <c r="C600" s="76" t="s">
        <v>2165</v>
      </c>
      <c r="D600" s="50" t="s">
        <v>947</v>
      </c>
      <c r="E600" s="60">
        <v>5.6000000000000001E-2</v>
      </c>
      <c r="G600" s="58" t="s">
        <v>926</v>
      </c>
      <c r="H600" s="52" t="s">
        <v>1047</v>
      </c>
      <c r="I600" t="s">
        <v>937</v>
      </c>
      <c r="J600" t="s">
        <v>934</v>
      </c>
      <c r="L600">
        <f>VLOOKUP(C600,'[1]PNECs '!$B$2:$M$706,12,FALSE)</f>
        <v>1.4402999999999999</v>
      </c>
      <c r="M600" t="str">
        <f>VLOOKUP(C600,'[1]PNECs '!$B$2:$N$706,13,FALSE)</f>
        <v>M</v>
      </c>
      <c r="N600">
        <f>VLOOKUP(C600,'[1]PNECs '!$B$2:$O$706,14,FALSE)</f>
        <v>27.561319143947994</v>
      </c>
      <c r="O600" s="61">
        <f t="shared" si="9"/>
        <v>0.16578963327981774</v>
      </c>
    </row>
    <row r="601" spans="1:15">
      <c r="A601">
        <v>661</v>
      </c>
      <c r="B601" t="s">
        <v>2166</v>
      </c>
      <c r="C601" s="49" t="s">
        <v>2167</v>
      </c>
      <c r="D601" s="50" t="s">
        <v>947</v>
      </c>
      <c r="E601" s="60">
        <v>5.0000000000000001E-3</v>
      </c>
      <c r="F601">
        <v>10</v>
      </c>
      <c r="H601" s="52" t="s">
        <v>1246</v>
      </c>
      <c r="I601" t="s">
        <v>949</v>
      </c>
      <c r="J601" t="s">
        <v>960</v>
      </c>
      <c r="K601" s="59"/>
      <c r="L601">
        <f>VLOOKUP(C601,'[1]PNECs '!$B$2:$M$706,12,FALSE)</f>
        <v>4.9000000000000004</v>
      </c>
      <c r="M601" t="str">
        <f>VLOOKUP(C601,'[1]PNECs '!$B$2:$N$706,13,FALSE)</f>
        <v>E</v>
      </c>
      <c r="N601">
        <f>VLOOKUP(C601,'[1]PNECs '!$B$2:$O$706,14,FALSE)</f>
        <v>79432.823472428237</v>
      </c>
      <c r="O601" s="61">
        <f t="shared" si="9"/>
        <v>19.627902397689773</v>
      </c>
    </row>
    <row r="602" spans="1:15">
      <c r="A602">
        <v>662</v>
      </c>
      <c r="B602" t="s">
        <v>2168</v>
      </c>
      <c r="C602" s="49" t="s">
        <v>2169</v>
      </c>
      <c r="D602" s="50" t="s">
        <v>947</v>
      </c>
      <c r="E602" s="60">
        <v>3.7999999999999999E-2</v>
      </c>
      <c r="G602" s="58" t="s">
        <v>965</v>
      </c>
      <c r="H602" s="52" t="s">
        <v>1047</v>
      </c>
      <c r="I602" t="s">
        <v>937</v>
      </c>
      <c r="J602" t="s">
        <v>1012</v>
      </c>
      <c r="K602" s="59"/>
      <c r="L602">
        <f>VLOOKUP(C602,'[1]PNECs '!$B$2:$M$706,12,FALSE)</f>
        <v>2.46</v>
      </c>
      <c r="M602" t="str">
        <f>VLOOKUP(C602,'[1]PNECs '!$B$2:$N$706,13,FALSE)</f>
        <v>E</v>
      </c>
      <c r="N602">
        <f>VLOOKUP(C602,'[1]PNECs '!$B$2:$O$706,14,FALSE)</f>
        <v>288.40315031266073</v>
      </c>
      <c r="O602" s="61">
        <f t="shared" si="9"/>
        <v>0.60215239376692675</v>
      </c>
    </row>
    <row r="603" spans="1:15">
      <c r="A603">
        <v>663</v>
      </c>
      <c r="B603" t="s">
        <v>2170</v>
      </c>
      <c r="C603" s="49" t="s">
        <v>2171</v>
      </c>
      <c r="D603" s="50" t="s">
        <v>934</v>
      </c>
      <c r="E603" s="60">
        <v>9.1207002622362005E-2</v>
      </c>
      <c r="F603">
        <v>1000</v>
      </c>
      <c r="G603" s="58" t="s">
        <v>965</v>
      </c>
      <c r="H603" s="52" t="s">
        <v>966</v>
      </c>
      <c r="I603" t="s">
        <v>937</v>
      </c>
      <c r="J603" t="s">
        <v>934</v>
      </c>
      <c r="K603" s="59"/>
      <c r="L603">
        <f>VLOOKUP(C603,'[1]PNECs '!$B$2:$M$706,12,FALSE)</f>
        <v>1.72</v>
      </c>
      <c r="M603" t="str">
        <f>VLOOKUP(C603,'[1]PNECs '!$B$2:$N$706,13,FALSE)</f>
        <v>E</v>
      </c>
      <c r="N603">
        <f>VLOOKUP(C603,'[1]PNECs '!$B$2:$O$706,14,FALSE)</f>
        <v>52.480746024977286</v>
      </c>
      <c r="O603" s="61">
        <f t="shared" si="9"/>
        <v>0.38229860728514353</v>
      </c>
    </row>
    <row r="604" spans="1:15">
      <c r="A604">
        <v>665</v>
      </c>
      <c r="B604" t="s">
        <v>2172</v>
      </c>
      <c r="C604" s="49" t="s">
        <v>2173</v>
      </c>
      <c r="D604" s="50" t="s">
        <v>947</v>
      </c>
      <c r="E604" s="60">
        <v>0.5</v>
      </c>
      <c r="G604" s="58" t="s">
        <v>965</v>
      </c>
      <c r="H604" s="52" t="s">
        <v>1047</v>
      </c>
      <c r="I604" t="s">
        <v>949</v>
      </c>
      <c r="J604" t="s">
        <v>934</v>
      </c>
      <c r="K604" s="59"/>
      <c r="L604">
        <f>VLOOKUP(C604,'[1]PNECs '!$B$2:$M$706,12,FALSE)</f>
        <v>1.92</v>
      </c>
      <c r="M604" t="str">
        <f>VLOOKUP(C604,'[1]PNECs '!$B$2:$N$706,13,FALSE)</f>
        <v>E</v>
      </c>
      <c r="N604">
        <f>VLOOKUP(C604,'[1]PNECs '!$B$2:$O$706,14,FALSE)</f>
        <v>83.176377110267126</v>
      </c>
      <c r="O604" s="61">
        <f t="shared" si="9"/>
        <v>2.8539565146235981</v>
      </c>
    </row>
    <row r="605" spans="1:15">
      <c r="A605">
        <v>666</v>
      </c>
      <c r="B605" t="s">
        <v>2174</v>
      </c>
      <c r="C605" s="49" t="s">
        <v>2175</v>
      </c>
      <c r="D605" s="50" t="s">
        <v>934</v>
      </c>
      <c r="E605" s="63">
        <v>28.783000000000001</v>
      </c>
      <c r="F605">
        <v>1000</v>
      </c>
      <c r="G605" s="58" t="s">
        <v>926</v>
      </c>
      <c r="H605" s="52" t="s">
        <v>927</v>
      </c>
      <c r="I605" t="s">
        <v>937</v>
      </c>
      <c r="J605" t="s">
        <v>934</v>
      </c>
      <c r="K605" s="59"/>
      <c r="L605">
        <f>VLOOKUP(C605,'[1]PNECs '!$B$2:$M$706,12,FALSE)</f>
        <v>2.2566999999999999</v>
      </c>
      <c r="M605" t="str">
        <f>VLOOKUP(C605,'[1]PNECs '!$B$2:$N$706,13,FALSE)</f>
        <v>M</v>
      </c>
      <c r="N605">
        <f>VLOOKUP(C605,'[1]PNECs '!$B$2:$O$706,14,FALSE)</f>
        <v>180.59262054161545</v>
      </c>
      <c r="O605" s="61">
        <f t="shared" si="9"/>
        <v>302.80508841423625</v>
      </c>
    </row>
    <row r="606" spans="1:15">
      <c r="A606">
        <v>667</v>
      </c>
      <c r="B606" t="s">
        <v>2176</v>
      </c>
      <c r="C606" s="49" t="s">
        <v>2177</v>
      </c>
      <c r="D606" s="50" t="s">
        <v>947</v>
      </c>
      <c r="E606" s="60">
        <v>6.4000000000000005E-4</v>
      </c>
      <c r="G606" t="s">
        <v>2098</v>
      </c>
      <c r="H606" s="52" t="s">
        <v>1246</v>
      </c>
      <c r="I606" t="s">
        <v>937</v>
      </c>
      <c r="J606" t="s">
        <v>1012</v>
      </c>
      <c r="K606" s="59"/>
      <c r="L606">
        <f>VLOOKUP(C606,'[1]PNECs '!$B$2:$M$706,12,FALSE)</f>
        <v>4.5426000000000002</v>
      </c>
      <c r="M606" t="str">
        <f>VLOOKUP(C606,'[1]PNECs '!$B$2:$N$706,13,FALSE)</f>
        <v>U</v>
      </c>
      <c r="N606">
        <f>VLOOKUP(C606,'[1]PNECs '!$B$2:$O$706,14,FALSE)</f>
        <v>34881.889340732872</v>
      </c>
      <c r="O606" s="61">
        <f t="shared" si="9"/>
        <v>1.1038491733966105</v>
      </c>
    </row>
    <row r="607" spans="1:15">
      <c r="A607">
        <v>668</v>
      </c>
      <c r="B607" t="s">
        <v>2178</v>
      </c>
      <c r="C607" s="49" t="s">
        <v>2179</v>
      </c>
      <c r="D607" s="50" t="s">
        <v>947</v>
      </c>
      <c r="E607" s="60">
        <v>8.4000000000000003E-4</v>
      </c>
      <c r="F607">
        <v>50</v>
      </c>
      <c r="H607" s="52" t="s">
        <v>1246</v>
      </c>
      <c r="I607" t="s">
        <v>949</v>
      </c>
      <c r="J607" t="s">
        <v>960</v>
      </c>
      <c r="K607" s="59"/>
      <c r="L607">
        <f>VLOOKUP(C607,'[1]PNECs '!$B$2:$M$706,12,FALSE)</f>
        <v>0.55737000000000003</v>
      </c>
      <c r="M607" t="str">
        <f>VLOOKUP(C607,'[1]PNECs '!$B$2:$N$706,13,FALSE)</f>
        <v>U</v>
      </c>
      <c r="N607">
        <f>VLOOKUP(C607,'[1]PNECs '!$B$2:$O$706,14,FALSE)</f>
        <v>3.608859712312452</v>
      </c>
      <c r="O607" s="61">
        <f t="shared" si="9"/>
        <v>1.4929132426221177E-3</v>
      </c>
    </row>
    <row r="608" spans="1:15">
      <c r="A608">
        <v>669</v>
      </c>
      <c r="B608" t="s">
        <v>2180</v>
      </c>
      <c r="C608" s="49" t="s">
        <v>2181</v>
      </c>
      <c r="D608" s="50" t="s">
        <v>934</v>
      </c>
      <c r="E608" s="60">
        <v>0.02</v>
      </c>
      <c r="F608">
        <v>1000</v>
      </c>
      <c r="G608" s="58" t="s">
        <v>965</v>
      </c>
      <c r="H608" s="52" t="s">
        <v>966</v>
      </c>
      <c r="I608" t="s">
        <v>937</v>
      </c>
      <c r="J608" t="s">
        <v>934</v>
      </c>
      <c r="K608" s="59"/>
      <c r="L608">
        <f>VLOOKUP(C608,'[1]PNECs '!$B$2:$M$706,12,FALSE)</f>
        <v>3.4140000000000001</v>
      </c>
      <c r="M608" t="str">
        <f>VLOOKUP(C608,'[1]PNECs '!$B$2:$N$706,13,FALSE)</f>
        <v>U</v>
      </c>
      <c r="N608">
        <f>VLOOKUP(C608,'[1]PNECs '!$B$2:$O$706,14,FALSE)</f>
        <v>2594.1793621188176</v>
      </c>
      <c r="O608" s="61">
        <f t="shared" si="9"/>
        <v>2.5950292097733922</v>
      </c>
    </row>
    <row r="609" spans="1:15">
      <c r="A609">
        <v>670</v>
      </c>
      <c r="B609" t="s">
        <v>2182</v>
      </c>
      <c r="C609" s="49" t="s">
        <v>2183</v>
      </c>
      <c r="D609" s="50" t="s">
        <v>947</v>
      </c>
      <c r="E609" s="60">
        <v>7.7999999999999996E-3</v>
      </c>
      <c r="G609" s="58" t="s">
        <v>965</v>
      </c>
      <c r="H609" s="52" t="s">
        <v>346</v>
      </c>
      <c r="I609" t="s">
        <v>949</v>
      </c>
      <c r="J609" t="s">
        <v>1012</v>
      </c>
      <c r="K609" s="59"/>
      <c r="L609">
        <f>VLOOKUP(C609,'[1]PNECs '!$B$2:$M$706,12,FALSE)</f>
        <v>3.51</v>
      </c>
      <c r="M609" t="str">
        <f>VLOOKUP(C609,'[1]PNECs '!$B$2:$N$706,13,FALSE)</f>
        <v>E</v>
      </c>
      <c r="N609">
        <f>VLOOKUP(C609,'[1]PNECs '!$B$2:$O$706,14,FALSE)</f>
        <v>3235.9365692962833</v>
      </c>
      <c r="O609" s="61">
        <f t="shared" si="9"/>
        <v>1.2593432788812438</v>
      </c>
    </row>
    <row r="610" spans="1:15">
      <c r="A610">
        <v>671</v>
      </c>
      <c r="B610" t="s">
        <v>2184</v>
      </c>
      <c r="C610" s="49" t="s">
        <v>2185</v>
      </c>
      <c r="D610" s="50" t="s">
        <v>947</v>
      </c>
      <c r="E610" s="63">
        <v>33.200000000000003</v>
      </c>
      <c r="G610" s="58" t="s">
        <v>926</v>
      </c>
      <c r="H610" s="52" t="s">
        <v>1048</v>
      </c>
      <c r="I610" t="s">
        <v>949</v>
      </c>
      <c r="J610" t="s">
        <v>934</v>
      </c>
      <c r="K610" s="59"/>
      <c r="L610">
        <f>VLOOKUP(C610,'[1]PNECs '!$B$2:$M$706,12,FALSE)</f>
        <v>2.7</v>
      </c>
      <c r="M610" t="str">
        <f>VLOOKUP(C610,'[1]PNECs '!$B$2:$N$706,13,FALSE)</f>
        <v>E</v>
      </c>
      <c r="N610">
        <f>VLOOKUP(C610,'[1]PNECs '!$B$2:$O$706,14,FALSE)</f>
        <v>501.18723362727269</v>
      </c>
      <c r="O610" s="61">
        <f t="shared" si="9"/>
        <v>875.07395812741754</v>
      </c>
    </row>
    <row r="611" spans="1:15">
      <c r="A611">
        <v>672</v>
      </c>
      <c r="B611" t="s">
        <v>2186</v>
      </c>
      <c r="C611" s="49" t="s">
        <v>2187</v>
      </c>
      <c r="D611" s="50" t="s">
        <v>947</v>
      </c>
      <c r="E611" s="60">
        <v>2.5000000000000001E-3</v>
      </c>
      <c r="G611" s="58" t="s">
        <v>926</v>
      </c>
      <c r="H611" s="52" t="s">
        <v>1047</v>
      </c>
      <c r="I611" t="s">
        <v>949</v>
      </c>
      <c r="J611" t="s">
        <v>1012</v>
      </c>
      <c r="K611" s="59"/>
      <c r="L611">
        <f>VLOOKUP(C611,'[1]PNECs '!$B$2:$M$706,12,FALSE)</f>
        <v>3.2</v>
      </c>
      <c r="M611" t="str">
        <f>VLOOKUP(C611,'[1]PNECs '!$B$2:$N$706,13,FALSE)</f>
        <v>E</v>
      </c>
      <c r="N611">
        <f>VLOOKUP(C611,'[1]PNECs '!$B$2:$O$706,14,FALSE)</f>
        <v>1584.8931924611156</v>
      </c>
      <c r="O611" s="61">
        <f t="shared" si="9"/>
        <v>0.19973180926894776</v>
      </c>
    </row>
    <row r="612" spans="1:15">
      <c r="A612">
        <v>673</v>
      </c>
      <c r="B612" t="s">
        <v>2188</v>
      </c>
      <c r="C612" s="49" t="s">
        <v>2189</v>
      </c>
      <c r="D612" s="50" t="s">
        <v>947</v>
      </c>
      <c r="E612" s="60">
        <v>7.3000000000000001E-3</v>
      </c>
      <c r="G612" s="58" t="s">
        <v>926</v>
      </c>
      <c r="H612" s="52" t="s">
        <v>1047</v>
      </c>
      <c r="I612" t="s">
        <v>937</v>
      </c>
      <c r="J612" t="s">
        <v>934</v>
      </c>
      <c r="K612" s="59"/>
      <c r="L612">
        <f>VLOOKUP(C612,'[1]PNECs '!$B$2:$M$706,12,FALSE)</f>
        <v>3</v>
      </c>
      <c r="M612" t="str">
        <f>VLOOKUP(C612,'[1]PNECs '!$B$2:$N$706,13,FALSE)</f>
        <v>E</v>
      </c>
      <c r="N612">
        <f>VLOOKUP(C612,'[1]PNECs '!$B$2:$O$706,14,FALSE)</f>
        <v>1000</v>
      </c>
      <c r="O612" s="61">
        <f t="shared" si="9"/>
        <v>0.37229269999999998</v>
      </c>
    </row>
    <row r="613" spans="1:15">
      <c r="A613">
        <v>674</v>
      </c>
      <c r="B613" t="s">
        <v>2190</v>
      </c>
      <c r="C613" s="49" t="s">
        <v>2191</v>
      </c>
      <c r="D613" s="50" t="s">
        <v>947</v>
      </c>
      <c r="E613" s="60">
        <v>6.0000000000000001E-3</v>
      </c>
      <c r="G613" s="58" t="s">
        <v>965</v>
      </c>
      <c r="H613" s="52" t="s">
        <v>1047</v>
      </c>
      <c r="I613" t="s">
        <v>949</v>
      </c>
      <c r="J613" t="s">
        <v>934</v>
      </c>
      <c r="K613" s="59"/>
      <c r="L613">
        <f>VLOOKUP(C613,'[1]PNECs '!$B$2:$M$706,12,FALSE)</f>
        <v>3.7</v>
      </c>
      <c r="M613" t="str">
        <f>VLOOKUP(C613,'[1]PNECs '!$B$2:$N$706,13,FALSE)</f>
        <v>E</v>
      </c>
      <c r="N613">
        <f>VLOOKUP(C613,'[1]PNECs '!$B$2:$O$706,14,FALSE)</f>
        <v>5011.8723362727324</v>
      </c>
      <c r="O613" s="61">
        <f t="shared" si="9"/>
        <v>1.4951129604712379</v>
      </c>
    </row>
    <row r="614" spans="1:15">
      <c r="A614">
        <v>675</v>
      </c>
      <c r="B614" t="s">
        <v>2192</v>
      </c>
      <c r="C614" s="49" t="s">
        <v>2193</v>
      </c>
      <c r="D614" s="50" t="s">
        <v>947</v>
      </c>
      <c r="E614" s="60">
        <v>8.0999999999999996E-4</v>
      </c>
      <c r="G614" s="58" t="s">
        <v>926</v>
      </c>
      <c r="H614" s="52" t="s">
        <v>1047</v>
      </c>
      <c r="I614" t="s">
        <v>949</v>
      </c>
      <c r="J614" t="s">
        <v>1012</v>
      </c>
      <c r="K614" s="59"/>
      <c r="L614">
        <f>VLOOKUP(C614,'[1]PNECs '!$B$2:$M$706,12,FALSE)</f>
        <v>3.5411999999999999</v>
      </c>
      <c r="M614" t="str">
        <f>VLOOKUP(C614,'[1]PNECs '!$B$2:$N$706,13,FALSE)</f>
        <v>M</v>
      </c>
      <c r="N614">
        <f>VLOOKUP(C614,'[1]PNECs '!$B$2:$O$706,14,FALSE)</f>
        <v>3476.9624461781318</v>
      </c>
      <c r="O614" s="61">
        <f t="shared" si="9"/>
        <v>0.14042236532137176</v>
      </c>
    </row>
    <row r="615" spans="1:15">
      <c r="A615">
        <v>676</v>
      </c>
      <c r="B615" t="s">
        <v>2194</v>
      </c>
      <c r="C615" s="49" t="s">
        <v>2195</v>
      </c>
      <c r="D615" s="50" t="s">
        <v>947</v>
      </c>
      <c r="E615" s="60">
        <v>2.1000000000000001E-4</v>
      </c>
      <c r="G615" s="58" t="s">
        <v>926</v>
      </c>
      <c r="H615" s="52" t="s">
        <v>1047</v>
      </c>
      <c r="I615" t="s">
        <v>949</v>
      </c>
      <c r="J615" t="s">
        <v>934</v>
      </c>
      <c r="K615" s="59"/>
      <c r="L615">
        <f>VLOOKUP(C615,'[1]PNECs '!$B$2:$M$706,12,FALSE)</f>
        <v>3</v>
      </c>
      <c r="M615" t="str">
        <f>VLOOKUP(C615,'[1]PNECs '!$B$2:$N$706,13,FALSE)</f>
        <v>E</v>
      </c>
      <c r="N615">
        <f>VLOOKUP(C615,'[1]PNECs '!$B$2:$O$706,14,FALSE)</f>
        <v>1000</v>
      </c>
      <c r="O615" s="61">
        <f t="shared" si="9"/>
        <v>1.070979E-2</v>
      </c>
    </row>
    <row r="616" spans="1:15">
      <c r="A616">
        <v>677</v>
      </c>
      <c r="B616" t="s">
        <v>2196</v>
      </c>
      <c r="C616" s="49" t="s">
        <v>2197</v>
      </c>
      <c r="D616" s="50" t="s">
        <v>947</v>
      </c>
      <c r="E616" s="60">
        <v>9.4E-2</v>
      </c>
      <c r="G616" s="58" t="s">
        <v>965</v>
      </c>
      <c r="H616" s="52" t="s">
        <v>2198</v>
      </c>
      <c r="I616" t="s">
        <v>937</v>
      </c>
      <c r="J616" t="s">
        <v>934</v>
      </c>
      <c r="K616" s="59"/>
      <c r="L616">
        <f>VLOOKUP(C616,'[1]PNECs '!$B$2:$M$706,12,FALSE)</f>
        <v>3.25</v>
      </c>
      <c r="M616" t="str">
        <f>VLOOKUP(C616,'[1]PNECs '!$B$2:$N$706,13,FALSE)</f>
        <v>E</v>
      </c>
      <c r="N616">
        <f>VLOOKUP(C616,'[1]PNECs '!$B$2:$O$706,14,FALSE)</f>
        <v>1778.2794100389244</v>
      </c>
      <c r="O616" s="61">
        <f t="shared" si="9"/>
        <v>8.4079242684567514</v>
      </c>
    </row>
    <row r="617" spans="1:15">
      <c r="A617">
        <v>678</v>
      </c>
      <c r="B617" t="s">
        <v>2199</v>
      </c>
      <c r="C617" s="49" t="s">
        <v>2200</v>
      </c>
      <c r="D617" s="50" t="s">
        <v>947</v>
      </c>
      <c r="E617" s="60">
        <v>1.4999999999999999E-2</v>
      </c>
      <c r="G617" s="58" t="s">
        <v>965</v>
      </c>
      <c r="H617" s="52" t="s">
        <v>1047</v>
      </c>
      <c r="I617" t="s">
        <v>937</v>
      </c>
      <c r="J617" t="s">
        <v>934</v>
      </c>
      <c r="K617" s="59"/>
      <c r="L617">
        <f>VLOOKUP(C617,'[1]PNECs '!$B$2:$M$706,12,FALSE)</f>
        <v>2.42</v>
      </c>
      <c r="M617" t="str">
        <f>VLOOKUP(C617,'[1]PNECs '!$B$2:$N$706,13,FALSE)</f>
        <v>E</v>
      </c>
      <c r="N617">
        <f>VLOOKUP(C617,'[1]PNECs '!$B$2:$O$706,14,FALSE)</f>
        <v>263.02679918953817</v>
      </c>
      <c r="O617" s="61">
        <f t="shared" si="9"/>
        <v>0.21888785819944778</v>
      </c>
    </row>
    <row r="618" spans="1:15">
      <c r="A618">
        <v>679</v>
      </c>
      <c r="B618" t="s">
        <v>2201</v>
      </c>
      <c r="C618" s="49" t="s">
        <v>2202</v>
      </c>
      <c r="D618" s="50" t="s">
        <v>947</v>
      </c>
      <c r="E618" s="60">
        <v>2.9000000000000001E-2</v>
      </c>
      <c r="G618" s="58" t="s">
        <v>965</v>
      </c>
      <c r="H618" s="52" t="s">
        <v>2203</v>
      </c>
      <c r="I618" t="s">
        <v>949</v>
      </c>
      <c r="J618" t="s">
        <v>1012</v>
      </c>
      <c r="K618" s="59"/>
      <c r="L618">
        <f>VLOOKUP(C618,'[1]PNECs '!$B$2:$M$706,12,FALSE)</f>
        <v>2.17</v>
      </c>
      <c r="M618" t="str">
        <f>VLOOKUP(C618,'[1]PNECs '!$B$2:$N$706,13,FALSE)</f>
        <v>E</v>
      </c>
      <c r="N618">
        <f>VLOOKUP(C618,'[1]PNECs '!$B$2:$O$706,14,FALSE)</f>
        <v>147.91083881682084</v>
      </c>
      <c r="O618" s="61">
        <f t="shared" si="9"/>
        <v>0.25826806768897753</v>
      </c>
    </row>
    <row r="619" spans="1:15">
      <c r="A619">
        <v>680</v>
      </c>
      <c r="B619" t="s">
        <v>2204</v>
      </c>
      <c r="C619" s="49" t="s">
        <v>2205</v>
      </c>
      <c r="D619" s="69" t="s">
        <v>947</v>
      </c>
      <c r="E619" s="51">
        <v>2.9000000000000001E-2</v>
      </c>
      <c r="G619" s="58" t="s">
        <v>965</v>
      </c>
      <c r="H619" s="52" t="s">
        <v>2135</v>
      </c>
      <c r="I619" t="s">
        <v>937</v>
      </c>
      <c r="J619" t="s">
        <v>947</v>
      </c>
      <c r="K619" s="59" t="s">
        <v>939</v>
      </c>
      <c r="L619">
        <f>VLOOKUP(C619,'[1]PNECs '!$B$2:$M$706,12,FALSE)</f>
        <v>2.4</v>
      </c>
      <c r="M619" t="str">
        <f>VLOOKUP(C619,'[1]PNECs '!$B$2:$N$706,13,FALSE)</f>
        <v>E</v>
      </c>
      <c r="N619">
        <f>VLOOKUP(C619,'[1]PNECs '!$B$2:$O$706,14,FALSE)</f>
        <v>251.18864315095806</v>
      </c>
      <c r="O619" s="61">
        <f t="shared" si="9"/>
        <v>0.40622385017806256</v>
      </c>
    </row>
    <row r="620" spans="1:15">
      <c r="A620">
        <v>681</v>
      </c>
      <c r="B620" t="s">
        <v>2206</v>
      </c>
      <c r="C620" s="49" t="s">
        <v>2207</v>
      </c>
      <c r="D620" s="50" t="s">
        <v>947</v>
      </c>
      <c r="E620" s="60">
        <v>0.23</v>
      </c>
      <c r="G620" s="58" t="s">
        <v>965</v>
      </c>
      <c r="H620" s="52" t="s">
        <v>1047</v>
      </c>
      <c r="I620" t="s">
        <v>949</v>
      </c>
      <c r="J620" t="s">
        <v>1012</v>
      </c>
      <c r="K620" s="59"/>
      <c r="L620">
        <f>VLOOKUP(C620,'[1]PNECs '!$B$2:$M$706,12,FALSE)</f>
        <v>3.39</v>
      </c>
      <c r="M620" t="str">
        <f>VLOOKUP(C620,'[1]PNECs '!$B$2:$N$706,13,FALSE)</f>
        <v>E</v>
      </c>
      <c r="N620">
        <f>VLOOKUP(C620,'[1]PNECs '!$B$2:$O$706,14,FALSE)</f>
        <v>2454.7089156850338</v>
      </c>
      <c r="O620" s="61">
        <f t="shared" si="9"/>
        <v>28.258172700013358</v>
      </c>
    </row>
    <row r="621" spans="1:15">
      <c r="A621">
        <v>682</v>
      </c>
      <c r="B621" t="s">
        <v>2208</v>
      </c>
      <c r="C621" s="49" t="s">
        <v>2209</v>
      </c>
      <c r="D621" s="50" t="s">
        <v>947</v>
      </c>
      <c r="E621" s="60">
        <v>2.8</v>
      </c>
      <c r="G621" s="58" t="s">
        <v>965</v>
      </c>
      <c r="H621" s="52" t="s">
        <v>1047</v>
      </c>
      <c r="I621" t="s">
        <v>949</v>
      </c>
      <c r="J621" t="s">
        <v>934</v>
      </c>
      <c r="K621" s="59"/>
      <c r="L621">
        <f>VLOOKUP(C621,'[1]PNECs '!$B$2:$M$706,12,FALSE)</f>
        <v>2.31</v>
      </c>
      <c r="M621" t="str">
        <f>VLOOKUP(C621,'[1]PNECs '!$B$2:$N$706,13,FALSE)</f>
        <v>E</v>
      </c>
      <c r="N621">
        <f>VLOOKUP(C621,'[1]PNECs '!$B$2:$O$706,14,FALSE)</f>
        <v>204.17379446695315</v>
      </c>
      <c r="O621" s="61">
        <f t="shared" si="9"/>
        <v>32.718519250668962</v>
      </c>
    </row>
    <row r="622" spans="1:15">
      <c r="A622">
        <v>683</v>
      </c>
      <c r="B622" t="s">
        <v>2210</v>
      </c>
      <c r="C622" s="49" t="s">
        <v>2211</v>
      </c>
      <c r="D622" s="50" t="s">
        <v>934</v>
      </c>
      <c r="E622" s="60">
        <v>9.14</v>
      </c>
      <c r="F622">
        <v>1000</v>
      </c>
      <c r="G622" s="58" t="s">
        <v>965</v>
      </c>
      <c r="H622" s="52" t="s">
        <v>966</v>
      </c>
      <c r="I622" t="s">
        <v>937</v>
      </c>
      <c r="J622" t="s">
        <v>934</v>
      </c>
      <c r="K622" s="59"/>
      <c r="L622">
        <f>VLOOKUP(C622,'[1]PNECs '!$B$2:$M$706,12,FALSE)</f>
        <v>1.7432000000000001</v>
      </c>
      <c r="M622" t="str">
        <f>VLOOKUP(C622,'[1]PNECs '!$B$2:$N$706,13,FALSE)</f>
        <v>K</v>
      </c>
      <c r="N622">
        <f>VLOOKUP(C622,'[1]PNECs '!$B$2:$O$706,14,FALSE)</f>
        <v>55.360499504340055</v>
      </c>
      <c r="O622" s="61">
        <f t="shared" si="9"/>
        <v>39.611011294201603</v>
      </c>
    </row>
    <row r="623" spans="1:15">
      <c r="A623">
        <v>684</v>
      </c>
      <c r="B623" t="s">
        <v>2212</v>
      </c>
      <c r="C623" s="49" t="s">
        <v>2213</v>
      </c>
      <c r="D623" s="50" t="s">
        <v>947</v>
      </c>
      <c r="E623" s="62">
        <v>0.15</v>
      </c>
      <c r="H623" s="52" t="s">
        <v>948</v>
      </c>
      <c r="I623" t="s">
        <v>937</v>
      </c>
      <c r="J623" t="s">
        <v>950</v>
      </c>
      <c r="K623" s="59" t="s">
        <v>939</v>
      </c>
      <c r="L623">
        <f>VLOOKUP(C623,'[1]PNECs '!$B$2:$M$706,12,FALSE)</f>
        <v>4.6298000000000004</v>
      </c>
      <c r="M623" t="str">
        <f>VLOOKUP(C623,'[1]PNECs '!$B$2:$N$706,13,FALSE)</f>
        <v>U</v>
      </c>
      <c r="N623">
        <f>VLOOKUP(C623,'[1]PNECs '!$B$2:$O$706,14,FALSE)</f>
        <v>42638.311690007969</v>
      </c>
      <c r="O623" s="61">
        <f t="shared" si="9"/>
        <v>316.18973962295905</v>
      </c>
    </row>
    <row r="624" spans="1:15">
      <c r="A624">
        <v>685</v>
      </c>
      <c r="B624" t="s">
        <v>2214</v>
      </c>
      <c r="C624" s="49" t="s">
        <v>2215</v>
      </c>
      <c r="D624" s="50" t="s">
        <v>947</v>
      </c>
      <c r="E624" s="60">
        <v>2.7E-2</v>
      </c>
      <c r="G624" s="58" t="s">
        <v>926</v>
      </c>
      <c r="H624" s="52" t="s">
        <v>1047</v>
      </c>
      <c r="I624" t="s">
        <v>949</v>
      </c>
      <c r="J624" t="s">
        <v>934</v>
      </c>
      <c r="K624" s="59"/>
      <c r="L624">
        <f>VLOOKUP(C624,'[1]PNECs '!$B$2:$M$706,12,FALSE)</f>
        <v>2.54</v>
      </c>
      <c r="M624" t="str">
        <f>VLOOKUP(C624,'[1]PNECs '!$B$2:$N$706,13,FALSE)</f>
        <v>E</v>
      </c>
      <c r="N624">
        <f>VLOOKUP(C624,'[1]PNECs '!$B$2:$O$706,14,FALSE)</f>
        <v>346.73685045253183</v>
      </c>
      <c r="O624" s="61">
        <f t="shared" si="9"/>
        <v>0.505650611133587</v>
      </c>
    </row>
    <row r="625" spans="1:15">
      <c r="A625">
        <v>686</v>
      </c>
      <c r="B625" t="s">
        <v>2216</v>
      </c>
      <c r="C625" s="49" t="s">
        <v>2217</v>
      </c>
      <c r="D625" s="50" t="s">
        <v>947</v>
      </c>
      <c r="E625" s="60">
        <v>0.26</v>
      </c>
      <c r="H625" s="52"/>
      <c r="I625" t="s">
        <v>949</v>
      </c>
      <c r="J625" t="s">
        <v>960</v>
      </c>
      <c r="K625" s="59"/>
      <c r="L625">
        <f>VLOOKUP(C625,'[1]PNECs '!$B$2:$M$706,12,FALSE)</f>
        <v>3.7</v>
      </c>
      <c r="M625" t="str">
        <f>VLOOKUP(C625,'[1]PNECs '!$B$2:$N$706,13,FALSE)</f>
        <v>E</v>
      </c>
      <c r="N625">
        <f>VLOOKUP(C625,'[1]PNECs '!$B$2:$O$706,14,FALSE)</f>
        <v>5011.8723362727324</v>
      </c>
      <c r="O625" s="61">
        <f t="shared" si="9"/>
        <v>64.78822828708698</v>
      </c>
    </row>
    <row r="626" spans="1:15">
      <c r="A626">
        <v>687</v>
      </c>
      <c r="B626" t="s">
        <v>2218</v>
      </c>
      <c r="C626" s="49" t="s">
        <v>2219</v>
      </c>
      <c r="D626" s="50" t="s">
        <v>947</v>
      </c>
      <c r="E626" s="60">
        <v>0.19</v>
      </c>
      <c r="G626" s="58" t="s">
        <v>926</v>
      </c>
      <c r="H626" s="52" t="s">
        <v>1047</v>
      </c>
      <c r="I626" t="s">
        <v>949</v>
      </c>
      <c r="J626" t="s">
        <v>934</v>
      </c>
      <c r="K626" s="59"/>
      <c r="L626">
        <f>VLOOKUP(C626,'[1]PNECs '!$B$2:$M$706,12,FALSE)</f>
        <v>3.1785999999999999</v>
      </c>
      <c r="M626" t="str">
        <f>VLOOKUP(C626,'[1]PNECs '!$B$2:$N$706,13,FALSE)</f>
        <v>K</v>
      </c>
      <c r="N626">
        <f>VLOOKUP(C626,'[1]PNECs '!$B$2:$O$706,14,FALSE)</f>
        <v>1508.6899592499603</v>
      </c>
      <c r="O626" s="61">
        <f t="shared" si="9"/>
        <v>14.464373957520127</v>
      </c>
    </row>
    <row r="627" spans="1:15">
      <c r="A627">
        <v>688</v>
      </c>
      <c r="B627" t="s">
        <v>2220</v>
      </c>
      <c r="C627" s="49" t="s">
        <v>2221</v>
      </c>
      <c r="D627" s="50" t="s">
        <v>947</v>
      </c>
      <c r="E627" s="60">
        <v>8.9999999999999993E-3</v>
      </c>
      <c r="G627" s="58" t="s">
        <v>926</v>
      </c>
      <c r="H627" s="52" t="s">
        <v>1047</v>
      </c>
      <c r="I627" t="s">
        <v>949</v>
      </c>
      <c r="J627" t="s">
        <v>934</v>
      </c>
      <c r="K627" s="59"/>
      <c r="L627">
        <f>VLOOKUP(C627,'[1]PNECs '!$B$2:$M$706,12,FALSE)</f>
        <v>3.35</v>
      </c>
      <c r="M627" t="str">
        <f>VLOOKUP(C627,'[1]PNECs '!$B$2:$N$706,13,FALSE)</f>
        <v>E</v>
      </c>
      <c r="N627">
        <f>VLOOKUP(C627,'[1]PNECs '!$B$2:$O$706,14,FALSE)</f>
        <v>2238.7211385683418</v>
      </c>
      <c r="O627" s="61">
        <f t="shared" si="9"/>
        <v>1.0097264182074848</v>
      </c>
    </row>
    <row r="628" spans="1:15">
      <c r="A628">
        <v>689</v>
      </c>
      <c r="B628" t="s">
        <v>2222</v>
      </c>
      <c r="C628" s="49" t="s">
        <v>2223</v>
      </c>
      <c r="D628" s="50" t="s">
        <v>934</v>
      </c>
      <c r="E628" s="60">
        <v>7.6999999999999999E-2</v>
      </c>
      <c r="F628">
        <v>1000</v>
      </c>
      <c r="G628" s="58" t="s">
        <v>965</v>
      </c>
      <c r="H628" s="52" t="s">
        <v>966</v>
      </c>
      <c r="I628" t="s">
        <v>937</v>
      </c>
      <c r="J628" t="s">
        <v>934</v>
      </c>
      <c r="K628" s="59"/>
      <c r="L628">
        <f>VLOOKUP(C628,'[1]PNECs '!$B$2:$M$706,12,FALSE)</f>
        <v>3.423</v>
      </c>
      <c r="M628" t="str">
        <f>VLOOKUP(C628,'[1]PNECs '!$B$2:$N$706,13,FALSE)</f>
        <v>U</v>
      </c>
      <c r="N628">
        <f>VLOOKUP(C628,'[1]PNECs '!$B$2:$O$706,14,FALSE)</f>
        <v>2648.500138606702</v>
      </c>
      <c r="O628" s="61">
        <f t="shared" si="9"/>
        <v>10.197487827232173</v>
      </c>
    </row>
    <row r="629" spans="1:15">
      <c r="A629">
        <v>690</v>
      </c>
      <c r="B629" t="s">
        <v>2224</v>
      </c>
      <c r="C629" s="49" t="s">
        <v>2225</v>
      </c>
      <c r="D629" s="50" t="s">
        <v>947</v>
      </c>
      <c r="E629" s="60">
        <v>6.0000000000000001E-3</v>
      </c>
      <c r="F629">
        <v>10</v>
      </c>
      <c r="H629" s="52"/>
      <c r="I629" t="s">
        <v>949</v>
      </c>
      <c r="J629" t="s">
        <v>960</v>
      </c>
      <c r="K629" s="59"/>
      <c r="L629">
        <f>VLOOKUP(C629,'[1]PNECs '!$B$2:$M$706,12,FALSE)</f>
        <v>1.9</v>
      </c>
      <c r="M629" t="str">
        <f>VLOOKUP(C629,'[1]PNECs '!$B$2:$N$706,13,FALSE)</f>
        <v>E</v>
      </c>
      <c r="N629">
        <f>VLOOKUP(C629,'[1]PNECs '!$B$2:$O$706,14,FALSE)</f>
        <v>79.432823472428197</v>
      </c>
      <c r="O629" s="61">
        <f t="shared" si="9"/>
        <v>3.3137888877227711E-2</v>
      </c>
    </row>
    <row r="630" spans="1:15">
      <c r="A630">
        <v>691</v>
      </c>
      <c r="B630" t="s">
        <v>2226</v>
      </c>
      <c r="C630" s="49" t="s">
        <v>2227</v>
      </c>
      <c r="D630" s="50" t="s">
        <v>934</v>
      </c>
      <c r="E630" s="60">
        <v>9.8770000000000007</v>
      </c>
      <c r="F630">
        <v>1000</v>
      </c>
      <c r="G630" s="58" t="s">
        <v>935</v>
      </c>
      <c r="H630" s="52" t="s">
        <v>936</v>
      </c>
      <c r="I630" t="s">
        <v>937</v>
      </c>
      <c r="J630" t="s">
        <v>934</v>
      </c>
      <c r="K630" s="59"/>
      <c r="L630">
        <f>VLOOKUP(C630,'[1]PNECs '!$B$2:$M$706,12,FALSE)</f>
        <v>2.3992</v>
      </c>
      <c r="M630" t="str">
        <f>VLOOKUP(C630,'[1]PNECs '!$B$2:$N$706,13,FALSE)</f>
        <v>U</v>
      </c>
      <c r="N630">
        <f>VLOOKUP(C630,'[1]PNECs '!$B$2:$O$706,14,FALSE)</f>
        <v>250.72636247771203</v>
      </c>
      <c r="O630" s="61">
        <f t="shared" si="9"/>
        <v>138.12868254030269</v>
      </c>
    </row>
    <row r="631" spans="1:15">
      <c r="A631">
        <v>692</v>
      </c>
      <c r="B631" t="s">
        <v>2228</v>
      </c>
      <c r="C631" s="49" t="s">
        <v>2229</v>
      </c>
      <c r="D631" s="50" t="s">
        <v>934</v>
      </c>
      <c r="E631" s="60">
        <v>2.1960000000000002</v>
      </c>
      <c r="F631">
        <v>1000</v>
      </c>
      <c r="G631" s="58" t="s">
        <v>965</v>
      </c>
      <c r="H631" s="52" t="s">
        <v>966</v>
      </c>
      <c r="I631" t="s">
        <v>937</v>
      </c>
      <c r="J631" t="s">
        <v>934</v>
      </c>
      <c r="K631" s="59"/>
      <c r="L631">
        <f>VLOOKUP(C631,'[1]PNECs '!$B$2:$M$706,12,FALSE)</f>
        <v>0.96779999999999999</v>
      </c>
      <c r="M631" t="str">
        <f>VLOOKUP(C631,'[1]PNECs '!$B$2:$N$706,13,FALSE)</f>
        <v>DT</v>
      </c>
      <c r="N631">
        <f>VLOOKUP(C631,'[1]PNECs '!$B$2:$O$706,14,FALSE)</f>
        <v>9.2853868043970138</v>
      </c>
      <c r="O631" s="61">
        <f t="shared" si="9"/>
        <v>4.5187050454693196</v>
      </c>
    </row>
    <row r="632" spans="1:15">
      <c r="A632">
        <v>693</v>
      </c>
      <c r="B632" t="s">
        <v>2230</v>
      </c>
      <c r="C632" s="49" t="s">
        <v>2231</v>
      </c>
      <c r="D632" s="50" t="s">
        <v>934</v>
      </c>
      <c r="E632" s="60">
        <v>0.313</v>
      </c>
      <c r="F632">
        <v>1000</v>
      </c>
      <c r="G632" s="58" t="s">
        <v>935</v>
      </c>
      <c r="H632" s="52" t="s">
        <v>936</v>
      </c>
      <c r="I632" t="s">
        <v>937</v>
      </c>
      <c r="J632" t="s">
        <v>934</v>
      </c>
      <c r="K632" s="59"/>
      <c r="L632">
        <f>VLOOKUP(C632,'[1]PNECs '!$B$2:$M$706,12,FALSE)</f>
        <v>3.0518999999999998</v>
      </c>
      <c r="M632" t="str">
        <f>VLOOKUP(C632,'[1]PNECs '!$B$2:$N$706,13,FALSE)</f>
        <v>U</v>
      </c>
      <c r="N632">
        <f>VLOOKUP(C632,'[1]PNECs '!$B$2:$O$706,14,FALSE)</f>
        <v>1126.9379392487031</v>
      </c>
      <c r="O632" s="61">
        <f t="shared" si="9"/>
        <v>17.925426804251295</v>
      </c>
    </row>
    <row r="633" spans="1:15">
      <c r="A633">
        <v>694</v>
      </c>
      <c r="B633" t="s">
        <v>2232</v>
      </c>
      <c r="C633" s="49" t="s">
        <v>2233</v>
      </c>
      <c r="D633" s="50" t="s">
        <v>947</v>
      </c>
      <c r="E633" s="63">
        <v>101.6</v>
      </c>
      <c r="G633" s="58" t="s">
        <v>926</v>
      </c>
      <c r="H633" s="52" t="s">
        <v>1047</v>
      </c>
      <c r="I633" t="s">
        <v>937</v>
      </c>
      <c r="J633" t="s">
        <v>934</v>
      </c>
      <c r="K633" s="59"/>
      <c r="L633">
        <f>VLOOKUP(C633,'[1]PNECs '!$B$2:$M$706,12,FALSE)</f>
        <v>0.1419</v>
      </c>
      <c r="M633" t="str">
        <f>VLOOKUP(C633,'[1]PNECs '!$B$2:$N$706,13,FALSE)</f>
        <v>M</v>
      </c>
      <c r="N633">
        <f>VLOOKUP(C633,'[1]PNECs '!$B$2:$O$706,14,FALSE)</f>
        <v>1.3864365533013394</v>
      </c>
      <c r="O633" s="61">
        <f t="shared" si="9"/>
        <v>169.41698051848155</v>
      </c>
    </row>
    <row r="634" spans="1:15">
      <c r="A634">
        <v>695</v>
      </c>
      <c r="B634" t="s">
        <v>2234</v>
      </c>
      <c r="C634" s="49" t="s">
        <v>2235</v>
      </c>
      <c r="D634" s="57" t="s">
        <v>924</v>
      </c>
      <c r="E634" s="51" t="s">
        <v>925</v>
      </c>
      <c r="F634">
        <v>1000</v>
      </c>
      <c r="G634" s="58" t="s">
        <v>926</v>
      </c>
      <c r="H634" s="52" t="s">
        <v>927</v>
      </c>
      <c r="I634" s="48" t="s">
        <v>925</v>
      </c>
      <c r="J634" s="48" t="s">
        <v>925</v>
      </c>
      <c r="K634" s="59"/>
      <c r="L634">
        <f>VLOOKUP(C634,'[1]PNECs '!$B$2:$M$706,12,FALSE)</f>
        <v>4.8800000000000003E-2</v>
      </c>
      <c r="M634" t="str">
        <f>VLOOKUP(C634,'[1]PNECs '!$B$2:$N$706,13,FALSE)</f>
        <v>DT</v>
      </c>
      <c r="N634">
        <f>VLOOKUP(C634,'[1]PNECs '!$B$2:$O$706,14,FALSE)</f>
        <v>1.1189224819552432</v>
      </c>
      <c r="O634" s="61" t="s">
        <v>925</v>
      </c>
    </row>
    <row r="635" spans="1:15">
      <c r="A635">
        <v>696</v>
      </c>
      <c r="B635" t="s">
        <v>2236</v>
      </c>
      <c r="C635" s="49" t="s">
        <v>2237</v>
      </c>
      <c r="D635" s="50" t="s">
        <v>934</v>
      </c>
      <c r="E635" s="60">
        <v>1.4870000000000001</v>
      </c>
      <c r="F635">
        <v>1000</v>
      </c>
      <c r="G635" s="58" t="s">
        <v>965</v>
      </c>
      <c r="H635" s="52" t="s">
        <v>966</v>
      </c>
      <c r="I635" t="s">
        <v>937</v>
      </c>
      <c r="J635" t="s">
        <v>934</v>
      </c>
      <c r="K635" s="59"/>
      <c r="L635">
        <f>VLOOKUP(C635,'[1]PNECs '!$B$2:$M$706,12,FALSE)</f>
        <v>3.2164999999999999</v>
      </c>
      <c r="M635" t="str">
        <f>VLOOKUP(C635,'[1]PNECs '!$B$2:$N$706,13,FALSE)</f>
        <v>U</v>
      </c>
      <c r="N635">
        <f>VLOOKUP(C635,'[1]PNECs '!$B$2:$O$706,14,FALSE)</f>
        <v>1646.2659663282982</v>
      </c>
      <c r="O635" s="61">
        <f t="shared" si="9"/>
        <v>123.30878910135087</v>
      </c>
    </row>
    <row r="636" spans="1:15">
      <c r="A636">
        <v>697</v>
      </c>
      <c r="B636" t="s">
        <v>2238</v>
      </c>
      <c r="C636" s="49" t="s">
        <v>2239</v>
      </c>
      <c r="D636" s="50" t="s">
        <v>934</v>
      </c>
      <c r="E636" s="63">
        <v>1582.057</v>
      </c>
      <c r="F636">
        <v>1000</v>
      </c>
      <c r="G636" s="58" t="s">
        <v>935</v>
      </c>
      <c r="H636" s="52" t="s">
        <v>936</v>
      </c>
      <c r="I636" t="s">
        <v>937</v>
      </c>
      <c r="J636" t="s">
        <v>934</v>
      </c>
      <c r="K636" s="59"/>
      <c r="L636">
        <f>VLOOKUP(C636,'[1]PNECs '!$B$2:$M$706,12,FALSE)</f>
        <v>0.96779000000000004</v>
      </c>
      <c r="M636" t="str">
        <f>VLOOKUP(C636,'[1]PNECs '!$B$2:$N$706,13,FALSE)</f>
        <v>U</v>
      </c>
      <c r="N636">
        <f>VLOOKUP(C636,'[1]PNECs '!$B$2:$O$706,14,FALSE)</f>
        <v>9.2851730029261184</v>
      </c>
      <c r="O636" s="61">
        <f t="shared" si="9"/>
        <v>3255.3789865072208</v>
      </c>
    </row>
    <row r="637" spans="1:15">
      <c r="A637">
        <v>698</v>
      </c>
      <c r="B637" t="s">
        <v>2240</v>
      </c>
      <c r="C637" s="49" t="s">
        <v>2241</v>
      </c>
      <c r="D637" s="50" t="s">
        <v>934</v>
      </c>
      <c r="E637" s="63">
        <v>10.77</v>
      </c>
      <c r="F637">
        <v>1000</v>
      </c>
      <c r="G637" s="58" t="s">
        <v>965</v>
      </c>
      <c r="H637" s="52" t="s">
        <v>966</v>
      </c>
      <c r="I637" t="s">
        <v>937</v>
      </c>
      <c r="J637" t="s">
        <v>934</v>
      </c>
      <c r="K637" s="59"/>
      <c r="L637">
        <f>VLOOKUP(C637,'[1]PNECs '!$B$2:$M$706,12,FALSE)</f>
        <v>1.3122</v>
      </c>
      <c r="M637" t="str">
        <f>VLOOKUP(C637,'[1]PNECs '!$B$2:$N$706,13,FALSE)</f>
        <v>U</v>
      </c>
      <c r="N637">
        <f>VLOOKUP(C637,'[1]PNECs '!$B$2:$O$706,14,FALSE)</f>
        <v>20.521069914512712</v>
      </c>
      <c r="O637" s="61">
        <f t="shared" si="9"/>
        <v>28.139218995177512</v>
      </c>
    </row>
    <row r="638" spans="1:15">
      <c r="A638">
        <v>699</v>
      </c>
      <c r="B638" t="s">
        <v>2242</v>
      </c>
      <c r="C638" s="49" t="s">
        <v>2243</v>
      </c>
      <c r="D638" s="50" t="s">
        <v>934</v>
      </c>
      <c r="E638" s="63">
        <v>197.76900000000001</v>
      </c>
      <c r="G638" s="58" t="s">
        <v>965</v>
      </c>
      <c r="H638" s="52" t="s">
        <v>1002</v>
      </c>
      <c r="I638" t="s">
        <v>937</v>
      </c>
      <c r="J638" t="s">
        <v>934</v>
      </c>
      <c r="K638" s="59"/>
      <c r="L638">
        <f>VLOOKUP(C638,'[1]PNECs '!$B$2:$M$706,12,FALSE)</f>
        <v>2.1078999999999999</v>
      </c>
      <c r="M638" t="str">
        <f>VLOOKUP(C638,'[1]PNECs '!$B$2:$N$706,13,FALSE)</f>
        <v>M</v>
      </c>
      <c r="N638">
        <f>VLOOKUP(C638,'[1]PNECs '!$B$2:$O$706,14,FALSE)</f>
        <v>128.20353491189525</v>
      </c>
      <c r="O638" s="61">
        <f t="shared" si="9"/>
        <v>1568.7540648619363</v>
      </c>
    </row>
    <row r="639" spans="1:15">
      <c r="A639">
        <v>700</v>
      </c>
      <c r="B639" t="s">
        <v>2244</v>
      </c>
      <c r="C639" s="49" t="s">
        <v>2245</v>
      </c>
      <c r="D639" s="57" t="s">
        <v>924</v>
      </c>
      <c r="E639" s="51" t="s">
        <v>925</v>
      </c>
      <c r="F639">
        <v>1000</v>
      </c>
      <c r="G639" s="58" t="s">
        <v>926</v>
      </c>
      <c r="H639" s="52" t="s">
        <v>927</v>
      </c>
      <c r="I639" s="48" t="s">
        <v>925</v>
      </c>
      <c r="J639" s="48" t="s">
        <v>925</v>
      </c>
      <c r="K639" s="59"/>
      <c r="L639">
        <f>VLOOKUP(C639,'[1]PNECs '!$B$2:$M$706,12,FALSE)</f>
        <v>0.42199999999999999</v>
      </c>
      <c r="M639" t="str">
        <f>VLOOKUP(C639,'[1]PNECs '!$B$2:$N$706,13,FALSE)</f>
        <v>DT</v>
      </c>
      <c r="N639">
        <f>VLOOKUP(C639,'[1]PNECs '!$B$2:$O$706,14,FALSE)</f>
        <v>2.6424087573219466</v>
      </c>
      <c r="O639" s="61" t="s">
        <v>925</v>
      </c>
    </row>
    <row r="640" spans="1:15">
      <c r="A640">
        <v>701</v>
      </c>
      <c r="B640" t="s">
        <v>2246</v>
      </c>
      <c r="C640" s="49" t="s">
        <v>2247</v>
      </c>
      <c r="D640" s="50" t="s">
        <v>934</v>
      </c>
      <c r="E640" s="60">
        <v>147</v>
      </c>
      <c r="G640" s="58" t="s">
        <v>965</v>
      </c>
      <c r="H640" s="52" t="s">
        <v>1002</v>
      </c>
      <c r="I640" t="s">
        <v>937</v>
      </c>
      <c r="J640" t="s">
        <v>934</v>
      </c>
      <c r="K640" s="59"/>
      <c r="L640">
        <f>VLOOKUP(C640,'[1]PNECs '!$B$2:$M$706,12,FALSE)</f>
        <v>1.7450000000000001</v>
      </c>
      <c r="M640" t="str">
        <f>VLOOKUP(C640,'[1]PNECs '!$B$2:$N$706,13,FALSE)</f>
        <v>M</v>
      </c>
      <c r="N640">
        <f>VLOOKUP(C640,'[1]PNECs '!$B$2:$O$706,14,FALSE)</f>
        <v>55.590425727040369</v>
      </c>
      <c r="O640" s="61">
        <f t="shared" si="9"/>
        <v>638.7395535446218</v>
      </c>
    </row>
    <row r="641" spans="1:15">
      <c r="A641">
        <v>702</v>
      </c>
      <c r="B641" t="s">
        <v>2248</v>
      </c>
      <c r="C641" s="49" t="s">
        <v>2249</v>
      </c>
      <c r="D641" s="50" t="s">
        <v>934</v>
      </c>
      <c r="E641" s="63">
        <v>10.765000000000001</v>
      </c>
      <c r="F641">
        <v>1000</v>
      </c>
      <c r="G641" s="58" t="s">
        <v>965</v>
      </c>
      <c r="H641" s="52" t="s">
        <v>966</v>
      </c>
      <c r="I641" t="s">
        <v>937</v>
      </c>
      <c r="J641" t="s">
        <v>934</v>
      </c>
      <c r="K641" s="59"/>
      <c r="L641">
        <f>VLOOKUP(C641,'[1]PNECs '!$B$2:$M$706,12,FALSE)</f>
        <v>0.1522</v>
      </c>
      <c r="M641" t="str">
        <f>VLOOKUP(C641,'[1]PNECs '!$B$2:$N$706,13,FALSE)</f>
        <v>DT</v>
      </c>
      <c r="N641">
        <f>VLOOKUP(C641,'[1]PNECs '!$B$2:$O$706,14,FALSE)</f>
        <v>1.4197111723252698</v>
      </c>
      <c r="O641" s="61">
        <f t="shared" si="9"/>
        <v>17.96822462404203</v>
      </c>
    </row>
    <row r="642" spans="1:15">
      <c r="A642">
        <v>704</v>
      </c>
      <c r="B642" t="s">
        <v>2250</v>
      </c>
      <c r="C642" s="49" t="s">
        <v>2251</v>
      </c>
      <c r="D642" s="50" t="s">
        <v>934</v>
      </c>
      <c r="E642" s="60">
        <v>0.68</v>
      </c>
      <c r="F642">
        <v>1000</v>
      </c>
      <c r="G642" s="58" t="s">
        <v>926</v>
      </c>
      <c r="H642" s="52" t="s">
        <v>927</v>
      </c>
      <c r="I642" t="s">
        <v>937</v>
      </c>
      <c r="J642" t="s">
        <v>934</v>
      </c>
      <c r="K642" s="59"/>
      <c r="L642">
        <f>VLOOKUP(C642,'[1]PNECs '!$B$2:$M$706,12,FALSE)</f>
        <v>2.4396</v>
      </c>
      <c r="M642" t="str">
        <f>VLOOKUP(C642,'[1]PNECs '!$B$2:$N$706,13,FALSE)</f>
        <v>DT</v>
      </c>
      <c r="N642">
        <f>VLOOKUP(C642,'[1]PNECs '!$B$2:$O$706,14,FALSE)</f>
        <v>275.16931328087918</v>
      </c>
      <c r="O642" s="61">
        <f t="shared" si="9"/>
        <v>10.330807571731293</v>
      </c>
    </row>
    <row r="643" spans="1:15">
      <c r="A643">
        <v>705</v>
      </c>
      <c r="B643" t="s">
        <v>2252</v>
      </c>
      <c r="C643" s="49" t="s">
        <v>2253</v>
      </c>
      <c r="D643" s="50" t="s">
        <v>934</v>
      </c>
      <c r="E643" s="63">
        <v>32.106000000000002</v>
      </c>
      <c r="F643">
        <v>1000</v>
      </c>
      <c r="G643" s="58" t="s">
        <v>935</v>
      </c>
      <c r="H643" s="52" t="s">
        <v>936</v>
      </c>
      <c r="I643" t="s">
        <v>937</v>
      </c>
      <c r="J643" t="s">
        <v>934</v>
      </c>
      <c r="K643" s="59"/>
      <c r="L643">
        <f>VLOOKUP(C643,'[1]PNECs '!$B$2:$M$706,12,FALSE)</f>
        <v>3.6139000000000001</v>
      </c>
      <c r="M643" t="str">
        <f>VLOOKUP(C643,'[1]PNECs '!$B$2:$N$706,13,FALSE)</f>
        <v>M</v>
      </c>
      <c r="N643">
        <f>VLOOKUP(C643,'[1]PNECs '!$B$2:$O$706,14,FALSE)</f>
        <v>4110.5506128117504</v>
      </c>
      <c r="O643" s="61">
        <f t="shared" si="9"/>
        <v>6570.820389961742</v>
      </c>
    </row>
    <row r="644" spans="1:15">
      <c r="A644">
        <v>706</v>
      </c>
      <c r="B644" t="s">
        <v>2254</v>
      </c>
      <c r="C644" s="49" t="s">
        <v>2255</v>
      </c>
      <c r="D644" s="50" t="s">
        <v>934</v>
      </c>
      <c r="E644" s="63">
        <v>11.58</v>
      </c>
      <c r="F644">
        <v>1000</v>
      </c>
      <c r="G644" s="58" t="s">
        <v>926</v>
      </c>
      <c r="H644" s="52" t="s">
        <v>927</v>
      </c>
      <c r="I644" t="s">
        <v>937</v>
      </c>
      <c r="J644" t="s">
        <v>934</v>
      </c>
      <c r="K644" s="59"/>
      <c r="L644">
        <f>VLOOKUP(C644,'[1]PNECs '!$B$2:$M$706,12,FALSE)</f>
        <v>1.6774</v>
      </c>
      <c r="M644" t="str">
        <f>VLOOKUP(C644,'[1]PNECs '!$B$2:$N$706,13,FALSE)</f>
        <v>U</v>
      </c>
      <c r="N644">
        <f>VLOOKUP(C644,'[1]PNECs '!$B$2:$O$706,14,FALSE)</f>
        <v>47.577322754120488</v>
      </c>
      <c r="O644" s="61">
        <f t="shared" si="9"/>
        <v>45.733122636140131</v>
      </c>
    </row>
    <row r="645" spans="1:15">
      <c r="A645">
        <v>707</v>
      </c>
      <c r="B645" t="s">
        <v>2256</v>
      </c>
      <c r="C645" s="49" t="s">
        <v>2257</v>
      </c>
      <c r="D645" s="50" t="s">
        <v>934</v>
      </c>
      <c r="E645" s="63">
        <v>376.62400000000002</v>
      </c>
      <c r="F645">
        <v>1000</v>
      </c>
      <c r="G645" s="58" t="s">
        <v>926</v>
      </c>
      <c r="H645" s="52" t="s">
        <v>927</v>
      </c>
      <c r="I645" t="s">
        <v>937</v>
      </c>
      <c r="J645" t="s">
        <v>934</v>
      </c>
      <c r="K645" s="59"/>
      <c r="L645">
        <f>VLOOKUP(C645,'[1]PNECs '!$B$2:$M$706,12,FALSE)</f>
        <v>0.85399999999999998</v>
      </c>
      <c r="M645" t="str">
        <f>VLOOKUP(C645,'[1]PNECs '!$B$2:$N$706,13,FALSE)</f>
        <v>DT</v>
      </c>
      <c r="N645">
        <f>VLOOKUP(C645,'[1]PNECs '!$B$2:$O$706,14,FALSE)</f>
        <v>7.1449632607551345</v>
      </c>
      <c r="O645" s="61">
        <f t="shared" ref="O645:O706" si="10">E645*(2.6*(0.615+0.019*N645))</f>
        <v>735.15542937006092</v>
      </c>
    </row>
    <row r="646" spans="1:15">
      <c r="A646">
        <v>708</v>
      </c>
      <c r="B646" t="s">
        <v>2258</v>
      </c>
      <c r="C646" s="49" t="s">
        <v>2259</v>
      </c>
      <c r="D646" s="50" t="s">
        <v>934</v>
      </c>
      <c r="E646" s="60">
        <v>1.492</v>
      </c>
      <c r="F646">
        <v>1000</v>
      </c>
      <c r="G646" s="58" t="s">
        <v>935</v>
      </c>
      <c r="H646" s="52" t="s">
        <v>936</v>
      </c>
      <c r="I646" t="s">
        <v>937</v>
      </c>
      <c r="J646" t="s">
        <v>934</v>
      </c>
      <c r="K646" s="59"/>
      <c r="L646">
        <f>VLOOKUP(C646,'[1]PNECs '!$B$2:$M$706,12,FALSE)</f>
        <v>4.0930999999999997</v>
      </c>
      <c r="M646" t="str">
        <f>VLOOKUP(C646,'[1]PNECs '!$B$2:$N$706,13,FALSE)</f>
        <v>M</v>
      </c>
      <c r="N646">
        <f>VLOOKUP(C646,'[1]PNECs '!$B$2:$O$706,14,FALSE)</f>
        <v>12390.818628280964</v>
      </c>
      <c r="O646" s="61">
        <f t="shared" si="10"/>
        <v>915.64851683372285</v>
      </c>
    </row>
    <row r="647" spans="1:15">
      <c r="A647">
        <v>709</v>
      </c>
      <c r="B647" t="s">
        <v>2260</v>
      </c>
      <c r="C647" s="49" t="s">
        <v>2261</v>
      </c>
      <c r="D647" s="50" t="s">
        <v>934</v>
      </c>
      <c r="E647" s="60">
        <v>3.1320000000000001</v>
      </c>
      <c r="F647">
        <v>1000</v>
      </c>
      <c r="G647" s="58" t="s">
        <v>965</v>
      </c>
      <c r="H647" s="52" t="s">
        <v>966</v>
      </c>
      <c r="I647" t="s">
        <v>937</v>
      </c>
      <c r="J647" t="s">
        <v>934</v>
      </c>
      <c r="K647" s="59"/>
      <c r="L647">
        <f>VLOOKUP(C647,'[1]PNECs '!$B$2:$M$706,12,FALSE)</f>
        <v>3.1627999999999998</v>
      </c>
      <c r="M647" t="str">
        <f>VLOOKUP(C647,'[1]PNECs '!$B$2:$N$706,13,FALSE)</f>
        <v>M</v>
      </c>
      <c r="N647">
        <f>VLOOKUP(C647,'[1]PNECs '!$B$2:$O$706,14,FALSE)</f>
        <v>1454.7889712157107</v>
      </c>
      <c r="O647" s="61">
        <f t="shared" si="10"/>
        <v>230.09418145767177</v>
      </c>
    </row>
    <row r="648" spans="1:15">
      <c r="A648">
        <v>710</v>
      </c>
      <c r="B648" t="s">
        <v>2262</v>
      </c>
      <c r="C648" s="49" t="s">
        <v>2263</v>
      </c>
      <c r="D648" s="50" t="s">
        <v>934</v>
      </c>
      <c r="E648" s="63">
        <v>14.576000000000001</v>
      </c>
      <c r="F648">
        <v>1000</v>
      </c>
      <c r="G648" s="58" t="s">
        <v>965</v>
      </c>
      <c r="H648" s="52" t="s">
        <v>966</v>
      </c>
      <c r="I648" t="s">
        <v>937</v>
      </c>
      <c r="J648" t="s">
        <v>934</v>
      </c>
      <c r="K648" s="59"/>
      <c r="L648">
        <f>VLOOKUP(C648,'[1]PNECs '!$B$2:$M$706,12,FALSE)</f>
        <v>1.2176</v>
      </c>
      <c r="M648" t="str">
        <f>VLOOKUP(C648,'[1]PNECs '!$B$2:$N$706,13,FALSE)</f>
        <v>DT</v>
      </c>
      <c r="N648">
        <f>VLOOKUP(C648,'[1]PNECs '!$B$2:$O$706,14,FALSE)</f>
        <v>16.504409856522795</v>
      </c>
      <c r="O648" s="61">
        <f t="shared" si="10"/>
        <v>35.191096936592608</v>
      </c>
    </row>
    <row r="649" spans="1:15">
      <c r="A649">
        <v>711</v>
      </c>
      <c r="B649" t="s">
        <v>2264</v>
      </c>
      <c r="C649" s="49" t="s">
        <v>2265</v>
      </c>
      <c r="D649" s="50" t="s">
        <v>934</v>
      </c>
      <c r="E649" s="60">
        <v>3.629</v>
      </c>
      <c r="F649">
        <v>1000</v>
      </c>
      <c r="G649" s="58" t="s">
        <v>926</v>
      </c>
      <c r="H649" s="52" t="s">
        <v>927</v>
      </c>
      <c r="I649" t="s">
        <v>937</v>
      </c>
      <c r="J649" t="s">
        <v>934</v>
      </c>
      <c r="K649" s="59"/>
      <c r="L649">
        <f>VLOOKUP(C649,'[1]PNECs '!$B$2:$M$706,12,FALSE)</f>
        <v>1.8680000000000001</v>
      </c>
      <c r="M649" t="str">
        <f>VLOOKUP(C649,'[1]PNECs '!$B$2:$N$706,13,FALSE)</f>
        <v>DT</v>
      </c>
      <c r="N649">
        <f>VLOOKUP(C649,'[1]PNECs '!$B$2:$O$706,14,FALSE)</f>
        <v>73.790423012910111</v>
      </c>
      <c r="O649" s="61">
        <f t="shared" si="10"/>
        <v>19.03137198862423</v>
      </c>
    </row>
    <row r="650" spans="1:15">
      <c r="A650">
        <v>712</v>
      </c>
      <c r="B650" t="s">
        <v>2266</v>
      </c>
      <c r="C650" s="49" t="s">
        <v>2267</v>
      </c>
      <c r="D650" s="50" t="s">
        <v>934</v>
      </c>
      <c r="E650" s="63">
        <v>71.153999999999996</v>
      </c>
      <c r="G650" s="58" t="s">
        <v>965</v>
      </c>
      <c r="H650" s="52" t="s">
        <v>1002</v>
      </c>
      <c r="I650" t="s">
        <v>937</v>
      </c>
      <c r="J650" t="s">
        <v>934</v>
      </c>
      <c r="K650" s="59"/>
      <c r="L650">
        <f>VLOOKUP(C650,'[1]PNECs '!$B$2:$M$706,12,FALSE)</f>
        <v>0.25040000000000001</v>
      </c>
      <c r="M650" t="str">
        <f>VLOOKUP(C650,'[1]PNECs '!$B$2:$N$706,13,FALSE)</f>
        <v>DT</v>
      </c>
      <c r="N650">
        <f>VLOOKUP(C650,'[1]PNECs '!$B$2:$O$706,14,FALSE)</f>
        <v>1.779918020395336</v>
      </c>
      <c r="O650" s="61">
        <f t="shared" si="10"/>
        <v>120.03167136906656</v>
      </c>
    </row>
    <row r="651" spans="1:15">
      <c r="A651">
        <v>713</v>
      </c>
      <c r="B651" t="s">
        <v>2268</v>
      </c>
      <c r="C651" s="49" t="s">
        <v>2269</v>
      </c>
      <c r="D651" s="50" t="s">
        <v>947</v>
      </c>
      <c r="E651" s="60">
        <v>13</v>
      </c>
      <c r="G651" s="48" t="s">
        <v>2270</v>
      </c>
      <c r="H651" s="52" t="s">
        <v>1246</v>
      </c>
      <c r="I651" t="s">
        <v>937</v>
      </c>
      <c r="J651" t="s">
        <v>1012</v>
      </c>
      <c r="K651" s="59"/>
      <c r="L651">
        <f>VLOOKUP(C651,'[1]PNECs '!$B$2:$M$706,12,FALSE)</f>
        <v>0.64980000000000004</v>
      </c>
      <c r="M651" t="str">
        <f>VLOOKUP(C651,'[1]PNECs '!$B$2:$N$706,13,FALSE)</f>
        <v>K</v>
      </c>
      <c r="N651">
        <f>VLOOKUP(C651,'[1]PNECs '!$B$2:$O$706,14,FALSE)</f>
        <v>4.464779341129967</v>
      </c>
      <c r="O651" s="61">
        <f t="shared" si="10"/>
        <v>23.654281292873669</v>
      </c>
    </row>
    <row r="652" spans="1:15">
      <c r="A652">
        <v>714</v>
      </c>
      <c r="B652" t="s">
        <v>2271</v>
      </c>
      <c r="C652" s="49" t="s">
        <v>2272</v>
      </c>
      <c r="D652" s="50" t="s">
        <v>934</v>
      </c>
      <c r="E652" s="63">
        <v>94.231999999999999</v>
      </c>
      <c r="F652">
        <v>1000</v>
      </c>
      <c r="G652" s="58" t="s">
        <v>926</v>
      </c>
      <c r="H652" s="52" t="s">
        <v>927</v>
      </c>
      <c r="I652" t="s">
        <v>937</v>
      </c>
      <c r="J652" t="s">
        <v>934</v>
      </c>
      <c r="K652" s="59"/>
      <c r="L652">
        <f>VLOOKUP(C652,'[1]PNECs '!$B$2:$M$706,12,FALSE)</f>
        <v>1.4111</v>
      </c>
      <c r="M652" t="str">
        <f>VLOOKUP(C652,'[1]PNECs '!$B$2:$N$706,13,FALSE)</f>
        <v>U</v>
      </c>
      <c r="N652">
        <f>VLOOKUP(C652,'[1]PNECs '!$B$2:$O$706,14,FALSE)</f>
        <v>25.769144451738672</v>
      </c>
      <c r="O652" s="61">
        <f t="shared" si="10"/>
        <v>270.63390218682622</v>
      </c>
    </row>
    <row r="653" spans="1:15">
      <c r="A653">
        <v>715</v>
      </c>
      <c r="B653" t="s">
        <v>2273</v>
      </c>
      <c r="C653" s="49" t="s">
        <v>2274</v>
      </c>
      <c r="D653" s="50" t="s">
        <v>934</v>
      </c>
      <c r="E653" s="60">
        <v>4.4619999999999997</v>
      </c>
      <c r="F653">
        <v>1000</v>
      </c>
      <c r="G653" s="58" t="s">
        <v>926</v>
      </c>
      <c r="H653" s="52" t="s">
        <v>927</v>
      </c>
      <c r="I653" t="s">
        <v>937</v>
      </c>
      <c r="J653" t="s">
        <v>934</v>
      </c>
      <c r="K653" s="59"/>
      <c r="L653">
        <f>VLOOKUP(C653,'[1]PNECs '!$B$2:$M$706,12,FALSE)</f>
        <v>2.7189999999999999</v>
      </c>
      <c r="M653" t="str">
        <f>VLOOKUP(C653,'[1]PNECs '!$B$2:$N$706,13,FALSE)</f>
        <v>U</v>
      </c>
      <c r="N653">
        <f>VLOOKUP(C653,'[1]PNECs '!$B$2:$O$706,14,FALSE)</f>
        <v>523.60043658575023</v>
      </c>
      <c r="O653" s="61">
        <f t="shared" si="10"/>
        <v>122.54821231345352</v>
      </c>
    </row>
    <row r="654" spans="1:15">
      <c r="A654">
        <v>716</v>
      </c>
      <c r="B654" t="s">
        <v>2275</v>
      </c>
      <c r="C654" s="49" t="s">
        <v>2276</v>
      </c>
      <c r="D654" s="50" t="s">
        <v>934</v>
      </c>
      <c r="E654" s="63">
        <v>124.88200000000001</v>
      </c>
      <c r="F654">
        <v>1000</v>
      </c>
      <c r="G654" s="58" t="s">
        <v>935</v>
      </c>
      <c r="H654" s="52" t="s">
        <v>936</v>
      </c>
      <c r="I654" t="s">
        <v>937</v>
      </c>
      <c r="J654" t="s">
        <v>934</v>
      </c>
      <c r="K654" s="59"/>
      <c r="L654">
        <f>VLOOKUP(C654,'[1]PNECs '!$B$2:$M$706,12,FALSE)</f>
        <v>1.4235</v>
      </c>
      <c r="M654" t="str">
        <f>VLOOKUP(C654,'[1]PNECs '!$B$2:$N$706,13,FALSE)</f>
        <v>U</v>
      </c>
      <c r="N654">
        <f>VLOOKUP(C654,'[1]PNECs '!$B$2:$O$706,14,FALSE)</f>
        <v>26.515510930092109</v>
      </c>
      <c r="O654" s="61">
        <f t="shared" si="10"/>
        <v>363.26503377700504</v>
      </c>
    </row>
    <row r="655" spans="1:15">
      <c r="A655">
        <v>717</v>
      </c>
      <c r="B655" t="s">
        <v>294</v>
      </c>
      <c r="C655" s="49" t="s">
        <v>320</v>
      </c>
      <c r="D655" s="50" t="s">
        <v>934</v>
      </c>
      <c r="E655" s="60">
        <v>0.629</v>
      </c>
      <c r="F655">
        <v>1000</v>
      </c>
      <c r="G655" s="58" t="s">
        <v>926</v>
      </c>
      <c r="H655" s="52" t="s">
        <v>927</v>
      </c>
      <c r="I655" t="s">
        <v>937</v>
      </c>
      <c r="J655" t="s">
        <v>934</v>
      </c>
      <c r="K655" s="59"/>
      <c r="L655">
        <f>VLOOKUP(C655,'[1]PNECs '!$B$2:$M$706,12,FALSE)</f>
        <v>3.1312000000000002</v>
      </c>
      <c r="M655" t="str">
        <f>VLOOKUP(C655,'[1]PNECs '!$B$2:$N$706,13,FALSE)</f>
        <v>DT</v>
      </c>
      <c r="N655">
        <f>VLOOKUP(C655,'[1]PNECs '!$B$2:$O$706,14,FALSE)</f>
        <v>1352.6953590130404</v>
      </c>
      <c r="O655" s="61">
        <f t="shared" si="10"/>
        <v>43.037532812468591</v>
      </c>
    </row>
    <row r="656" spans="1:15">
      <c r="A656">
        <v>718</v>
      </c>
      <c r="B656" s="48" t="s">
        <v>2277</v>
      </c>
      <c r="C656" s="76" t="s">
        <v>2278</v>
      </c>
      <c r="D656" s="50" t="s">
        <v>934</v>
      </c>
      <c r="E656" s="60">
        <v>243000</v>
      </c>
      <c r="G656" s="58" t="s">
        <v>926</v>
      </c>
      <c r="H656" s="52" t="s">
        <v>1002</v>
      </c>
      <c r="I656" t="s">
        <v>937</v>
      </c>
      <c r="J656" t="s">
        <v>934</v>
      </c>
      <c r="L656">
        <f>VLOOKUP(C656,'[1]PNECs '!$B$2:$M$706,12,FALSE)</f>
        <v>0.41389999999999999</v>
      </c>
      <c r="M656" t="str">
        <f>VLOOKUP(C656,'[1]PNECs '!$B$2:$N$706,13,FALSE)</f>
        <v>M</v>
      </c>
      <c r="N656">
        <f>VLOOKUP(C656,'[1]PNECs '!$B$2:$O$706,14,FALSE)</f>
        <v>2.5935820990111327</v>
      </c>
      <c r="O656" s="61">
        <f t="shared" si="10"/>
        <v>419690.87823294941</v>
      </c>
    </row>
    <row r="657" spans="1:15">
      <c r="A657">
        <v>719</v>
      </c>
      <c r="B657" t="s">
        <v>2279</v>
      </c>
      <c r="C657" s="49" t="s">
        <v>2280</v>
      </c>
      <c r="D657" s="50" t="s">
        <v>934</v>
      </c>
      <c r="E657" s="63">
        <v>11.936999999999999</v>
      </c>
      <c r="F657">
        <v>1000</v>
      </c>
      <c r="G657" s="58" t="s">
        <v>926</v>
      </c>
      <c r="H657" s="52" t="s">
        <v>927</v>
      </c>
      <c r="I657" t="s">
        <v>937</v>
      </c>
      <c r="J657" t="s">
        <v>934</v>
      </c>
      <c r="K657" s="59"/>
      <c r="L657">
        <f>VLOOKUP(C657,'[1]PNECs '!$B$2:$M$706,12,FALSE)</f>
        <v>1.8420000000000001</v>
      </c>
      <c r="M657" t="str">
        <f>VLOOKUP(C657,'[1]PNECs '!$B$2:$N$706,13,FALSE)</f>
        <v>DT</v>
      </c>
      <c r="N657">
        <f>VLOOKUP(C657,'[1]PNECs '!$B$2:$O$706,14,FALSE)</f>
        <v>69.502431758879723</v>
      </c>
      <c r="O657" s="61">
        <f t="shared" si="10"/>
        <v>60.071999078543911</v>
      </c>
    </row>
    <row r="658" spans="1:15">
      <c r="A658">
        <v>720</v>
      </c>
      <c r="B658" t="s">
        <v>2281</v>
      </c>
      <c r="C658" s="49" t="s">
        <v>2282</v>
      </c>
      <c r="D658" s="50" t="s">
        <v>934</v>
      </c>
      <c r="E658" s="60">
        <v>3.6909999999999998</v>
      </c>
      <c r="F658">
        <v>1000</v>
      </c>
      <c r="G658" s="58" t="s">
        <v>965</v>
      </c>
      <c r="H658" s="52" t="s">
        <v>966</v>
      </c>
      <c r="I658" t="s">
        <v>937</v>
      </c>
      <c r="J658" t="s">
        <v>934</v>
      </c>
      <c r="K658" s="59"/>
      <c r="L658">
        <f>VLOOKUP(C658,'[1]PNECs '!$B$2:$M$706,12,FALSE)</f>
        <v>0.79486999999999997</v>
      </c>
      <c r="M658" t="str">
        <f>VLOOKUP(C658,'[1]PNECs '!$B$2:$N$706,13,FALSE)</f>
        <v>U</v>
      </c>
      <c r="N658">
        <f>VLOOKUP(C658,'[1]PNECs '!$B$2:$O$706,14,FALSE)</f>
        <v>6.2354815709415883</v>
      </c>
      <c r="O658" s="61">
        <f t="shared" si="10"/>
        <v>7.0388580264302627</v>
      </c>
    </row>
    <row r="659" spans="1:15">
      <c r="A659">
        <v>721</v>
      </c>
      <c r="B659" t="s">
        <v>2283</v>
      </c>
      <c r="C659" s="49" t="s">
        <v>2284</v>
      </c>
      <c r="D659" s="50" t="s">
        <v>934</v>
      </c>
      <c r="E659" s="68">
        <v>0.43587999999999999</v>
      </c>
      <c r="F659">
        <v>1000</v>
      </c>
      <c r="G659" s="58" t="s">
        <v>965</v>
      </c>
      <c r="H659" s="52" t="s">
        <v>966</v>
      </c>
      <c r="I659" t="s">
        <v>937</v>
      </c>
      <c r="J659" t="s">
        <v>934</v>
      </c>
      <c r="K659" s="59" t="s">
        <v>939</v>
      </c>
      <c r="L659">
        <f>VLOOKUP(C659,'[1]PNECs '!$B$2:$M$706,12,FALSE)</f>
        <v>2.1840000000000002</v>
      </c>
      <c r="M659" t="str">
        <f>VLOOKUP(C659,'[1]PNECs '!$B$2:$N$706,13,FALSE)</f>
        <v>K</v>
      </c>
      <c r="N659">
        <f>VLOOKUP(C659,'[1]PNECs '!$B$2:$O$706,14,FALSE)</f>
        <v>152.75660582380735</v>
      </c>
      <c r="O659" s="61">
        <f t="shared" si="10"/>
        <v>3.9861994577161686</v>
      </c>
    </row>
    <row r="660" spans="1:15">
      <c r="A660">
        <v>722</v>
      </c>
      <c r="B660" t="s">
        <v>2285</v>
      </c>
      <c r="C660" s="49" t="s">
        <v>2286</v>
      </c>
      <c r="D660" s="50" t="s">
        <v>934</v>
      </c>
      <c r="E660" s="63">
        <v>43.709000000000003</v>
      </c>
      <c r="F660">
        <v>1000</v>
      </c>
      <c r="G660" s="58" t="s">
        <v>935</v>
      </c>
      <c r="H660" s="52" t="s">
        <v>936</v>
      </c>
      <c r="I660" t="s">
        <v>937</v>
      </c>
      <c r="J660" t="s">
        <v>934</v>
      </c>
      <c r="K660" s="59"/>
      <c r="L660">
        <f>VLOOKUP(C660,'[1]PNECs '!$B$2:$M$706,12,FALSE)</f>
        <v>8.0000000000000004E-4</v>
      </c>
      <c r="M660" t="str">
        <f>VLOOKUP(C660,'[1]PNECs '!$B$2:$N$706,13,FALSE)</f>
        <v>K</v>
      </c>
      <c r="N660">
        <f>VLOOKUP(C660,'[1]PNECs '!$B$2:$O$706,14,FALSE)</f>
        <v>1.001843765724026</v>
      </c>
      <c r="O660" s="61">
        <f t="shared" si="10"/>
        <v>72.053896704307974</v>
      </c>
    </row>
    <row r="661" spans="1:15">
      <c r="A661">
        <v>723</v>
      </c>
      <c r="B661" t="s">
        <v>2287</v>
      </c>
      <c r="C661" s="49" t="s">
        <v>2288</v>
      </c>
      <c r="D661" s="50" t="s">
        <v>934</v>
      </c>
      <c r="E661" s="63">
        <v>449.52300000000002</v>
      </c>
      <c r="F661">
        <v>1000</v>
      </c>
      <c r="G661" s="58" t="s">
        <v>926</v>
      </c>
      <c r="H661" s="52" t="s">
        <v>927</v>
      </c>
      <c r="I661" t="s">
        <v>937</v>
      </c>
      <c r="J661" t="s">
        <v>934</v>
      </c>
      <c r="K661" s="59"/>
      <c r="L661">
        <f>VLOOKUP(C661,'[1]PNECs '!$B$2:$M$706,12,FALSE)</f>
        <v>0.44280000000000003</v>
      </c>
      <c r="M661" t="str">
        <f>VLOOKUP(C661,'[1]PNECs '!$B$2:$N$706,13,FALSE)</f>
        <v>DT</v>
      </c>
      <c r="N661">
        <f>VLOOKUP(C661,'[1]PNECs '!$B$2:$O$706,14,FALSE)</f>
        <v>2.772043237577702</v>
      </c>
      <c r="O661" s="61">
        <f t="shared" si="10"/>
        <v>780.34447829891064</v>
      </c>
    </row>
    <row r="662" spans="1:15">
      <c r="A662">
        <v>724</v>
      </c>
      <c r="B662" t="s">
        <v>2289</v>
      </c>
      <c r="C662" s="76" t="s">
        <v>2290</v>
      </c>
      <c r="D662" s="50" t="s">
        <v>934</v>
      </c>
      <c r="E662" s="60">
        <v>0.02</v>
      </c>
      <c r="F662">
        <v>1000</v>
      </c>
      <c r="G662" s="58" t="s">
        <v>926</v>
      </c>
      <c r="H662" s="52" t="s">
        <v>927</v>
      </c>
      <c r="I662" t="s">
        <v>937</v>
      </c>
      <c r="J662" t="s">
        <v>934</v>
      </c>
      <c r="L662">
        <f>VLOOKUP(C662,'[1]PNECs '!$B$2:$M$706,12,FALSE)</f>
        <v>3.738</v>
      </c>
      <c r="M662" t="str">
        <f>VLOOKUP(C662,'[1]PNECs '!$B$2:$N$706,13,FALSE)</f>
        <v>K</v>
      </c>
      <c r="N662">
        <f>VLOOKUP(C662,'[1]PNECs '!$B$2:$O$706,14,FALSE)</f>
        <v>5470.1596289397166</v>
      </c>
      <c r="O662" s="61">
        <f t="shared" si="10"/>
        <v>5.4364977133924404</v>
      </c>
    </row>
    <row r="663" spans="1:15">
      <c r="A663">
        <v>725</v>
      </c>
      <c r="B663" t="s">
        <v>2291</v>
      </c>
      <c r="C663" s="49" t="s">
        <v>2292</v>
      </c>
      <c r="D663" s="50" t="s">
        <v>934</v>
      </c>
      <c r="E663" s="63">
        <v>43.924999999999997</v>
      </c>
      <c r="F663">
        <v>1000</v>
      </c>
      <c r="G663" s="58" t="s">
        <v>926</v>
      </c>
      <c r="H663" s="52" t="s">
        <v>927</v>
      </c>
      <c r="I663" t="s">
        <v>937</v>
      </c>
      <c r="J663" t="s">
        <v>934</v>
      </c>
      <c r="K663" s="59"/>
      <c r="L663">
        <f>VLOOKUP(C663,'[1]PNECs '!$B$2:$M$706,12,FALSE)</f>
        <v>1.9033</v>
      </c>
      <c r="M663" t="str">
        <f>VLOOKUP(C663,'[1]PNECs '!$B$2:$N$706,13,FALSE)</f>
        <v>K</v>
      </c>
      <c r="N663">
        <f>VLOOKUP(C663,'[1]PNECs '!$B$2:$O$706,14,FALSE)</f>
        <v>80.03869518094973</v>
      </c>
      <c r="O663" s="61">
        <f t="shared" si="10"/>
        <v>243.91163947966692</v>
      </c>
    </row>
    <row r="664" spans="1:15">
      <c r="A664">
        <v>726</v>
      </c>
      <c r="B664" t="s">
        <v>2293</v>
      </c>
      <c r="C664" s="49" t="s">
        <v>2294</v>
      </c>
      <c r="D664" s="50" t="s">
        <v>934</v>
      </c>
      <c r="E664" s="60">
        <v>7.01</v>
      </c>
      <c r="G664" s="58" t="s">
        <v>926</v>
      </c>
      <c r="H664" s="52" t="s">
        <v>1002</v>
      </c>
      <c r="I664" t="s">
        <v>937</v>
      </c>
      <c r="J664" t="s">
        <v>934</v>
      </c>
      <c r="K664" s="59"/>
      <c r="L664">
        <f>VLOOKUP(C664,'[1]PNECs '!$B$2:$M$706,12,FALSE)</f>
        <v>2.1972999999999998</v>
      </c>
      <c r="M664" t="str">
        <f>VLOOKUP(C664,'[1]PNECs '!$B$2:$N$706,13,FALSE)</f>
        <v>M</v>
      </c>
      <c r="N664">
        <f>VLOOKUP(C664,'[1]PNECs '!$B$2:$O$706,14,FALSE)</f>
        <v>157.50705089261629</v>
      </c>
      <c r="O664" s="61">
        <f t="shared" si="10"/>
        <v>65.752736681807662</v>
      </c>
    </row>
    <row r="665" spans="1:15">
      <c r="A665">
        <v>727</v>
      </c>
      <c r="B665" t="s">
        <v>2295</v>
      </c>
      <c r="C665" s="49" t="s">
        <v>2296</v>
      </c>
      <c r="D665" s="50" t="s">
        <v>934</v>
      </c>
      <c r="E665" s="63">
        <v>167.102</v>
      </c>
      <c r="F665">
        <v>1000</v>
      </c>
      <c r="G665" s="58" t="s">
        <v>935</v>
      </c>
      <c r="H665" s="52" t="s">
        <v>936</v>
      </c>
      <c r="I665" t="s">
        <v>937</v>
      </c>
      <c r="J665" t="s">
        <v>934</v>
      </c>
      <c r="K665" s="59"/>
      <c r="L665">
        <f>VLOOKUP(C665,'[1]PNECs '!$B$2:$M$706,12,FALSE)</f>
        <v>2.3824000000000001</v>
      </c>
      <c r="M665" t="str">
        <f>VLOOKUP(C665,'[1]PNECs '!$B$2:$N$706,13,FALSE)</f>
        <v>DT</v>
      </c>
      <c r="N665">
        <f>VLOOKUP(C665,'[1]PNECs '!$B$2:$O$706,14,FALSE)</f>
        <v>241.21260560925751</v>
      </c>
      <c r="O665" s="61">
        <f t="shared" si="10"/>
        <v>2258.3672738323967</v>
      </c>
    </row>
    <row r="666" spans="1:15">
      <c r="A666">
        <v>728</v>
      </c>
      <c r="B666" t="s">
        <v>2297</v>
      </c>
      <c r="C666" s="49" t="s">
        <v>2298</v>
      </c>
      <c r="D666" s="50" t="s">
        <v>934</v>
      </c>
      <c r="E666" s="60">
        <v>79612</v>
      </c>
      <c r="G666" s="58" t="s">
        <v>965</v>
      </c>
      <c r="H666" s="52" t="s">
        <v>1002</v>
      </c>
      <c r="I666" t="s">
        <v>937</v>
      </c>
      <c r="J666" t="s">
        <v>934</v>
      </c>
      <c r="K666" s="59"/>
      <c r="L666">
        <f>VLOOKUP(C666,'[1]PNECs '!$B$2:$M$706,12,FALSE)</f>
        <v>0.50029999999999997</v>
      </c>
      <c r="M666" t="str">
        <f>VLOOKUP(C666,'[1]PNECs '!$B$2:$N$706,13,FALSE)</f>
        <v>M</v>
      </c>
      <c r="N666">
        <f>VLOOKUP(C666,'[1]PNECs '!$B$2:$O$706,14,FALSE)</f>
        <v>3.1644628388355249</v>
      </c>
      <c r="O666" s="61">
        <f t="shared" si="10"/>
        <v>139744.89124695346</v>
      </c>
    </row>
    <row r="667" spans="1:15">
      <c r="A667">
        <v>729</v>
      </c>
      <c r="B667" t="s">
        <v>2299</v>
      </c>
      <c r="C667" s="49" t="s">
        <v>2300</v>
      </c>
      <c r="D667" s="50" t="s">
        <v>934</v>
      </c>
      <c r="E667" s="60">
        <v>1.42</v>
      </c>
      <c r="F667">
        <v>1000</v>
      </c>
      <c r="G667" s="58" t="s">
        <v>965</v>
      </c>
      <c r="H667" s="52" t="s">
        <v>966</v>
      </c>
      <c r="I667" t="s">
        <v>937</v>
      </c>
      <c r="J667" t="s">
        <v>934</v>
      </c>
      <c r="K667" s="59"/>
      <c r="L667">
        <f>VLOOKUP(C667,'[1]PNECs '!$B$2:$M$706,12,FALSE)</f>
        <v>1.7805</v>
      </c>
      <c r="M667" t="str">
        <f>VLOOKUP(C667,'[1]PNECs '!$B$2:$N$706,13,FALSE)</f>
        <v>U</v>
      </c>
      <c r="N667">
        <f>VLOOKUP(C667,'[1]PNECs '!$B$2:$O$706,14,FALSE)</f>
        <v>60.325370792661296</v>
      </c>
      <c r="O667" s="61">
        <f t="shared" si="10"/>
        <v>6.5022841103636049</v>
      </c>
    </row>
    <row r="668" spans="1:15">
      <c r="A668">
        <v>730</v>
      </c>
      <c r="B668" t="s">
        <v>2301</v>
      </c>
      <c r="C668" s="49" t="s">
        <v>2302</v>
      </c>
      <c r="D668" s="50" t="s">
        <v>947</v>
      </c>
      <c r="E668" s="60">
        <v>3.8</v>
      </c>
      <c r="H668" s="52"/>
      <c r="I668" t="s">
        <v>949</v>
      </c>
      <c r="J668" t="s">
        <v>960</v>
      </c>
      <c r="K668" s="59"/>
      <c r="L668">
        <f>VLOOKUP(C668,'[1]PNECs '!$B$2:$M$706,12,FALSE)</f>
        <v>0.91790000000000005</v>
      </c>
      <c r="M668" t="str">
        <f>VLOOKUP(C668,'[1]PNECs '!$B$2:$N$706,13,FALSE)</f>
        <v>K</v>
      </c>
      <c r="N668">
        <f>VLOOKUP(C668,'[1]PNECs '!$B$2:$O$706,14,FALSE)</f>
        <v>8.2775154493057244</v>
      </c>
      <c r="O668" s="61">
        <f t="shared" si="10"/>
        <v>7.6300552001436701</v>
      </c>
    </row>
    <row r="669" spans="1:15">
      <c r="A669">
        <v>731</v>
      </c>
      <c r="B669" t="s">
        <v>2303</v>
      </c>
      <c r="C669" s="49" t="s">
        <v>2304</v>
      </c>
      <c r="D669" s="50" t="s">
        <v>934</v>
      </c>
      <c r="E669" s="63">
        <v>27.437000000000001</v>
      </c>
      <c r="F669">
        <v>1000</v>
      </c>
      <c r="G669" s="58" t="s">
        <v>965</v>
      </c>
      <c r="H669" s="52" t="s">
        <v>966</v>
      </c>
      <c r="I669" t="s">
        <v>937</v>
      </c>
      <c r="J669" t="s">
        <v>934</v>
      </c>
      <c r="K669" s="59"/>
      <c r="L669">
        <f>VLOOKUP(C669,'[1]PNECs '!$B$2:$M$706,12,FALSE)</f>
        <v>1.7674000000000001</v>
      </c>
      <c r="M669" t="str">
        <f>VLOOKUP(C669,'[1]PNECs '!$B$2:$N$706,13,FALSE)</f>
        <v>M</v>
      </c>
      <c r="N669">
        <f>VLOOKUP(C669,'[1]PNECs '!$B$2:$O$706,14,FALSE)</f>
        <v>58.532894383255787</v>
      </c>
      <c r="O669" s="61">
        <f t="shared" si="10"/>
        <v>123.20653394575343</v>
      </c>
    </row>
    <row r="670" spans="1:15">
      <c r="A670">
        <v>732</v>
      </c>
      <c r="B670" t="s">
        <v>2305</v>
      </c>
      <c r="C670" s="49" t="s">
        <v>2306</v>
      </c>
      <c r="D670" s="50" t="s">
        <v>934</v>
      </c>
      <c r="E670" s="60">
        <v>1.776</v>
      </c>
      <c r="F670">
        <v>1000</v>
      </c>
      <c r="G670" s="58" t="s">
        <v>965</v>
      </c>
      <c r="H670" s="52" t="s">
        <v>966</v>
      </c>
      <c r="I670" t="s">
        <v>937</v>
      </c>
      <c r="J670" t="s">
        <v>934</v>
      </c>
      <c r="K670" s="59"/>
      <c r="L670">
        <f>VLOOKUP(C670,'[1]PNECs '!$B$2:$M$706,12,FALSE)</f>
        <v>3.1682000000000001</v>
      </c>
      <c r="M670" t="str">
        <f>VLOOKUP(C670,'[1]PNECs '!$B$2:$N$706,13,FALSE)</f>
        <v>M</v>
      </c>
      <c r="N670">
        <f>VLOOKUP(C670,'[1]PNECs '!$B$2:$O$706,14,FALSE)</f>
        <v>1472.9906835417726</v>
      </c>
      <c r="O670" s="61">
        <f t="shared" si="10"/>
        <v>132.07177782612729</v>
      </c>
    </row>
    <row r="671" spans="1:15">
      <c r="A671">
        <v>733</v>
      </c>
      <c r="B671" t="s">
        <v>2307</v>
      </c>
      <c r="C671" s="49" t="s">
        <v>2308</v>
      </c>
      <c r="D671" s="50" t="s">
        <v>934</v>
      </c>
      <c r="E671" s="60">
        <v>9.5449999999999999</v>
      </c>
      <c r="F671">
        <v>1000</v>
      </c>
      <c r="G671" s="58" t="s">
        <v>935</v>
      </c>
      <c r="H671" s="52" t="s">
        <v>936</v>
      </c>
      <c r="I671" t="s">
        <v>937</v>
      </c>
      <c r="J671" t="s">
        <v>934</v>
      </c>
      <c r="K671" s="59"/>
      <c r="L671">
        <f>VLOOKUP(C671,'[1]PNECs '!$B$2:$M$706,12,FALSE)</f>
        <v>3.6048</v>
      </c>
      <c r="M671" t="str">
        <f>VLOOKUP(C671,'[1]PNECs '!$B$2:$N$706,13,FALSE)</f>
        <v>U</v>
      </c>
      <c r="N671">
        <f>VLOOKUP(C671,'[1]PNECs '!$B$2:$O$706,14,FALSE)</f>
        <v>4025.3161897421219</v>
      </c>
      <c r="O671" s="61">
        <f t="shared" si="10"/>
        <v>1913.2916207357746</v>
      </c>
    </row>
    <row r="672" spans="1:15">
      <c r="A672">
        <v>734</v>
      </c>
      <c r="B672" t="s">
        <v>2309</v>
      </c>
      <c r="C672" s="49" t="s">
        <v>2310</v>
      </c>
      <c r="D672" s="50" t="s">
        <v>947</v>
      </c>
      <c r="E672" s="60">
        <v>16</v>
      </c>
      <c r="G672" s="58" t="s">
        <v>965</v>
      </c>
      <c r="H672" s="52" t="s">
        <v>1047</v>
      </c>
      <c r="I672" t="s">
        <v>937</v>
      </c>
      <c r="J672" t="s">
        <v>934</v>
      </c>
      <c r="K672" s="59"/>
      <c r="L672">
        <f>VLOOKUP(C672,'[1]PNECs '!$B$2:$M$706,12,FALSE)</f>
        <v>0.83599999999999997</v>
      </c>
      <c r="M672" t="str">
        <f>VLOOKUP(C672,'[1]PNECs '!$B$2:$N$706,13,FALSE)</f>
        <v>DT</v>
      </c>
      <c r="N672">
        <f>VLOOKUP(C672,'[1]PNECs '!$B$2:$O$706,14,FALSE)</f>
        <v>6.8548822645266156</v>
      </c>
      <c r="O672" s="61">
        <f t="shared" si="10"/>
        <v>31.002098941881837</v>
      </c>
    </row>
    <row r="673" spans="1:15">
      <c r="A673">
        <v>735</v>
      </c>
      <c r="B673" t="s">
        <v>2311</v>
      </c>
      <c r="C673" s="49" t="s">
        <v>2312</v>
      </c>
      <c r="D673" s="50" t="s">
        <v>934</v>
      </c>
      <c r="E673" s="60">
        <v>9.4190000000000005</v>
      </c>
      <c r="F673">
        <v>1000</v>
      </c>
      <c r="G673" s="58" t="s">
        <v>965</v>
      </c>
      <c r="H673" s="52" t="s">
        <v>966</v>
      </c>
      <c r="I673" t="s">
        <v>937</v>
      </c>
      <c r="J673" t="s">
        <v>934</v>
      </c>
      <c r="K673" s="59"/>
      <c r="L673">
        <f>VLOOKUP(C673,'[1]PNECs '!$B$2:$M$706,12,FALSE)</f>
        <v>1.9970000000000001</v>
      </c>
      <c r="M673" t="str">
        <f>VLOOKUP(C673,'[1]PNECs '!$B$2:$N$706,13,FALSE)</f>
        <v>K</v>
      </c>
      <c r="N673">
        <f>VLOOKUP(C673,'[1]PNECs '!$B$2:$O$706,14,FALSE)</f>
        <v>99.311604842093473</v>
      </c>
      <c r="O673" s="61">
        <f t="shared" si="10"/>
        <v>61.270531696779322</v>
      </c>
    </row>
    <row r="674" spans="1:15">
      <c r="A674">
        <v>736</v>
      </c>
      <c r="B674" t="s">
        <v>2313</v>
      </c>
      <c r="C674" s="49" t="s">
        <v>2314</v>
      </c>
      <c r="D674" s="50" t="s">
        <v>934</v>
      </c>
      <c r="E674" s="63">
        <v>55.63</v>
      </c>
      <c r="F674">
        <v>1000</v>
      </c>
      <c r="G674" s="58" t="s">
        <v>965</v>
      </c>
      <c r="H674" s="52" t="s">
        <v>966</v>
      </c>
      <c r="I674" t="s">
        <v>937</v>
      </c>
      <c r="J674" t="s">
        <v>934</v>
      </c>
      <c r="K674" s="59"/>
      <c r="L674">
        <f>VLOOKUP(C674,'[1]PNECs '!$B$2:$M$706,12,FALSE)</f>
        <v>0.59360000000000002</v>
      </c>
      <c r="M674" t="str">
        <f>VLOOKUP(C674,'[1]PNECs '!$B$2:$N$706,13,FALSE)</f>
        <v>DT</v>
      </c>
      <c r="N674">
        <f>VLOOKUP(C674,'[1]PNECs '!$B$2:$O$706,14,FALSE)</f>
        <v>3.9228346253952071</v>
      </c>
      <c r="O674" s="61">
        <f t="shared" si="10"/>
        <v>99.732798136410338</v>
      </c>
    </row>
    <row r="675" spans="1:15">
      <c r="A675">
        <v>737</v>
      </c>
      <c r="B675" t="s">
        <v>2315</v>
      </c>
      <c r="C675" s="49" t="s">
        <v>2316</v>
      </c>
      <c r="D675" s="50" t="s">
        <v>947</v>
      </c>
      <c r="E675" s="60">
        <v>0.13300000000000001</v>
      </c>
      <c r="G675" s="58" t="s">
        <v>965</v>
      </c>
      <c r="H675" s="52" t="s">
        <v>1047</v>
      </c>
      <c r="I675" t="s">
        <v>937</v>
      </c>
      <c r="J675" t="s">
        <v>934</v>
      </c>
      <c r="K675" s="59"/>
      <c r="L675">
        <f>VLOOKUP(C675,'[1]PNECs '!$B$2:$M$706,12,FALSE)</f>
        <v>-0.37430000000000002</v>
      </c>
      <c r="M675" t="str">
        <f>VLOOKUP(C675,'[1]PNECs '!$B$2:$N$706,13,FALSE)</f>
        <v>M</v>
      </c>
      <c r="N675">
        <f>VLOOKUP(C675,'[1]PNECs '!$B$2:$O$706,14,FALSE)</f>
        <v>0.42237674594980845</v>
      </c>
      <c r="O675" s="61">
        <f t="shared" si="10"/>
        <v>0.21544209969623945</v>
      </c>
    </row>
    <row r="676" spans="1:15">
      <c r="A676">
        <v>738</v>
      </c>
      <c r="B676" t="s">
        <v>2317</v>
      </c>
      <c r="C676" s="49" t="s">
        <v>2318</v>
      </c>
      <c r="D676" s="50" t="s">
        <v>947</v>
      </c>
      <c r="E676" s="60">
        <v>189</v>
      </c>
      <c r="G676" s="58" t="s">
        <v>926</v>
      </c>
      <c r="H676" s="52" t="s">
        <v>1047</v>
      </c>
      <c r="I676" t="s">
        <v>937</v>
      </c>
      <c r="J676" t="s">
        <v>934</v>
      </c>
      <c r="K676" s="59"/>
      <c r="L676">
        <f>VLOOKUP(C676,'[1]PNECs '!$B$2:$M$706,12,FALSE)</f>
        <v>1.8675999999999999</v>
      </c>
      <c r="M676" t="str">
        <f>VLOOKUP(C676,'[1]PNECs '!$B$2:$N$706,13,FALSE)</f>
        <v>DT</v>
      </c>
      <c r="N676">
        <f>VLOOKUP(C676,'[1]PNECs '!$B$2:$O$706,14,FALSE)</f>
        <v>73.722490810433612</v>
      </c>
      <c r="O676" s="61">
        <f t="shared" si="10"/>
        <v>990.5284077006944</v>
      </c>
    </row>
    <row r="677" spans="1:15">
      <c r="A677">
        <v>739</v>
      </c>
      <c r="B677" t="s">
        <v>2319</v>
      </c>
      <c r="C677" s="49" t="s">
        <v>2320</v>
      </c>
      <c r="D677" s="50" t="s">
        <v>934</v>
      </c>
      <c r="E677" s="60">
        <v>1.232</v>
      </c>
      <c r="F677">
        <v>1000</v>
      </c>
      <c r="G677" s="58" t="s">
        <v>965</v>
      </c>
      <c r="H677" s="52" t="s">
        <v>966</v>
      </c>
      <c r="I677" t="s">
        <v>937</v>
      </c>
      <c r="J677" t="s">
        <v>934</v>
      </c>
      <c r="K677" s="59"/>
      <c r="L677">
        <f>VLOOKUP(C677,'[1]PNECs '!$B$2:$M$706,12,FALSE)</f>
        <v>1.9408000000000001</v>
      </c>
      <c r="M677" t="str">
        <f>VLOOKUP(C677,'[1]PNECs '!$B$2:$N$706,13,FALSE)</f>
        <v>K</v>
      </c>
      <c r="N677">
        <f>VLOOKUP(C677,'[1]PNECs '!$B$2:$O$706,14,FALSE)</f>
        <v>87.256944277011684</v>
      </c>
      <c r="O677" s="61">
        <f t="shared" si="10"/>
        <v>7.2804954342543535</v>
      </c>
    </row>
    <row r="678" spans="1:15">
      <c r="A678">
        <v>740</v>
      </c>
      <c r="B678" t="s">
        <v>2321</v>
      </c>
      <c r="C678" s="49" t="s">
        <v>2322</v>
      </c>
      <c r="D678" s="50" t="s">
        <v>934</v>
      </c>
      <c r="E678" s="60">
        <v>2.2229999999999999</v>
      </c>
      <c r="F678">
        <v>1000</v>
      </c>
      <c r="G678" s="58" t="s">
        <v>926</v>
      </c>
      <c r="H678" s="52" t="s">
        <v>927</v>
      </c>
      <c r="I678" t="s">
        <v>937</v>
      </c>
      <c r="J678" t="s">
        <v>934</v>
      </c>
      <c r="K678" s="59"/>
      <c r="L678">
        <f>VLOOKUP(C678,'[1]PNECs '!$B$2:$M$706,12,FALSE)</f>
        <v>1.4152</v>
      </c>
      <c r="M678" t="str">
        <f>VLOOKUP(C678,'[1]PNECs '!$B$2:$N$706,13,FALSE)</f>
        <v>DT</v>
      </c>
      <c r="N678">
        <f>VLOOKUP(C678,'[1]PNECs '!$B$2:$O$706,14,FALSE)</f>
        <v>26.013572566531334</v>
      </c>
      <c r="O678" s="61">
        <f t="shared" si="10"/>
        <v>6.4112886876807176</v>
      </c>
    </row>
    <row r="679" spans="1:15">
      <c r="A679">
        <v>741</v>
      </c>
      <c r="B679" t="s">
        <v>2323</v>
      </c>
      <c r="C679" s="49" t="s">
        <v>2324</v>
      </c>
      <c r="D679" s="50" t="s">
        <v>934</v>
      </c>
      <c r="E679" s="60">
        <v>7.9</v>
      </c>
      <c r="G679" s="58" t="s">
        <v>926</v>
      </c>
      <c r="H679" s="52" t="s">
        <v>1002</v>
      </c>
      <c r="I679" t="s">
        <v>937</v>
      </c>
      <c r="J679" t="s">
        <v>934</v>
      </c>
      <c r="K679" s="59"/>
      <c r="L679">
        <f>VLOOKUP(C679,'[1]PNECs '!$B$2:$M$706,12,FALSE)</f>
        <v>2.8759999999999999</v>
      </c>
      <c r="M679" t="str">
        <f>VLOOKUP(C679,'[1]PNECs '!$B$2:$N$706,13,FALSE)</f>
        <v>DT</v>
      </c>
      <c r="N679">
        <f>VLOOKUP(C679,'[1]PNECs '!$B$2:$O$706,14,FALSE)</f>
        <v>751.62289401820601</v>
      </c>
      <c r="O679" s="61">
        <f t="shared" si="10"/>
        <v>305.9604506195451</v>
      </c>
    </row>
    <row r="680" spans="1:15">
      <c r="A680">
        <v>742</v>
      </c>
      <c r="B680" t="s">
        <v>2325</v>
      </c>
      <c r="C680" s="49" t="s">
        <v>2326</v>
      </c>
      <c r="D680" s="50" t="s">
        <v>934</v>
      </c>
      <c r="E680" s="63">
        <v>55.639000000000003</v>
      </c>
      <c r="F680">
        <v>1000</v>
      </c>
      <c r="G680" s="58" t="s">
        <v>926</v>
      </c>
      <c r="H680" s="52" t="s">
        <v>927</v>
      </c>
      <c r="I680" t="s">
        <v>937</v>
      </c>
      <c r="J680" t="s">
        <v>934</v>
      </c>
      <c r="K680" s="59"/>
      <c r="L680">
        <f>VLOOKUP(C680,'[1]PNECs '!$B$2:$M$706,12,FALSE)</f>
        <v>2.3875999999999999</v>
      </c>
      <c r="M680" t="str">
        <f>VLOOKUP(C680,'[1]PNECs '!$B$2:$N$706,13,FALSE)</f>
        <v>DT</v>
      </c>
      <c r="N680">
        <f>VLOOKUP(C680,'[1]PNECs '!$B$2:$O$706,14,FALSE)</f>
        <v>244.11811060548905</v>
      </c>
      <c r="O680" s="61">
        <f t="shared" si="10"/>
        <v>759.94164626535303</v>
      </c>
    </row>
    <row r="681" spans="1:15">
      <c r="A681">
        <v>743</v>
      </c>
      <c r="B681" t="s">
        <v>2327</v>
      </c>
      <c r="C681" s="49" t="s">
        <v>2328</v>
      </c>
      <c r="D681" s="50" t="s">
        <v>947</v>
      </c>
      <c r="E681" s="60">
        <v>40</v>
      </c>
      <c r="G681" s="58" t="s">
        <v>965</v>
      </c>
      <c r="H681" s="52" t="s">
        <v>2329</v>
      </c>
      <c r="I681" t="s">
        <v>937</v>
      </c>
      <c r="J681" t="s">
        <v>934</v>
      </c>
      <c r="K681" s="59"/>
      <c r="L681">
        <f>VLOOKUP(C681,'[1]PNECs '!$B$2:$M$706,12,FALSE)</f>
        <v>1.8955</v>
      </c>
      <c r="M681" t="str">
        <f>VLOOKUP(C681,'[1]PNECs '!$B$2:$N$706,13,FALSE)</f>
        <v>K</v>
      </c>
      <c r="N681">
        <f>VLOOKUP(C681,'[1]PNECs '!$B$2:$O$706,14,FALSE)</f>
        <v>78.614019114812848</v>
      </c>
      <c r="O681" s="61">
        <f t="shared" si="10"/>
        <v>219.3013017708702</v>
      </c>
    </row>
    <row r="682" spans="1:15">
      <c r="A682">
        <v>744</v>
      </c>
      <c r="B682" t="s">
        <v>2330</v>
      </c>
      <c r="C682" s="49" t="s">
        <v>2331</v>
      </c>
      <c r="D682" s="50" t="s">
        <v>947</v>
      </c>
      <c r="E682" s="60">
        <v>1.38</v>
      </c>
      <c r="G682" s="58" t="s">
        <v>965</v>
      </c>
      <c r="H682" s="52" t="s">
        <v>1047</v>
      </c>
      <c r="I682" t="s">
        <v>949</v>
      </c>
      <c r="J682" t="s">
        <v>934</v>
      </c>
      <c r="K682" s="59"/>
      <c r="L682">
        <f>VLOOKUP(C682,'[1]PNECs '!$B$2:$M$706,12,FALSE)</f>
        <v>1.8561000000000001</v>
      </c>
      <c r="M682" t="str">
        <f>VLOOKUP(C682,'[1]PNECs '!$B$2:$N$706,13,FALSE)</f>
        <v>DT</v>
      </c>
      <c r="N682">
        <f>VLOOKUP(C682,'[1]PNECs '!$B$2:$O$706,14,FALSE)</f>
        <v>71.795958854467557</v>
      </c>
      <c r="O682" s="61">
        <f t="shared" si="10"/>
        <v>7.1010941070267615</v>
      </c>
    </row>
    <row r="683" spans="1:15">
      <c r="A683">
        <v>745</v>
      </c>
      <c r="B683" t="s">
        <v>2332</v>
      </c>
      <c r="C683" s="49" t="s">
        <v>2333</v>
      </c>
      <c r="D683" s="50" t="s">
        <v>947</v>
      </c>
      <c r="E683" s="63">
        <v>44.7</v>
      </c>
      <c r="G683" s="58" t="s">
        <v>926</v>
      </c>
      <c r="H683" s="52" t="s">
        <v>1047</v>
      </c>
      <c r="I683" t="s">
        <v>937</v>
      </c>
      <c r="J683" t="s">
        <v>934</v>
      </c>
      <c r="K683" s="59"/>
      <c r="L683">
        <f>VLOOKUP(C683,'[1]PNECs '!$B$2:$M$706,12,FALSE)</f>
        <v>3.0451999999999999</v>
      </c>
      <c r="M683" t="str">
        <f>VLOOKUP(C683,'[1]PNECs '!$B$2:$N$706,13,FALSE)</f>
        <v>DT</v>
      </c>
      <c r="N683">
        <f>VLOOKUP(C683,'[1]PNECs '!$B$2:$O$706,14,FALSE)</f>
        <v>1109.6857267741248</v>
      </c>
      <c r="O683" s="61">
        <f t="shared" si="10"/>
        <v>2521.8611281480871</v>
      </c>
    </row>
    <row r="684" spans="1:15">
      <c r="A684">
        <v>746</v>
      </c>
      <c r="B684" t="s">
        <v>2334</v>
      </c>
      <c r="C684" s="49" t="s">
        <v>2335</v>
      </c>
      <c r="D684" s="50" t="s">
        <v>934</v>
      </c>
      <c r="E684" s="60">
        <v>5.6449999999999996</v>
      </c>
      <c r="F684">
        <v>1000</v>
      </c>
      <c r="G684" s="58" t="s">
        <v>926</v>
      </c>
      <c r="H684" s="52" t="s">
        <v>927</v>
      </c>
      <c r="I684" t="s">
        <v>937</v>
      </c>
      <c r="J684" t="s">
        <v>934</v>
      </c>
      <c r="K684" s="59"/>
      <c r="L684">
        <f>VLOOKUP(C684,'[1]PNECs '!$B$2:$M$706,12,FALSE)</f>
        <v>1.4348000000000001</v>
      </c>
      <c r="M684" t="str">
        <f>VLOOKUP(C684,'[1]PNECs '!$B$2:$N$706,13,FALSE)</f>
        <v>M</v>
      </c>
      <c r="N684">
        <f>VLOOKUP(C684,'[1]PNECs '!$B$2:$O$706,14,FALSE)</f>
        <v>27.214477464543673</v>
      </c>
      <c r="O684" s="61">
        <f t="shared" si="10"/>
        <v>16.615465829195042</v>
      </c>
    </row>
    <row r="685" spans="1:15">
      <c r="A685">
        <v>747</v>
      </c>
      <c r="B685" t="s">
        <v>2336</v>
      </c>
      <c r="C685" s="49" t="s">
        <v>2337</v>
      </c>
      <c r="D685" s="50" t="s">
        <v>934</v>
      </c>
      <c r="E685" s="60">
        <v>6.0000000000000001E-3</v>
      </c>
      <c r="F685">
        <v>1000</v>
      </c>
      <c r="G685" s="58" t="s">
        <v>926</v>
      </c>
      <c r="H685" s="52" t="s">
        <v>927</v>
      </c>
      <c r="I685" t="s">
        <v>937</v>
      </c>
      <c r="J685" t="s">
        <v>934</v>
      </c>
      <c r="K685" s="59"/>
      <c r="L685">
        <f>VLOOKUP(C685,'[1]PNECs '!$B$2:$M$706,12,FALSE)</f>
        <v>3.8321999999999998</v>
      </c>
      <c r="M685" t="str">
        <f>VLOOKUP(C685,'[1]PNECs '!$B$2:$N$706,13,FALSE)</f>
        <v>M</v>
      </c>
      <c r="N685">
        <f>VLOOKUP(C685,'[1]PNECs '!$B$2:$O$706,14,FALSE)</f>
        <v>6795.1648948152533</v>
      </c>
      <c r="O685" s="61">
        <f t="shared" si="10"/>
        <v>2.0236808748232415</v>
      </c>
    </row>
    <row r="686" spans="1:15">
      <c r="A686">
        <v>748</v>
      </c>
      <c r="B686" t="s">
        <v>2338</v>
      </c>
      <c r="C686" s="49" t="s">
        <v>2339</v>
      </c>
      <c r="D686" s="50" t="s">
        <v>934</v>
      </c>
      <c r="E686" s="60">
        <v>6.8999999999999997E-5</v>
      </c>
      <c r="F686">
        <v>1000</v>
      </c>
      <c r="G686" s="58" t="s">
        <v>935</v>
      </c>
      <c r="H686" s="52" t="s">
        <v>936</v>
      </c>
      <c r="I686" t="s">
        <v>937</v>
      </c>
      <c r="J686" t="s">
        <v>934</v>
      </c>
      <c r="K686" s="59"/>
      <c r="L686">
        <f>VLOOKUP(C686,'[1]PNECs '!$B$2:$M$706,12,FALSE)</f>
        <v>4.8186</v>
      </c>
      <c r="M686" t="str">
        <f>VLOOKUP(C686,'[1]PNECs '!$B$2:$N$706,13,FALSE)</f>
        <v>U</v>
      </c>
      <c r="N686">
        <f>VLOOKUP(C686,'[1]PNECs '!$B$2:$O$706,14,FALSE)</f>
        <v>65856.705315437866</v>
      </c>
      <c r="O686" s="61">
        <f t="shared" si="10"/>
        <v>0.2245894967382015</v>
      </c>
    </row>
    <row r="687" spans="1:15">
      <c r="A687">
        <v>749</v>
      </c>
      <c r="B687" t="s">
        <v>2340</v>
      </c>
      <c r="C687" s="49" t="s">
        <v>2341</v>
      </c>
      <c r="D687" s="50" t="s">
        <v>934</v>
      </c>
      <c r="E687" s="60">
        <v>1.6899999999999999E-4</v>
      </c>
      <c r="F687">
        <v>1000</v>
      </c>
      <c r="G687" s="58" t="s">
        <v>935</v>
      </c>
      <c r="H687" s="52" t="s">
        <v>936</v>
      </c>
      <c r="I687" t="s">
        <v>937</v>
      </c>
      <c r="J687" t="s">
        <v>934</v>
      </c>
      <c r="K687" s="59"/>
      <c r="L687">
        <f>VLOOKUP(C687,'[1]PNECs '!$B$2:$M$706,12,FALSE)</f>
        <v>4.4882999999999997</v>
      </c>
      <c r="M687" t="str">
        <f>VLOOKUP(C687,'[1]PNECs '!$B$2:$N$706,13,FALSE)</f>
        <v>U</v>
      </c>
      <c r="N687">
        <f>VLOOKUP(C687,'[1]PNECs '!$B$2:$O$706,14,FALSE)</f>
        <v>30782.224412226315</v>
      </c>
      <c r="O687" s="61">
        <f t="shared" si="10"/>
        <v>0.25725870972791259</v>
      </c>
    </row>
    <row r="688" spans="1:15">
      <c r="A688">
        <v>750</v>
      </c>
      <c r="B688" t="s">
        <v>2342</v>
      </c>
      <c r="C688" s="49" t="s">
        <v>900</v>
      </c>
      <c r="D688" s="50" t="s">
        <v>934</v>
      </c>
      <c r="E688" s="60">
        <v>0.53400000000000003</v>
      </c>
      <c r="F688">
        <v>1000</v>
      </c>
      <c r="G688" s="58" t="s">
        <v>926</v>
      </c>
      <c r="H688" s="52" t="s">
        <v>927</v>
      </c>
      <c r="I688" t="s">
        <v>937</v>
      </c>
      <c r="J688" t="s">
        <v>934</v>
      </c>
      <c r="K688" s="59"/>
      <c r="L688">
        <f>VLOOKUP(C688,'[1]PNECs '!$B$2:$M$706,12,FALSE)</f>
        <v>4.5663999999999998</v>
      </c>
      <c r="M688" t="str">
        <f>VLOOKUP(C688,'[1]PNECs '!$B$2:$N$706,13,FALSE)</f>
        <v>M</v>
      </c>
      <c r="N688">
        <f>VLOOKUP(C688,'[1]PNECs '!$B$2:$O$706,14,FALSE)</f>
        <v>36846.818914786818</v>
      </c>
      <c r="O688" s="61">
        <f t="shared" si="10"/>
        <v>972.85821024451036</v>
      </c>
    </row>
    <row r="689" spans="1:15">
      <c r="A689">
        <v>751</v>
      </c>
      <c r="B689" t="s">
        <v>2343</v>
      </c>
      <c r="C689" s="49" t="s">
        <v>2344</v>
      </c>
      <c r="D689" s="50" t="s">
        <v>934</v>
      </c>
      <c r="E689" s="63">
        <v>11.092000000000001</v>
      </c>
      <c r="F689">
        <v>1000</v>
      </c>
      <c r="G689" s="58" t="s">
        <v>926</v>
      </c>
      <c r="H689" s="52" t="s">
        <v>927</v>
      </c>
      <c r="I689" t="s">
        <v>937</v>
      </c>
      <c r="J689" t="s">
        <v>934</v>
      </c>
      <c r="K689" s="59"/>
      <c r="L689">
        <f>VLOOKUP(C689,'[1]PNECs '!$B$2:$M$706,12,FALSE)</f>
        <v>2.2284999999999999</v>
      </c>
      <c r="M689" t="str">
        <f>VLOOKUP(C689,'[1]PNECs '!$B$2:$N$706,13,FALSE)</f>
        <v>U</v>
      </c>
      <c r="N689">
        <f>VLOOKUP(C689,'[1]PNECs '!$B$2:$O$706,14,FALSE)</f>
        <v>169.23882444364193</v>
      </c>
      <c r="O689" s="61">
        <f t="shared" si="10"/>
        <v>110.4696418120065</v>
      </c>
    </row>
    <row r="690" spans="1:15">
      <c r="A690">
        <v>752</v>
      </c>
      <c r="B690" t="s">
        <v>2345</v>
      </c>
      <c r="C690" s="49" t="s">
        <v>2346</v>
      </c>
      <c r="D690" s="50" t="s">
        <v>934</v>
      </c>
      <c r="E690" s="64">
        <v>26.361999999999998</v>
      </c>
      <c r="F690">
        <v>1000</v>
      </c>
      <c r="G690" s="58" t="s">
        <v>965</v>
      </c>
      <c r="H690" s="52" t="s">
        <v>966</v>
      </c>
      <c r="I690" t="s">
        <v>937</v>
      </c>
      <c r="J690" t="s">
        <v>934</v>
      </c>
      <c r="K690" s="59" t="s">
        <v>939</v>
      </c>
      <c r="L690">
        <f>VLOOKUP(C690,'[1]PNECs '!$B$2:$M$706,12,FALSE)</f>
        <v>2.8799000000000001</v>
      </c>
      <c r="M690" t="str">
        <f>VLOOKUP(C690,'[1]PNECs '!$B$2:$N$706,13,FALSE)</f>
        <v>U</v>
      </c>
      <c r="N690">
        <f>VLOOKUP(C690,'[1]PNECs '!$B$2:$O$706,14,FALSE)</f>
        <v>758.4029261955319</v>
      </c>
      <c r="O690" s="61">
        <f t="shared" si="10"/>
        <v>1029.8079242541105</v>
      </c>
    </row>
    <row r="691" spans="1:15">
      <c r="A691">
        <v>753</v>
      </c>
      <c r="B691" t="s">
        <v>2347</v>
      </c>
      <c r="C691" s="49" t="s">
        <v>2348</v>
      </c>
      <c r="D691" s="50" t="s">
        <v>934</v>
      </c>
      <c r="E691" s="60">
        <v>0.84099999999999997</v>
      </c>
      <c r="F691">
        <v>1000</v>
      </c>
      <c r="G691" s="48" t="s">
        <v>2349</v>
      </c>
      <c r="H691" s="52" t="s">
        <v>1002</v>
      </c>
      <c r="I691" t="s">
        <v>937</v>
      </c>
      <c r="J691" t="s">
        <v>934</v>
      </c>
      <c r="K691" s="59"/>
      <c r="L691">
        <f>VLOOKUP(C691,'[1]PNECs '!$B$2:$M$706,12,FALSE)</f>
        <v>0.86929999999999996</v>
      </c>
      <c r="M691" t="str">
        <f>VLOOKUP(C691,'[1]PNECs '!$B$2:$N$706,13,FALSE)</f>
        <v>M</v>
      </c>
      <c r="N691">
        <f>VLOOKUP(C691,'[1]PNECs '!$B$2:$O$706,14,FALSE)</f>
        <v>7.4011635278222219</v>
      </c>
      <c r="O691" s="61">
        <f t="shared" si="10"/>
        <v>1.6522432992287854</v>
      </c>
    </row>
    <row r="692" spans="1:15">
      <c r="A692">
        <v>754</v>
      </c>
      <c r="B692" t="s">
        <v>2350</v>
      </c>
      <c r="C692" s="49" t="s">
        <v>376</v>
      </c>
      <c r="D692" s="50" t="s">
        <v>934</v>
      </c>
      <c r="E692" s="71">
        <v>0.61694000000000004</v>
      </c>
      <c r="F692">
        <v>1000</v>
      </c>
      <c r="G692" s="58" t="s">
        <v>965</v>
      </c>
      <c r="H692" s="52" t="s">
        <v>966</v>
      </c>
      <c r="I692" t="s">
        <v>937</v>
      </c>
      <c r="J692" t="s">
        <v>934</v>
      </c>
      <c r="K692" s="59" t="s">
        <v>939</v>
      </c>
      <c r="L692">
        <f>VLOOKUP(C692,'[1]PNECs '!$B$2:$M$706,12,FALSE)</f>
        <v>3.6663000000000001</v>
      </c>
      <c r="M692" t="str">
        <f>VLOOKUP(C692,'[1]PNECs '!$B$2:$N$706,13,FALSE)</f>
        <v>RX</v>
      </c>
      <c r="N692">
        <f>VLOOKUP(C692,'[1]PNECs '!$B$2:$O$706,14,FALSE)</f>
        <v>4637.6716812406248</v>
      </c>
      <c r="O692" s="61">
        <f t="shared" si="10"/>
        <v>142.32804631101479</v>
      </c>
    </row>
    <row r="693" spans="1:15">
      <c r="A693">
        <v>755</v>
      </c>
      <c r="B693" t="s">
        <v>2351</v>
      </c>
      <c r="C693" s="49" t="s">
        <v>2352</v>
      </c>
      <c r="D693" s="50" t="s">
        <v>934</v>
      </c>
      <c r="E693" s="60">
        <v>0.7</v>
      </c>
      <c r="F693">
        <v>1000</v>
      </c>
      <c r="G693" s="58" t="s">
        <v>965</v>
      </c>
      <c r="H693" s="52" t="s">
        <v>966</v>
      </c>
      <c r="I693" t="s">
        <v>937</v>
      </c>
      <c r="J693" t="s">
        <v>934</v>
      </c>
      <c r="K693" s="59"/>
      <c r="L693">
        <f>VLOOKUP(C693,'[1]PNECs '!$B$2:$M$706,12,FALSE)</f>
        <v>2.9340000000000002</v>
      </c>
      <c r="M693" t="str">
        <f>VLOOKUP(C693,'[1]PNECs '!$B$2:$N$706,13,FALSE)</f>
        <v>DT</v>
      </c>
      <c r="N693">
        <f>VLOOKUP(C693,'[1]PNECs '!$B$2:$O$706,14,FALSE)</f>
        <v>859.01352150539617</v>
      </c>
      <c r="O693" s="61">
        <f t="shared" si="10"/>
        <v>30.823987573656598</v>
      </c>
    </row>
    <row r="694" spans="1:15">
      <c r="A694">
        <v>756</v>
      </c>
      <c r="B694" t="s">
        <v>2353</v>
      </c>
      <c r="C694" s="49" t="s">
        <v>2354</v>
      </c>
      <c r="D694" s="50" t="s">
        <v>934</v>
      </c>
      <c r="E694" s="60">
        <v>1.2E-2</v>
      </c>
      <c r="F694">
        <v>1000</v>
      </c>
      <c r="G694" s="58" t="s">
        <v>935</v>
      </c>
      <c r="H694" s="52" t="s">
        <v>936</v>
      </c>
      <c r="I694" t="s">
        <v>937</v>
      </c>
      <c r="J694" t="s">
        <v>934</v>
      </c>
      <c r="K694" s="59"/>
      <c r="L694">
        <f>VLOOKUP(C694,'[1]PNECs '!$B$2:$M$706,12,FALSE)</f>
        <v>2.8841999999999999</v>
      </c>
      <c r="M694" t="str">
        <f>VLOOKUP(C694,'[1]PNECs '!$B$2:$N$706,13,FALSE)</f>
        <v>U</v>
      </c>
      <c r="N694">
        <f>VLOOKUP(C694,'[1]PNECs '!$B$2:$O$706,14,FALSE)</f>
        <v>765.94925837288815</v>
      </c>
      <c r="O694" s="61">
        <f t="shared" si="10"/>
        <v>0.47324272036344811</v>
      </c>
    </row>
    <row r="695" spans="1:15">
      <c r="A695">
        <v>763</v>
      </c>
      <c r="B695" t="s">
        <v>2355</v>
      </c>
      <c r="C695" s="49" t="s">
        <v>2356</v>
      </c>
      <c r="D695" s="50" t="s">
        <v>947</v>
      </c>
      <c r="E695" s="60">
        <v>4405</v>
      </c>
      <c r="F695">
        <v>1000</v>
      </c>
      <c r="G695" s="58" t="s">
        <v>926</v>
      </c>
      <c r="H695" s="52" t="s">
        <v>1048</v>
      </c>
      <c r="I695" t="s">
        <v>937</v>
      </c>
      <c r="J695" t="s">
        <v>1012</v>
      </c>
      <c r="K695" s="59"/>
      <c r="L695">
        <f>VLOOKUP(C695,'[1]PNECs '!$B$2:$M$706,12,FALSE)</f>
        <v>2.4658000000000002</v>
      </c>
      <c r="M695" t="str">
        <f>VLOOKUP(C695,'[1]PNECs '!$B$2:$N$706,13,FALSE)</f>
        <v>U</v>
      </c>
      <c r="N695">
        <f>VLOOKUP(C695,'[1]PNECs '!$B$2:$O$706,14,FALSE)</f>
        <v>292.28060659319323</v>
      </c>
      <c r="O695" s="84">
        <f t="shared" si="10"/>
        <v>70645.900958925005</v>
      </c>
    </row>
    <row r="696" spans="1:15">
      <c r="A696" s="85">
        <v>339</v>
      </c>
      <c r="B696" s="86" t="s">
        <v>2357</v>
      </c>
      <c r="C696" s="87" t="s">
        <v>2358</v>
      </c>
      <c r="D696" s="50" t="s">
        <v>934</v>
      </c>
      <c r="E696" s="63">
        <v>20.2</v>
      </c>
      <c r="F696">
        <v>1000</v>
      </c>
      <c r="G696" s="58" t="s">
        <v>926</v>
      </c>
      <c r="H696" s="52" t="s">
        <v>927</v>
      </c>
      <c r="I696" t="s">
        <v>2359</v>
      </c>
      <c r="J696" t="s">
        <v>934</v>
      </c>
      <c r="L696">
        <v>0.65</v>
      </c>
      <c r="M696" t="s">
        <v>2360</v>
      </c>
      <c r="N696">
        <v>4</v>
      </c>
      <c r="O696" s="61">
        <f t="shared" si="10"/>
        <v>36.291319999999999</v>
      </c>
    </row>
    <row r="697" spans="1:15">
      <c r="A697" s="85">
        <v>562</v>
      </c>
      <c r="B697" s="86" t="s">
        <v>2361</v>
      </c>
      <c r="C697" s="87" t="s">
        <v>2362</v>
      </c>
      <c r="D697" s="88" t="s">
        <v>934</v>
      </c>
      <c r="E697" s="60">
        <v>0.13400000000000001</v>
      </c>
      <c r="F697">
        <v>1000</v>
      </c>
      <c r="G697" s="58" t="s">
        <v>926</v>
      </c>
      <c r="H697" s="52" t="s">
        <v>927</v>
      </c>
      <c r="I697" t="s">
        <v>2359</v>
      </c>
      <c r="J697" t="s">
        <v>934</v>
      </c>
      <c r="L697">
        <v>3.28</v>
      </c>
      <c r="M697" t="s">
        <v>2363</v>
      </c>
      <c r="N697">
        <v>1916</v>
      </c>
      <c r="O697" s="61">
        <f t="shared" si="10"/>
        <v>12.897419599999999</v>
      </c>
    </row>
    <row r="698" spans="1:15">
      <c r="A698" s="85">
        <v>178</v>
      </c>
      <c r="B698" s="89" t="s">
        <v>2364</v>
      </c>
      <c r="C698" s="87" t="s">
        <v>2365</v>
      </c>
      <c r="D698" s="88" t="s">
        <v>947</v>
      </c>
      <c r="E698" s="60">
        <v>0.4</v>
      </c>
      <c r="F698" s="90">
        <v>1000</v>
      </c>
      <c r="G698" s="58" t="s">
        <v>965</v>
      </c>
      <c r="H698" s="52" t="s">
        <v>1047</v>
      </c>
      <c r="I698" t="s">
        <v>2359</v>
      </c>
      <c r="J698" t="s">
        <v>934</v>
      </c>
      <c r="L698">
        <v>2.6</v>
      </c>
      <c r="M698" t="s">
        <v>2366</v>
      </c>
      <c r="N698">
        <v>398</v>
      </c>
      <c r="O698" s="61">
        <f t="shared" si="10"/>
        <v>8.5040800000000001</v>
      </c>
    </row>
    <row r="699" spans="1:15">
      <c r="A699" s="85">
        <v>227</v>
      </c>
      <c r="B699" s="86" t="s">
        <v>2367</v>
      </c>
      <c r="C699" s="87" t="s">
        <v>2368</v>
      </c>
      <c r="D699" s="88" t="s">
        <v>934</v>
      </c>
      <c r="E699" s="60" t="s">
        <v>2369</v>
      </c>
      <c r="F699" s="91">
        <v>1000</v>
      </c>
      <c r="G699" s="58" t="s">
        <v>926</v>
      </c>
      <c r="H699" s="52" t="s">
        <v>927</v>
      </c>
      <c r="I699" t="s">
        <v>2359</v>
      </c>
      <c r="J699" t="s">
        <v>934</v>
      </c>
      <c r="L699">
        <v>1.88</v>
      </c>
      <c r="M699" t="s">
        <v>2038</v>
      </c>
      <c r="N699">
        <v>77</v>
      </c>
      <c r="O699" s="61" t="s">
        <v>346</v>
      </c>
    </row>
    <row r="700" spans="1:15">
      <c r="A700" s="92">
        <v>765</v>
      </c>
      <c r="B700" s="93" t="s">
        <v>2370</v>
      </c>
      <c r="C700" s="87" t="s">
        <v>2371</v>
      </c>
      <c r="D700" s="88" t="s">
        <v>947</v>
      </c>
      <c r="E700" s="60">
        <v>7.9000000000000001E-2</v>
      </c>
      <c r="F700" s="91">
        <v>1000</v>
      </c>
      <c r="G700" s="58" t="s">
        <v>935</v>
      </c>
      <c r="H700" s="52" t="s">
        <v>936</v>
      </c>
      <c r="J700" t="s">
        <v>950</v>
      </c>
      <c r="L700">
        <v>4.28</v>
      </c>
      <c r="M700" t="s">
        <v>2363</v>
      </c>
      <c r="N700">
        <v>18950</v>
      </c>
      <c r="O700" s="94">
        <f t="shared" si="10"/>
        <v>74.080590999999998</v>
      </c>
    </row>
    <row r="701" spans="1:15">
      <c r="A701" s="85">
        <v>354</v>
      </c>
      <c r="B701" s="89" t="s">
        <v>2372</v>
      </c>
      <c r="C701" s="87" t="s">
        <v>2373</v>
      </c>
      <c r="D701" s="88" t="s">
        <v>934</v>
      </c>
      <c r="E701" s="60">
        <v>6.5</v>
      </c>
      <c r="F701" s="91">
        <v>1000</v>
      </c>
      <c r="G701" s="58" t="s">
        <v>926</v>
      </c>
      <c r="H701" s="52" t="s">
        <v>927</v>
      </c>
      <c r="I701" t="s">
        <v>2359</v>
      </c>
      <c r="J701" t="s">
        <v>934</v>
      </c>
      <c r="L701">
        <v>1.48</v>
      </c>
      <c r="M701" t="s">
        <v>2038</v>
      </c>
      <c r="N701">
        <v>30</v>
      </c>
      <c r="O701" s="61">
        <f t="shared" si="10"/>
        <v>20.026500000000002</v>
      </c>
    </row>
    <row r="702" spans="1:15">
      <c r="A702" s="85">
        <v>245</v>
      </c>
      <c r="B702" s="86" t="s">
        <v>2374</v>
      </c>
      <c r="C702" s="87" t="s">
        <v>2375</v>
      </c>
      <c r="D702" s="88" t="s">
        <v>934</v>
      </c>
      <c r="E702" s="60">
        <v>8.8770000000000007</v>
      </c>
      <c r="F702" s="91">
        <v>1000</v>
      </c>
      <c r="G702" s="58" t="s">
        <v>935</v>
      </c>
      <c r="H702" s="52" t="s">
        <v>936</v>
      </c>
      <c r="I702" t="s">
        <v>2359</v>
      </c>
      <c r="J702" t="s">
        <v>934</v>
      </c>
      <c r="L702">
        <v>3.11</v>
      </c>
      <c r="M702" t="s">
        <v>2363</v>
      </c>
      <c r="N702">
        <v>1280</v>
      </c>
      <c r="O702" s="61">
        <f t="shared" si="10"/>
        <v>575.50478700000008</v>
      </c>
    </row>
    <row r="703" spans="1:15">
      <c r="A703" s="95">
        <v>766</v>
      </c>
      <c r="B703" s="96" t="s">
        <v>2376</v>
      </c>
      <c r="C703" s="87" t="s">
        <v>2377</v>
      </c>
      <c r="D703" s="88" t="s">
        <v>947</v>
      </c>
      <c r="E703" s="60">
        <f>4.9/100000000</f>
        <v>4.9000000000000002E-8</v>
      </c>
      <c r="F703" s="90"/>
      <c r="G703" s="58" t="s">
        <v>971</v>
      </c>
      <c r="H703" s="52" t="s">
        <v>948</v>
      </c>
      <c r="I703" t="s">
        <v>2359</v>
      </c>
      <c r="J703" t="s">
        <v>950</v>
      </c>
      <c r="L703">
        <v>4.8099999999999996</v>
      </c>
      <c r="M703" t="s">
        <v>2363</v>
      </c>
      <c r="N703">
        <v>64595</v>
      </c>
      <c r="O703" s="65">
        <f t="shared" si="10"/>
        <v>1.5643700800000002E-4</v>
      </c>
    </row>
    <row r="704" spans="1:15">
      <c r="A704" s="95">
        <v>767</v>
      </c>
      <c r="B704" s="96" t="s">
        <v>2378</v>
      </c>
      <c r="C704" s="87" t="s">
        <v>2379</v>
      </c>
      <c r="D704" s="88" t="s">
        <v>947</v>
      </c>
      <c r="E704" s="60">
        <v>2.7E-4</v>
      </c>
      <c r="F704" s="90">
        <v>1000</v>
      </c>
      <c r="G704" s="58" t="s">
        <v>926</v>
      </c>
      <c r="H704" s="52" t="s">
        <v>927</v>
      </c>
      <c r="I704" t="s">
        <v>2359</v>
      </c>
      <c r="J704" t="s">
        <v>950</v>
      </c>
      <c r="L704">
        <v>6.05</v>
      </c>
      <c r="M704" t="s">
        <v>2380</v>
      </c>
      <c r="N704">
        <v>1130316</v>
      </c>
      <c r="O704" s="65">
        <f t="shared" si="10"/>
        <v>15.076586538000003</v>
      </c>
    </row>
    <row r="705" spans="1:15">
      <c r="A705" s="85">
        <v>340</v>
      </c>
      <c r="B705" s="86" t="s">
        <v>2381</v>
      </c>
      <c r="C705" s="87" t="s">
        <v>2382</v>
      </c>
      <c r="D705" s="88" t="s">
        <v>934</v>
      </c>
      <c r="E705" s="60">
        <v>39.299999999999997</v>
      </c>
      <c r="F705" s="90">
        <v>1000</v>
      </c>
      <c r="G705" s="48" t="s">
        <v>2349</v>
      </c>
      <c r="H705" s="52" t="s">
        <v>1002</v>
      </c>
      <c r="I705" t="s">
        <v>2359</v>
      </c>
      <c r="J705" t="s">
        <v>934</v>
      </c>
      <c r="L705">
        <v>0.86</v>
      </c>
      <c r="M705" t="s">
        <v>2360</v>
      </c>
      <c r="N705">
        <v>7</v>
      </c>
      <c r="O705" s="61">
        <f t="shared" si="10"/>
        <v>76.430639999999997</v>
      </c>
    </row>
    <row r="706" spans="1:15">
      <c r="A706" s="85">
        <v>343</v>
      </c>
      <c r="B706" s="86" t="s">
        <v>2383</v>
      </c>
      <c r="C706" s="87" t="s">
        <v>2384</v>
      </c>
      <c r="D706" s="88" t="s">
        <v>934</v>
      </c>
      <c r="E706" s="60">
        <v>30.9</v>
      </c>
      <c r="F706" s="90">
        <v>1000</v>
      </c>
      <c r="G706" s="48" t="s">
        <v>2349</v>
      </c>
      <c r="H706" s="52" t="s">
        <v>1002</v>
      </c>
      <c r="I706" t="s">
        <v>2359</v>
      </c>
      <c r="J706" t="s">
        <v>934</v>
      </c>
      <c r="L706">
        <v>-0.49020000000000002</v>
      </c>
      <c r="M706" s="48" t="s">
        <v>2360</v>
      </c>
      <c r="N706">
        <v>3.2300000000000002E-2</v>
      </c>
      <c r="O706" s="61">
        <f t="shared" si="10"/>
        <v>49.458404658000006</v>
      </c>
    </row>
    <row r="707" spans="1:15">
      <c r="A707" s="85">
        <v>664</v>
      </c>
      <c r="B707" s="86" t="s">
        <v>2385</v>
      </c>
      <c r="C707" s="87" t="s">
        <v>2386</v>
      </c>
      <c r="D707" s="97" t="s">
        <v>925</v>
      </c>
      <c r="E707" s="60" t="s">
        <v>925</v>
      </c>
      <c r="F707" s="98"/>
      <c r="H707" s="52"/>
      <c r="I707" s="48" t="s">
        <v>925</v>
      </c>
      <c r="J707" t="s">
        <v>346</v>
      </c>
      <c r="L707" s="48" t="s">
        <v>925</v>
      </c>
      <c r="O707" s="48" t="s">
        <v>925</v>
      </c>
    </row>
    <row r="708" spans="1:15">
      <c r="D708" s="53"/>
    </row>
    <row r="709" spans="1:15">
      <c r="D709" s="53"/>
    </row>
    <row r="710" spans="1:15">
      <c r="D710" s="53"/>
    </row>
  </sheetData>
  <hyperlinks>
    <hyperlink ref="B697" r:id="rId1" display="http://www.chemicalregister.com/2_4_Dichloro_Meta_Xylenol/Suppliers/pid50831.htm"/>
  </hyperlinks>
  <pageMargins left="0.7" right="0.7" top="0.75" bottom="0.75" header="0.3" footer="0.3"/>
  <legacyDrawing r:id="rId2"/>
</worksheet>
</file>

<file path=xl/worksheets/sheet4.xml><?xml version="1.0" encoding="utf-8"?>
<worksheet xmlns="http://schemas.openxmlformats.org/spreadsheetml/2006/main" xmlns:r="http://schemas.openxmlformats.org/officeDocument/2006/relationships">
  <dimension ref="A1:I349"/>
  <sheetViews>
    <sheetView topLeftCell="A291" workbookViewId="0">
      <selection activeCell="E302" sqref="E302"/>
    </sheetView>
  </sheetViews>
  <sheetFormatPr defaultColWidth="11.44140625" defaultRowHeight="14.4"/>
  <cols>
    <col min="1" max="1" width="29.5546875" style="53" customWidth="1"/>
    <col min="2" max="2" width="18.5546875" style="53" customWidth="1"/>
    <col min="3" max="3" width="12.109375" style="53" customWidth="1"/>
    <col min="4" max="4" width="24.88671875" style="53" customWidth="1"/>
    <col min="5" max="5" width="11.44140625" customWidth="1"/>
    <col min="6" max="6" width="6.5546875" customWidth="1"/>
    <col min="7" max="7" width="19.88671875" customWidth="1"/>
    <col min="8" max="8" width="44.33203125" customWidth="1"/>
    <col min="9" max="9" width="9.5546875" style="53" customWidth="1"/>
  </cols>
  <sheetData>
    <row r="1" spans="1:9">
      <c r="A1" s="53" t="s">
        <v>2387</v>
      </c>
      <c r="B1" s="99" t="s">
        <v>2388</v>
      </c>
      <c r="C1" s="53" t="s">
        <v>2389</v>
      </c>
      <c r="D1" s="53" t="s">
        <v>2390</v>
      </c>
      <c r="E1" s="100" t="s">
        <v>915</v>
      </c>
      <c r="F1" t="s">
        <v>2391</v>
      </c>
      <c r="G1" s="58" t="s">
        <v>913</v>
      </c>
      <c r="H1" s="60" t="s">
        <v>2392</v>
      </c>
      <c r="I1" s="53" t="s">
        <v>2393</v>
      </c>
    </row>
    <row r="2" spans="1:9">
      <c r="A2" s="48" t="s">
        <v>2394</v>
      </c>
      <c r="B2" s="101"/>
      <c r="C2" s="53" t="s">
        <v>2395</v>
      </c>
      <c r="D2" s="53" t="s">
        <v>2396</v>
      </c>
      <c r="E2" s="100">
        <v>7.0000000000000001E-3</v>
      </c>
      <c r="F2" t="s">
        <v>346</v>
      </c>
      <c r="G2" s="58" t="s">
        <v>346</v>
      </c>
      <c r="H2" s="60" t="s">
        <v>2397</v>
      </c>
      <c r="I2" s="53" t="s">
        <v>8</v>
      </c>
    </row>
    <row r="3" spans="1:9">
      <c r="A3" s="48" t="s">
        <v>2398</v>
      </c>
      <c r="B3" s="48" t="s">
        <v>2399</v>
      </c>
      <c r="C3" s="53" t="s">
        <v>487</v>
      </c>
      <c r="D3" s="53" t="s">
        <v>2400</v>
      </c>
      <c r="E3" s="102">
        <v>0.1</v>
      </c>
      <c r="F3" t="s">
        <v>346</v>
      </c>
      <c r="G3" s="58" t="s">
        <v>346</v>
      </c>
      <c r="H3" s="60" t="s">
        <v>2397</v>
      </c>
      <c r="I3" s="53" t="s">
        <v>8</v>
      </c>
    </row>
    <row r="4" spans="1:9">
      <c r="A4" s="48" t="s">
        <v>2401</v>
      </c>
      <c r="B4" s="101"/>
      <c r="C4" s="53" t="s">
        <v>2402</v>
      </c>
      <c r="D4" s="53" t="s">
        <v>2403</v>
      </c>
      <c r="E4" s="102">
        <v>0.01</v>
      </c>
      <c r="F4" t="s">
        <v>346</v>
      </c>
      <c r="G4" s="58" t="s">
        <v>346</v>
      </c>
      <c r="H4" s="60" t="s">
        <v>2404</v>
      </c>
      <c r="I4" s="53" t="s">
        <v>8</v>
      </c>
    </row>
    <row r="5" spans="1:9">
      <c r="A5" s="48" t="s">
        <v>2405</v>
      </c>
      <c r="B5" s="101"/>
      <c r="C5" s="53" t="s">
        <v>2406</v>
      </c>
      <c r="D5" s="53" t="s">
        <v>2407</v>
      </c>
      <c r="E5" s="100">
        <v>0.1</v>
      </c>
      <c r="F5" t="s">
        <v>346</v>
      </c>
      <c r="G5" s="58" t="s">
        <v>346</v>
      </c>
      <c r="H5" s="60" t="s">
        <v>2397</v>
      </c>
      <c r="I5" s="53" t="s">
        <v>8</v>
      </c>
    </row>
    <row r="6" spans="1:9">
      <c r="A6" s="48" t="s">
        <v>2408</v>
      </c>
      <c r="B6" s="101"/>
      <c r="C6" s="53" t="s">
        <v>2409</v>
      </c>
      <c r="D6" s="53" t="s">
        <v>2410</v>
      </c>
      <c r="E6" s="102">
        <v>0.3</v>
      </c>
      <c r="F6" t="s">
        <v>346</v>
      </c>
      <c r="G6" s="58" t="s">
        <v>346</v>
      </c>
      <c r="H6" s="60" t="s">
        <v>2397</v>
      </c>
      <c r="I6" s="53" t="s">
        <v>8</v>
      </c>
    </row>
    <row r="7" spans="1:9">
      <c r="A7" s="48" t="s">
        <v>2411</v>
      </c>
      <c r="B7" s="48" t="s">
        <v>2412</v>
      </c>
      <c r="C7" s="53" t="s">
        <v>146</v>
      </c>
      <c r="D7" s="53" t="s">
        <v>2413</v>
      </c>
      <c r="E7" s="102">
        <v>1.3</v>
      </c>
      <c r="F7" t="s">
        <v>346</v>
      </c>
      <c r="G7" s="58" t="s">
        <v>346</v>
      </c>
      <c r="H7" s="60" t="s">
        <v>2397</v>
      </c>
      <c r="I7" s="53" t="s">
        <v>8</v>
      </c>
    </row>
    <row r="8" spans="1:9">
      <c r="A8" s="48" t="s">
        <v>228</v>
      </c>
      <c r="B8" s="101"/>
      <c r="C8" s="53" t="s">
        <v>251</v>
      </c>
      <c r="D8" s="53" t="s">
        <v>2414</v>
      </c>
      <c r="E8" s="100">
        <v>0.1</v>
      </c>
      <c r="F8" t="s">
        <v>346</v>
      </c>
      <c r="G8" s="58" t="s">
        <v>346</v>
      </c>
      <c r="H8" s="51" t="s">
        <v>2415</v>
      </c>
      <c r="I8" s="53" t="s">
        <v>8</v>
      </c>
    </row>
    <row r="9" spans="1:9">
      <c r="A9" s="48" t="s">
        <v>187</v>
      </c>
      <c r="B9" s="101"/>
      <c r="C9" s="53" t="s">
        <v>202</v>
      </c>
      <c r="D9" s="53" t="s">
        <v>2416</v>
      </c>
      <c r="E9" s="100">
        <v>0.03</v>
      </c>
      <c r="F9">
        <v>1000</v>
      </c>
      <c r="G9" s="58" t="s">
        <v>2025</v>
      </c>
      <c r="H9" s="60" t="s">
        <v>2026</v>
      </c>
      <c r="I9" s="53" t="s">
        <v>8</v>
      </c>
    </row>
    <row r="10" spans="1:9">
      <c r="A10" s="48" t="s">
        <v>683</v>
      </c>
      <c r="B10" s="101"/>
      <c r="C10" s="53" t="s">
        <v>695</v>
      </c>
      <c r="D10" s="53" t="s">
        <v>2417</v>
      </c>
      <c r="E10" s="102">
        <v>0.1</v>
      </c>
      <c r="F10" t="s">
        <v>346</v>
      </c>
      <c r="G10" s="58" t="s">
        <v>346</v>
      </c>
      <c r="H10" s="60" t="s">
        <v>2397</v>
      </c>
      <c r="I10" s="53" t="s">
        <v>8</v>
      </c>
    </row>
    <row r="11" spans="1:9">
      <c r="A11" s="48" t="s">
        <v>266</v>
      </c>
      <c r="B11" s="101"/>
      <c r="C11" s="53" t="s">
        <v>271</v>
      </c>
      <c r="D11" s="53" t="s">
        <v>2418</v>
      </c>
      <c r="E11" s="102">
        <v>6.3E-3</v>
      </c>
      <c r="F11" t="s">
        <v>346</v>
      </c>
      <c r="G11" s="58" t="s">
        <v>346</v>
      </c>
      <c r="H11" s="60" t="s">
        <v>2397</v>
      </c>
      <c r="I11" s="53" t="s">
        <v>8</v>
      </c>
    </row>
    <row r="12" spans="1:9">
      <c r="A12" s="48" t="s">
        <v>644</v>
      </c>
      <c r="B12" s="101"/>
      <c r="C12" s="53" t="s">
        <v>665</v>
      </c>
      <c r="D12" s="53" t="s">
        <v>2419</v>
      </c>
      <c r="E12" s="100">
        <v>0.02</v>
      </c>
      <c r="F12">
        <v>1000</v>
      </c>
      <c r="G12" s="58" t="s">
        <v>2420</v>
      </c>
      <c r="H12" s="60" t="s">
        <v>2421</v>
      </c>
      <c r="I12" s="53" t="s">
        <v>8</v>
      </c>
    </row>
    <row r="13" spans="1:9">
      <c r="A13" s="48" t="s">
        <v>1829</v>
      </c>
      <c r="B13" s="48" t="s">
        <v>2422</v>
      </c>
      <c r="C13" s="53" t="s">
        <v>1830</v>
      </c>
      <c r="D13" s="53" t="s">
        <v>2423</v>
      </c>
      <c r="E13" s="100">
        <v>1.8E-3</v>
      </c>
      <c r="F13">
        <v>1000</v>
      </c>
      <c r="G13" s="58" t="s">
        <v>926</v>
      </c>
      <c r="H13" s="60" t="s">
        <v>1831</v>
      </c>
      <c r="I13" s="53" t="s">
        <v>8</v>
      </c>
    </row>
    <row r="14" spans="1:9">
      <c r="A14" s="48" t="s">
        <v>2424</v>
      </c>
      <c r="B14" s="101"/>
      <c r="C14" s="53" t="s">
        <v>2425</v>
      </c>
      <c r="D14" s="53" t="s">
        <v>2426</v>
      </c>
      <c r="E14" s="100">
        <v>0.1</v>
      </c>
      <c r="F14" t="s">
        <v>346</v>
      </c>
      <c r="G14" s="58" t="s">
        <v>346</v>
      </c>
      <c r="H14" s="51" t="s">
        <v>2415</v>
      </c>
      <c r="I14" s="53" t="s">
        <v>8</v>
      </c>
    </row>
    <row r="15" spans="1:9">
      <c r="A15" s="48" t="s">
        <v>685</v>
      </c>
      <c r="B15" s="48" t="s">
        <v>274</v>
      </c>
      <c r="C15" s="53" t="s">
        <v>277</v>
      </c>
      <c r="D15" s="53" t="s">
        <v>2427</v>
      </c>
      <c r="E15" s="100">
        <v>1.7000000000000001E-4</v>
      </c>
      <c r="F15" t="s">
        <v>346</v>
      </c>
      <c r="G15" s="58" t="s">
        <v>346</v>
      </c>
      <c r="H15" s="60" t="s">
        <v>2397</v>
      </c>
      <c r="I15" s="53" t="s">
        <v>8</v>
      </c>
    </row>
    <row r="16" spans="1:9">
      <c r="A16" s="48" t="s">
        <v>2428</v>
      </c>
      <c r="B16" s="101"/>
      <c r="C16" s="53" t="s">
        <v>698</v>
      </c>
      <c r="D16" s="53" t="s">
        <v>2429</v>
      </c>
      <c r="E16" s="100">
        <v>1.7000000000000001E-4</v>
      </c>
      <c r="F16" t="s">
        <v>346</v>
      </c>
      <c r="G16" s="58" t="s">
        <v>346</v>
      </c>
      <c r="H16" s="60" t="s">
        <v>2397</v>
      </c>
      <c r="I16" s="53" t="s">
        <v>8</v>
      </c>
    </row>
    <row r="17" spans="1:9">
      <c r="A17" s="48" t="s">
        <v>2430</v>
      </c>
      <c r="B17" s="101"/>
      <c r="C17" s="53" t="s">
        <v>278</v>
      </c>
      <c r="D17" s="53" t="s">
        <v>2431</v>
      </c>
      <c r="E17" s="100">
        <v>1.7000000000000001E-4</v>
      </c>
      <c r="F17" t="s">
        <v>346</v>
      </c>
      <c r="G17" s="58" t="s">
        <v>346</v>
      </c>
      <c r="H17" s="60" t="s">
        <v>2397</v>
      </c>
      <c r="I17" s="53" t="s">
        <v>8</v>
      </c>
    </row>
    <row r="18" spans="1:9">
      <c r="A18" s="48" t="s">
        <v>2432</v>
      </c>
      <c r="B18" s="101"/>
      <c r="C18" s="53" t="s">
        <v>2433</v>
      </c>
      <c r="D18" s="53" t="s">
        <v>2434</v>
      </c>
      <c r="E18" s="100">
        <v>1.7000000000000001E-4</v>
      </c>
      <c r="F18" t="s">
        <v>346</v>
      </c>
      <c r="G18" s="58" t="s">
        <v>346</v>
      </c>
      <c r="H18" s="60" t="s">
        <v>2397</v>
      </c>
      <c r="I18" s="53" t="s">
        <v>8</v>
      </c>
    </row>
    <row r="19" spans="1:9">
      <c r="A19" s="48" t="s">
        <v>2435</v>
      </c>
      <c r="B19" s="101"/>
      <c r="C19" s="53" t="s">
        <v>2436</v>
      </c>
      <c r="D19" s="53" t="s">
        <v>2437</v>
      </c>
      <c r="E19" s="100">
        <v>1.7000000000000001E-4</v>
      </c>
      <c r="F19" t="s">
        <v>346</v>
      </c>
      <c r="G19" s="58" t="s">
        <v>346</v>
      </c>
      <c r="H19" s="60" t="s">
        <v>2397</v>
      </c>
      <c r="I19" s="53" t="s">
        <v>8</v>
      </c>
    </row>
    <row r="20" spans="1:9">
      <c r="A20" s="48" t="s">
        <v>2438</v>
      </c>
      <c r="B20" s="101"/>
      <c r="C20" s="53" t="s">
        <v>2439</v>
      </c>
      <c r="D20" s="53" t="s">
        <v>2440</v>
      </c>
      <c r="E20" s="102">
        <v>0.03</v>
      </c>
      <c r="F20" t="s">
        <v>346</v>
      </c>
      <c r="G20" s="58" t="s">
        <v>346</v>
      </c>
      <c r="H20" s="60" t="s">
        <v>2397</v>
      </c>
      <c r="I20" s="53" t="s">
        <v>8</v>
      </c>
    </row>
    <row r="21" spans="1:9">
      <c r="A21" s="48" t="s">
        <v>2441</v>
      </c>
      <c r="B21" s="48" t="s">
        <v>2442</v>
      </c>
      <c r="C21" s="53" t="s">
        <v>2443</v>
      </c>
      <c r="D21" s="53" t="s">
        <v>2444</v>
      </c>
      <c r="E21" s="100">
        <v>0.02</v>
      </c>
      <c r="F21" t="s">
        <v>346</v>
      </c>
      <c r="G21" s="58" t="s">
        <v>346</v>
      </c>
      <c r="H21" s="51" t="s">
        <v>2415</v>
      </c>
      <c r="I21" s="53" t="s">
        <v>8</v>
      </c>
    </row>
    <row r="22" spans="1:9">
      <c r="A22" s="48" t="s">
        <v>2445</v>
      </c>
      <c r="B22" s="101"/>
      <c r="C22" s="53" t="s">
        <v>2446</v>
      </c>
      <c r="D22" s="53" t="s">
        <v>2447</v>
      </c>
      <c r="E22" s="102">
        <v>1</v>
      </c>
      <c r="F22" t="s">
        <v>346</v>
      </c>
      <c r="G22" s="58" t="s">
        <v>346</v>
      </c>
      <c r="H22" s="60" t="s">
        <v>2397</v>
      </c>
      <c r="I22" s="53" t="s">
        <v>8</v>
      </c>
    </row>
    <row r="23" spans="1:9">
      <c r="A23" s="48" t="s">
        <v>2448</v>
      </c>
      <c r="B23" s="48" t="s">
        <v>2449</v>
      </c>
      <c r="C23" s="53" t="s">
        <v>2450</v>
      </c>
      <c r="D23" s="53" t="s">
        <v>2444</v>
      </c>
      <c r="E23" s="100">
        <v>0.02</v>
      </c>
      <c r="F23" t="s">
        <v>346</v>
      </c>
      <c r="G23" s="58" t="s">
        <v>346</v>
      </c>
      <c r="H23" s="51" t="s">
        <v>2415</v>
      </c>
      <c r="I23" s="53" t="s">
        <v>8</v>
      </c>
    </row>
    <row r="24" spans="1:9">
      <c r="A24" s="48" t="s">
        <v>2451</v>
      </c>
      <c r="B24" s="101"/>
      <c r="C24" s="53" t="s">
        <v>62</v>
      </c>
      <c r="D24" s="53" t="s">
        <v>2452</v>
      </c>
      <c r="E24" s="100">
        <v>0.6</v>
      </c>
      <c r="F24" t="s">
        <v>346</v>
      </c>
      <c r="G24" s="58" t="s">
        <v>346</v>
      </c>
      <c r="H24" s="60" t="s">
        <v>2397</v>
      </c>
      <c r="I24" s="53" t="s">
        <v>8</v>
      </c>
    </row>
    <row r="25" spans="1:9">
      <c r="A25" s="48" t="s">
        <v>2453</v>
      </c>
      <c r="B25" s="48" t="s">
        <v>2454</v>
      </c>
      <c r="C25" s="53" t="s">
        <v>2455</v>
      </c>
      <c r="D25" s="53" t="s">
        <v>2444</v>
      </c>
      <c r="E25" s="100">
        <v>5.4999999999999997E-3</v>
      </c>
      <c r="F25">
        <v>1000</v>
      </c>
      <c r="G25" s="103" t="s">
        <v>2456</v>
      </c>
      <c r="H25" s="60" t="s">
        <v>2457</v>
      </c>
      <c r="I25" s="53" t="s">
        <v>8</v>
      </c>
    </row>
    <row r="26" spans="1:9">
      <c r="A26" s="48" t="s">
        <v>2458</v>
      </c>
      <c r="B26" s="48" t="s">
        <v>2459</v>
      </c>
      <c r="C26" s="53" t="s">
        <v>2460</v>
      </c>
      <c r="D26" s="53" t="s">
        <v>2444</v>
      </c>
      <c r="E26" s="100">
        <v>0.02</v>
      </c>
      <c r="F26" t="s">
        <v>346</v>
      </c>
      <c r="G26" s="58" t="s">
        <v>346</v>
      </c>
      <c r="H26" s="51" t="s">
        <v>2415</v>
      </c>
      <c r="I26" s="53" t="s">
        <v>8</v>
      </c>
    </row>
    <row r="27" spans="1:9">
      <c r="A27" s="48" t="s">
        <v>2461</v>
      </c>
      <c r="B27" s="101"/>
      <c r="C27" s="53" t="s">
        <v>2462</v>
      </c>
      <c r="D27" s="53" t="s">
        <v>2463</v>
      </c>
      <c r="E27" s="102">
        <v>0.3</v>
      </c>
      <c r="F27" t="s">
        <v>346</v>
      </c>
      <c r="G27" s="58" t="s">
        <v>346</v>
      </c>
      <c r="H27" s="60" t="s">
        <v>2397</v>
      </c>
      <c r="I27" s="53" t="s">
        <v>8</v>
      </c>
    </row>
    <row r="28" spans="1:9">
      <c r="A28" s="48" t="s">
        <v>2464</v>
      </c>
      <c r="B28" s="48" t="s">
        <v>2465</v>
      </c>
      <c r="C28" s="53" t="s">
        <v>2466</v>
      </c>
      <c r="D28" s="53" t="s">
        <v>2467</v>
      </c>
      <c r="E28" s="100">
        <v>0.03</v>
      </c>
      <c r="F28" t="s">
        <v>346</v>
      </c>
      <c r="G28" s="58" t="s">
        <v>346</v>
      </c>
      <c r="H28" s="60" t="s">
        <v>2397</v>
      </c>
      <c r="I28" s="53" t="s">
        <v>8</v>
      </c>
    </row>
    <row r="29" spans="1:9">
      <c r="A29" s="48" t="s">
        <v>2468</v>
      </c>
      <c r="B29" s="101"/>
      <c r="C29" s="53" t="s">
        <v>2469</v>
      </c>
      <c r="D29" s="53" t="s">
        <v>2470</v>
      </c>
      <c r="E29" s="104">
        <v>0.01</v>
      </c>
      <c r="F29" t="s">
        <v>346</v>
      </c>
      <c r="G29" s="58" t="s">
        <v>346</v>
      </c>
      <c r="H29" s="60" t="s">
        <v>2397</v>
      </c>
      <c r="I29" s="53" t="s">
        <v>8</v>
      </c>
    </row>
    <row r="30" spans="1:9">
      <c r="A30" s="48" t="s">
        <v>2471</v>
      </c>
      <c r="B30" s="101"/>
      <c r="C30" s="53" t="s">
        <v>2472</v>
      </c>
      <c r="D30" s="53" t="s">
        <v>2473</v>
      </c>
      <c r="E30" s="104">
        <v>0.01</v>
      </c>
      <c r="F30" t="s">
        <v>346</v>
      </c>
      <c r="G30" s="58" t="s">
        <v>346</v>
      </c>
      <c r="H30" s="60" t="s">
        <v>2397</v>
      </c>
      <c r="I30" s="53" t="s">
        <v>8</v>
      </c>
    </row>
    <row r="31" spans="1:9">
      <c r="A31" s="48" t="s">
        <v>2474</v>
      </c>
      <c r="B31" s="48" t="s">
        <v>2475</v>
      </c>
      <c r="C31" s="53" t="s">
        <v>2476</v>
      </c>
      <c r="D31" s="53" t="s">
        <v>2477</v>
      </c>
      <c r="E31" s="105">
        <v>0.1</v>
      </c>
      <c r="F31" t="s">
        <v>346</v>
      </c>
      <c r="G31" s="58" t="s">
        <v>346</v>
      </c>
      <c r="H31" s="60" t="s">
        <v>2397</v>
      </c>
      <c r="I31" s="53" t="s">
        <v>8</v>
      </c>
    </row>
    <row r="32" spans="1:9">
      <c r="A32" s="48" t="s">
        <v>2478</v>
      </c>
      <c r="B32" s="48" t="s">
        <v>2479</v>
      </c>
      <c r="C32" s="53" t="s">
        <v>2480</v>
      </c>
      <c r="D32" s="53" t="s">
        <v>2481</v>
      </c>
      <c r="E32" s="106">
        <v>5.0000000000000001E-3</v>
      </c>
      <c r="F32" t="s">
        <v>346</v>
      </c>
      <c r="G32" s="58" t="s">
        <v>346</v>
      </c>
      <c r="H32" s="60" t="s">
        <v>2397</v>
      </c>
      <c r="I32" s="53" t="s">
        <v>8</v>
      </c>
    </row>
    <row r="33" spans="1:9">
      <c r="A33" s="48" t="s">
        <v>2482</v>
      </c>
      <c r="B33" s="48" t="s">
        <v>2483</v>
      </c>
      <c r="C33" s="53" t="s">
        <v>2484</v>
      </c>
      <c r="D33" s="53" t="s">
        <v>2485</v>
      </c>
      <c r="E33" s="102">
        <v>2.5000000000000001E-2</v>
      </c>
      <c r="F33" t="s">
        <v>346</v>
      </c>
      <c r="G33" s="58" t="s">
        <v>346</v>
      </c>
      <c r="H33" s="60" t="s">
        <v>2397</v>
      </c>
      <c r="I33" s="53" t="s">
        <v>8</v>
      </c>
    </row>
    <row r="34" spans="1:9">
      <c r="A34" s="48" t="s">
        <v>2486</v>
      </c>
      <c r="B34" s="101"/>
      <c r="C34" s="53" t="s">
        <v>2487</v>
      </c>
      <c r="D34" s="53" t="s">
        <v>2488</v>
      </c>
      <c r="E34" s="100">
        <v>0.01</v>
      </c>
      <c r="F34" t="s">
        <v>346</v>
      </c>
      <c r="G34" s="58" t="s">
        <v>346</v>
      </c>
      <c r="H34" s="60" t="s">
        <v>2397</v>
      </c>
      <c r="I34" s="53" t="s">
        <v>8</v>
      </c>
    </row>
    <row r="35" spans="1:9">
      <c r="A35" s="48" t="s">
        <v>2489</v>
      </c>
      <c r="B35" s="101"/>
      <c r="C35" s="53" t="s">
        <v>2490</v>
      </c>
      <c r="D35" s="53" t="s">
        <v>2488</v>
      </c>
      <c r="E35" s="102">
        <v>0.01</v>
      </c>
      <c r="F35" t="s">
        <v>346</v>
      </c>
      <c r="G35" s="58" t="s">
        <v>346</v>
      </c>
      <c r="H35" s="60" t="s">
        <v>2397</v>
      </c>
      <c r="I35" s="53" t="s">
        <v>8</v>
      </c>
    </row>
    <row r="36" spans="1:9">
      <c r="A36" s="48" t="s">
        <v>2491</v>
      </c>
      <c r="B36" s="101"/>
      <c r="C36" s="53" t="s">
        <v>2492</v>
      </c>
      <c r="D36" s="53" t="s">
        <v>2493</v>
      </c>
      <c r="E36" s="102">
        <v>5.0000000000000001E-3</v>
      </c>
      <c r="F36" t="s">
        <v>346</v>
      </c>
      <c r="G36" s="58" t="s">
        <v>346</v>
      </c>
      <c r="H36" s="51" t="s">
        <v>2415</v>
      </c>
      <c r="I36" s="53" t="s">
        <v>8</v>
      </c>
    </row>
    <row r="37" spans="1:9">
      <c r="A37" s="48" t="s">
        <v>2494</v>
      </c>
      <c r="B37" s="48" t="s">
        <v>2495</v>
      </c>
      <c r="C37" s="53" t="s">
        <v>2496</v>
      </c>
      <c r="D37" s="53" t="s">
        <v>2497</v>
      </c>
      <c r="E37" s="102">
        <v>2.5000000000000001E-2</v>
      </c>
      <c r="F37" t="s">
        <v>346</v>
      </c>
      <c r="G37" s="58" t="s">
        <v>346</v>
      </c>
      <c r="H37" s="60" t="s">
        <v>2397</v>
      </c>
      <c r="I37" s="53" t="s">
        <v>8</v>
      </c>
    </row>
    <row r="38" spans="1:9">
      <c r="A38" s="48" t="s">
        <v>2498</v>
      </c>
      <c r="B38" s="101"/>
      <c r="C38" s="53" t="s">
        <v>2499</v>
      </c>
      <c r="D38" s="53" t="s">
        <v>2500</v>
      </c>
      <c r="E38" s="102">
        <v>2.5000000000000001E-2</v>
      </c>
      <c r="F38" t="s">
        <v>346</v>
      </c>
      <c r="G38" s="58" t="s">
        <v>346</v>
      </c>
      <c r="H38" s="60" t="s">
        <v>2397</v>
      </c>
      <c r="I38" s="53" t="s">
        <v>8</v>
      </c>
    </row>
    <row r="39" spans="1:9">
      <c r="A39" s="48" t="s">
        <v>2501</v>
      </c>
      <c r="B39" s="48" t="s">
        <v>2502</v>
      </c>
      <c r="C39" s="53" t="s">
        <v>2503</v>
      </c>
      <c r="D39" s="53" t="s">
        <v>2504</v>
      </c>
      <c r="E39" s="106">
        <v>0.01</v>
      </c>
      <c r="F39" t="s">
        <v>346</v>
      </c>
      <c r="G39" s="58" t="s">
        <v>346</v>
      </c>
      <c r="H39" s="60" t="s">
        <v>2397</v>
      </c>
      <c r="I39" s="53" t="s">
        <v>8</v>
      </c>
    </row>
    <row r="40" spans="1:9">
      <c r="A40" s="48" t="s">
        <v>2505</v>
      </c>
      <c r="B40" s="101"/>
      <c r="C40" s="53" t="s">
        <v>2506</v>
      </c>
      <c r="D40" s="53" t="s">
        <v>2507</v>
      </c>
      <c r="E40" s="102">
        <v>20</v>
      </c>
      <c r="F40" t="s">
        <v>346</v>
      </c>
      <c r="G40" s="58" t="s">
        <v>346</v>
      </c>
      <c r="H40" s="60" t="s">
        <v>2397</v>
      </c>
      <c r="I40" s="53" t="s">
        <v>8</v>
      </c>
    </row>
    <row r="41" spans="1:9">
      <c r="A41" s="48" t="s">
        <v>2508</v>
      </c>
      <c r="B41" s="48" t="s">
        <v>2509</v>
      </c>
      <c r="C41" s="53" t="s">
        <v>2510</v>
      </c>
      <c r="D41" s="53" t="s">
        <v>2511</v>
      </c>
      <c r="E41" s="100">
        <v>2.5</v>
      </c>
      <c r="F41" t="s">
        <v>346</v>
      </c>
      <c r="G41" s="58" t="s">
        <v>346</v>
      </c>
      <c r="H41" s="60" t="s">
        <v>2397</v>
      </c>
      <c r="I41" s="53" t="s">
        <v>8</v>
      </c>
    </row>
    <row r="42" spans="1:9">
      <c r="A42" s="48" t="s">
        <v>1855</v>
      </c>
      <c r="B42" s="101"/>
      <c r="C42" s="53" t="s">
        <v>1856</v>
      </c>
      <c r="D42" s="53" t="s">
        <v>2512</v>
      </c>
      <c r="E42" s="102">
        <v>12</v>
      </c>
      <c r="F42" t="s">
        <v>346</v>
      </c>
      <c r="G42" s="58" t="s">
        <v>346</v>
      </c>
      <c r="H42" s="60" t="s">
        <v>2397</v>
      </c>
      <c r="I42" s="53" t="s">
        <v>8</v>
      </c>
    </row>
    <row r="43" spans="1:9">
      <c r="A43" s="48" t="s">
        <v>2513</v>
      </c>
      <c r="B43" s="101"/>
      <c r="C43" s="53" t="s">
        <v>2514</v>
      </c>
      <c r="D43" s="53" t="s">
        <v>2515</v>
      </c>
      <c r="E43" s="100">
        <v>10</v>
      </c>
      <c r="F43" t="s">
        <v>346</v>
      </c>
      <c r="G43" s="58" t="s">
        <v>346</v>
      </c>
      <c r="H43" s="60" t="s">
        <v>2397</v>
      </c>
      <c r="I43" s="53" t="s">
        <v>8</v>
      </c>
    </row>
    <row r="44" spans="1:9">
      <c r="A44" s="48" t="s">
        <v>2516</v>
      </c>
      <c r="B44" s="101"/>
      <c r="C44" s="53" t="s">
        <v>2517</v>
      </c>
      <c r="D44" s="53" t="s">
        <v>2518</v>
      </c>
      <c r="E44" s="100">
        <v>10</v>
      </c>
      <c r="F44" t="s">
        <v>346</v>
      </c>
      <c r="G44" s="58" t="s">
        <v>346</v>
      </c>
      <c r="H44" s="60" t="s">
        <v>2397</v>
      </c>
      <c r="I44" s="53" t="s">
        <v>8</v>
      </c>
    </row>
    <row r="45" spans="1:9">
      <c r="A45" s="48" t="s">
        <v>2519</v>
      </c>
      <c r="B45" s="101"/>
      <c r="C45" s="53" t="s">
        <v>2520</v>
      </c>
      <c r="D45" s="53" t="s">
        <v>2521</v>
      </c>
      <c r="E45" s="102">
        <v>10</v>
      </c>
      <c r="F45" t="s">
        <v>346</v>
      </c>
      <c r="G45" s="58" t="s">
        <v>346</v>
      </c>
      <c r="H45" s="60" t="s">
        <v>2397</v>
      </c>
      <c r="I45" s="53" t="s">
        <v>8</v>
      </c>
    </row>
    <row r="46" spans="1:9">
      <c r="A46" s="48" t="s">
        <v>2522</v>
      </c>
      <c r="B46" s="48" t="s">
        <v>2523</v>
      </c>
      <c r="C46" s="53" t="s">
        <v>123</v>
      </c>
      <c r="D46" s="53" t="s">
        <v>2524</v>
      </c>
      <c r="E46" s="102">
        <v>10</v>
      </c>
      <c r="F46" t="s">
        <v>346</v>
      </c>
      <c r="G46" s="58" t="s">
        <v>346</v>
      </c>
      <c r="H46" s="60" t="s">
        <v>2397</v>
      </c>
      <c r="I46" s="53" t="s">
        <v>8</v>
      </c>
    </row>
    <row r="47" spans="1:9">
      <c r="A47" s="48" t="s">
        <v>2525</v>
      </c>
      <c r="B47" s="101"/>
      <c r="C47" s="53" t="s">
        <v>2526</v>
      </c>
      <c r="D47" s="53" t="s">
        <v>2527</v>
      </c>
      <c r="E47" s="102">
        <v>0.4</v>
      </c>
      <c r="F47" t="s">
        <v>346</v>
      </c>
      <c r="G47" s="58" t="s">
        <v>346</v>
      </c>
      <c r="H47" s="51" t="s">
        <v>2415</v>
      </c>
      <c r="I47" s="53" t="s">
        <v>8</v>
      </c>
    </row>
    <row r="48" spans="1:9">
      <c r="A48" s="48" t="s">
        <v>2528</v>
      </c>
      <c r="B48" s="101"/>
      <c r="C48" s="53" t="s">
        <v>2529</v>
      </c>
      <c r="D48" s="53" t="s">
        <v>2530</v>
      </c>
      <c r="E48" s="100">
        <v>0.4</v>
      </c>
      <c r="F48" t="s">
        <v>346</v>
      </c>
      <c r="G48" s="58" t="s">
        <v>346</v>
      </c>
      <c r="H48" s="51" t="s">
        <v>2415</v>
      </c>
      <c r="I48" s="53" t="s">
        <v>8</v>
      </c>
    </row>
    <row r="49" spans="1:9">
      <c r="A49" s="48" t="s">
        <v>2531</v>
      </c>
      <c r="B49" s="101"/>
      <c r="C49" s="53" t="s">
        <v>2532</v>
      </c>
      <c r="D49" s="53" t="s">
        <v>2533</v>
      </c>
      <c r="E49" s="102">
        <v>0.1</v>
      </c>
      <c r="F49" t="s">
        <v>346</v>
      </c>
      <c r="G49" s="58" t="s">
        <v>346</v>
      </c>
      <c r="H49" s="60" t="s">
        <v>2397</v>
      </c>
      <c r="I49" s="53" t="s">
        <v>8</v>
      </c>
    </row>
    <row r="50" spans="1:9">
      <c r="A50" s="48" t="s">
        <v>365</v>
      </c>
      <c r="B50" s="101"/>
      <c r="C50" s="53" t="s">
        <v>372</v>
      </c>
      <c r="D50" s="53" t="s">
        <v>2534</v>
      </c>
      <c r="E50" s="102">
        <v>2</v>
      </c>
      <c r="F50" t="s">
        <v>346</v>
      </c>
      <c r="G50" s="58" t="s">
        <v>346</v>
      </c>
      <c r="H50" s="60" t="s">
        <v>2397</v>
      </c>
      <c r="I50" s="53" t="s">
        <v>8</v>
      </c>
    </row>
    <row r="51" spans="1:9">
      <c r="A51" s="48" t="s">
        <v>2535</v>
      </c>
      <c r="B51" s="101"/>
      <c r="C51" s="53" t="s">
        <v>2536</v>
      </c>
      <c r="D51" s="53" t="s">
        <v>2537</v>
      </c>
      <c r="E51" s="100">
        <v>0.35</v>
      </c>
      <c r="F51">
        <v>1000</v>
      </c>
      <c r="G51" s="58" t="s">
        <v>926</v>
      </c>
      <c r="H51" s="60" t="s">
        <v>2538</v>
      </c>
      <c r="I51" s="53" t="s">
        <v>8</v>
      </c>
    </row>
    <row r="52" spans="1:9">
      <c r="A52" s="48" t="s">
        <v>2539</v>
      </c>
      <c r="B52" s="101"/>
      <c r="C52" s="53" t="s">
        <v>347</v>
      </c>
      <c r="D52" s="53" t="s">
        <v>2540</v>
      </c>
      <c r="E52" s="100">
        <v>0.01</v>
      </c>
      <c r="F52" t="s">
        <v>346</v>
      </c>
      <c r="G52" s="58" t="s">
        <v>346</v>
      </c>
      <c r="H52" s="51" t="s">
        <v>2415</v>
      </c>
      <c r="I52" s="53" t="s">
        <v>8</v>
      </c>
    </row>
    <row r="53" spans="1:9">
      <c r="A53" s="48" t="s">
        <v>2541</v>
      </c>
      <c r="B53" s="101"/>
      <c r="C53" s="53" t="s">
        <v>2542</v>
      </c>
      <c r="D53" s="53" t="s">
        <v>2543</v>
      </c>
      <c r="E53" s="100">
        <v>0.01</v>
      </c>
      <c r="F53" t="s">
        <v>346</v>
      </c>
      <c r="G53" s="58" t="s">
        <v>346</v>
      </c>
      <c r="H53" s="51" t="s">
        <v>2415</v>
      </c>
      <c r="I53" s="53" t="s">
        <v>8</v>
      </c>
    </row>
    <row r="54" spans="1:9">
      <c r="A54" s="48" t="s">
        <v>2544</v>
      </c>
      <c r="B54" s="101"/>
      <c r="C54" s="53" t="s">
        <v>2545</v>
      </c>
      <c r="D54" s="53" t="s">
        <v>2546</v>
      </c>
      <c r="E54" s="100">
        <v>0.01</v>
      </c>
      <c r="F54" t="s">
        <v>346</v>
      </c>
      <c r="G54" s="58" t="s">
        <v>346</v>
      </c>
      <c r="H54" s="51" t="s">
        <v>2415</v>
      </c>
      <c r="I54" s="53" t="s">
        <v>8</v>
      </c>
    </row>
    <row r="55" spans="1:9">
      <c r="A55" s="48" t="s">
        <v>2547</v>
      </c>
      <c r="B55" s="101"/>
      <c r="C55" s="53" t="s">
        <v>2548</v>
      </c>
      <c r="D55" s="53" t="s">
        <v>2549</v>
      </c>
      <c r="E55" s="100">
        <v>3.7000000000000002E-3</v>
      </c>
      <c r="F55">
        <v>1000</v>
      </c>
      <c r="G55" s="58" t="s">
        <v>935</v>
      </c>
      <c r="H55" s="60" t="s">
        <v>2550</v>
      </c>
      <c r="I55" s="53" t="s">
        <v>8</v>
      </c>
    </row>
    <row r="56" spans="1:9">
      <c r="A56" s="48" t="s">
        <v>2551</v>
      </c>
      <c r="B56" s="101"/>
      <c r="C56" s="53" t="s">
        <v>2552</v>
      </c>
      <c r="D56" s="53" t="s">
        <v>2553</v>
      </c>
      <c r="E56" s="100">
        <v>1.2999999999999999E-3</v>
      </c>
      <c r="F56">
        <v>1000</v>
      </c>
      <c r="G56" s="58" t="s">
        <v>926</v>
      </c>
      <c r="H56" s="60" t="s">
        <v>2554</v>
      </c>
      <c r="I56" s="53" t="s">
        <v>8</v>
      </c>
    </row>
    <row r="57" spans="1:9">
      <c r="A57" s="48" t="s">
        <v>2555</v>
      </c>
      <c r="B57" s="101"/>
      <c r="C57" s="53" t="s">
        <v>2556</v>
      </c>
      <c r="D57" s="53" t="s">
        <v>2557</v>
      </c>
      <c r="E57" s="100">
        <v>2.4100000000000002E-3</v>
      </c>
      <c r="F57">
        <v>1000</v>
      </c>
      <c r="G57" s="58" t="s">
        <v>935</v>
      </c>
      <c r="H57" s="60" t="s">
        <v>2550</v>
      </c>
      <c r="I57" s="53" t="s">
        <v>8</v>
      </c>
    </row>
    <row r="58" spans="1:9">
      <c r="A58" s="48" t="s">
        <v>2558</v>
      </c>
      <c r="B58" s="101"/>
      <c r="C58" s="53" t="s">
        <v>2559</v>
      </c>
      <c r="D58" s="53" t="s">
        <v>2560</v>
      </c>
      <c r="E58" s="107">
        <v>3.65E-3</v>
      </c>
      <c r="F58">
        <v>1000</v>
      </c>
      <c r="G58" s="58" t="s">
        <v>926</v>
      </c>
      <c r="H58" s="60" t="s">
        <v>2561</v>
      </c>
      <c r="I58" s="53" t="s">
        <v>8</v>
      </c>
    </row>
    <row r="59" spans="1:9">
      <c r="A59" s="48" t="s">
        <v>2562</v>
      </c>
      <c r="B59" s="101"/>
      <c r="C59" s="53" t="s">
        <v>2563</v>
      </c>
      <c r="D59" s="53" t="s">
        <v>2564</v>
      </c>
      <c r="E59" s="100">
        <v>2.0000000000000001E-4</v>
      </c>
      <c r="F59">
        <v>1000</v>
      </c>
      <c r="G59" s="58" t="s">
        <v>926</v>
      </c>
      <c r="H59" s="60" t="s">
        <v>2561</v>
      </c>
      <c r="I59" s="53" t="s">
        <v>8</v>
      </c>
    </row>
    <row r="60" spans="1:9">
      <c r="A60" s="48" t="s">
        <v>2565</v>
      </c>
      <c r="B60" s="48" t="s">
        <v>2566</v>
      </c>
      <c r="C60" s="53" t="s">
        <v>2567</v>
      </c>
      <c r="D60" s="53" t="s">
        <v>2568</v>
      </c>
      <c r="E60" s="107">
        <v>4.1410000000000004E-4</v>
      </c>
      <c r="F60">
        <v>1000</v>
      </c>
      <c r="G60" s="58" t="s">
        <v>2569</v>
      </c>
      <c r="H60" s="60" t="s">
        <v>2570</v>
      </c>
      <c r="I60" s="53" t="s">
        <v>8</v>
      </c>
    </row>
    <row r="61" spans="1:9">
      <c r="A61" s="48" t="s">
        <v>2571</v>
      </c>
      <c r="B61" s="101"/>
      <c r="C61" s="53" t="s">
        <v>2572</v>
      </c>
      <c r="D61" s="53" t="s">
        <v>2573</v>
      </c>
      <c r="E61" s="100">
        <v>7.4000000000000003E-3</v>
      </c>
      <c r="F61">
        <v>1000</v>
      </c>
      <c r="G61" s="58" t="s">
        <v>2574</v>
      </c>
      <c r="H61" s="60" t="s">
        <v>2575</v>
      </c>
      <c r="I61" s="53" t="s">
        <v>8</v>
      </c>
    </row>
    <row r="62" spans="1:9">
      <c r="A62" s="48" t="s">
        <v>2576</v>
      </c>
      <c r="B62" s="101"/>
      <c r="C62" s="53" t="s">
        <v>2577</v>
      </c>
      <c r="D62" s="53" t="s">
        <v>2578</v>
      </c>
      <c r="E62" s="108">
        <v>2.07E-2</v>
      </c>
      <c r="F62">
        <v>1000</v>
      </c>
      <c r="G62" s="58" t="s">
        <v>2579</v>
      </c>
      <c r="H62" s="60" t="s">
        <v>2580</v>
      </c>
      <c r="I62" s="53" t="s">
        <v>8</v>
      </c>
    </row>
    <row r="63" spans="1:9">
      <c r="A63" s="48" t="s">
        <v>185</v>
      </c>
      <c r="B63" s="101"/>
      <c r="C63" s="53" t="s">
        <v>200</v>
      </c>
      <c r="D63" s="53" t="s">
        <v>2581</v>
      </c>
      <c r="E63" s="100">
        <v>0.1</v>
      </c>
      <c r="F63" t="s">
        <v>346</v>
      </c>
      <c r="G63" s="58" t="s">
        <v>346</v>
      </c>
      <c r="H63" s="51" t="s">
        <v>2415</v>
      </c>
      <c r="I63" s="53" t="s">
        <v>2582</v>
      </c>
    </row>
    <row r="64" spans="1:9">
      <c r="A64" s="48" t="s">
        <v>2583</v>
      </c>
      <c r="B64" s="101"/>
      <c r="C64" s="53" t="s">
        <v>2584</v>
      </c>
      <c r="D64" s="53" t="s">
        <v>2585</v>
      </c>
      <c r="E64" s="100">
        <v>0.1</v>
      </c>
      <c r="F64" t="s">
        <v>346</v>
      </c>
      <c r="G64" s="58" t="s">
        <v>346</v>
      </c>
      <c r="H64" s="51" t="s">
        <v>2415</v>
      </c>
      <c r="I64" s="53" t="s">
        <v>2586</v>
      </c>
    </row>
    <row r="65" spans="1:9">
      <c r="A65" s="48" t="s">
        <v>2587</v>
      </c>
      <c r="B65" s="48" t="s">
        <v>91</v>
      </c>
      <c r="C65" s="53" t="s">
        <v>142</v>
      </c>
      <c r="D65" s="53" t="s">
        <v>2588</v>
      </c>
      <c r="E65" s="100">
        <v>0.6</v>
      </c>
      <c r="F65">
        <v>1000</v>
      </c>
      <c r="G65" s="58" t="s">
        <v>1017</v>
      </c>
      <c r="H65" s="60" t="s">
        <v>1018</v>
      </c>
      <c r="I65" s="53" t="s">
        <v>2589</v>
      </c>
    </row>
    <row r="66" spans="1:9">
      <c r="A66" s="48" t="s">
        <v>1603</v>
      </c>
      <c r="B66" s="48" t="s">
        <v>284</v>
      </c>
      <c r="C66" s="53" t="s">
        <v>310</v>
      </c>
      <c r="D66" s="53" t="s">
        <v>2590</v>
      </c>
      <c r="E66" s="100">
        <v>1.4</v>
      </c>
      <c r="F66">
        <v>1000</v>
      </c>
      <c r="G66" s="58" t="s">
        <v>926</v>
      </c>
      <c r="H66" s="60" t="s">
        <v>1604</v>
      </c>
      <c r="I66" s="53" t="s">
        <v>2591</v>
      </c>
    </row>
    <row r="67" spans="1:9">
      <c r="A67" s="48" t="s">
        <v>157</v>
      </c>
      <c r="B67" s="48" t="s">
        <v>702</v>
      </c>
      <c r="C67" s="53" t="s">
        <v>180</v>
      </c>
      <c r="D67" s="53" t="s">
        <v>2592</v>
      </c>
      <c r="E67" s="100">
        <v>0.36</v>
      </c>
      <c r="F67">
        <v>100</v>
      </c>
      <c r="G67" s="58" t="s">
        <v>2025</v>
      </c>
      <c r="H67" s="60" t="s">
        <v>2593</v>
      </c>
      <c r="I67" s="53" t="s">
        <v>2594</v>
      </c>
    </row>
    <row r="68" spans="1:9">
      <c r="A68" s="48" t="s">
        <v>2595</v>
      </c>
      <c r="B68" s="48" t="s">
        <v>2596</v>
      </c>
      <c r="C68" s="53" t="s">
        <v>139</v>
      </c>
      <c r="D68" s="53" t="s">
        <v>2597</v>
      </c>
      <c r="E68" s="109">
        <v>6.24</v>
      </c>
      <c r="F68">
        <v>1000</v>
      </c>
      <c r="G68" s="58" t="s">
        <v>1010</v>
      </c>
      <c r="H68" s="60" t="s">
        <v>1011</v>
      </c>
      <c r="I68" s="53" t="s">
        <v>2589</v>
      </c>
    </row>
    <row r="69" spans="1:9">
      <c r="A69" s="48" t="s">
        <v>2598</v>
      </c>
      <c r="B69" s="48" t="s">
        <v>2599</v>
      </c>
      <c r="C69" s="53" t="s">
        <v>2600</v>
      </c>
      <c r="D69" s="53" t="s">
        <v>2601</v>
      </c>
      <c r="E69" s="100">
        <v>0.9</v>
      </c>
      <c r="F69">
        <v>1000</v>
      </c>
      <c r="G69" s="58" t="s">
        <v>935</v>
      </c>
      <c r="H69" s="60" t="s">
        <v>2602</v>
      </c>
      <c r="I69" s="53" t="s">
        <v>2603</v>
      </c>
    </row>
    <row r="70" spans="1:9">
      <c r="A70" s="48" t="s">
        <v>2604</v>
      </c>
      <c r="B70" s="101"/>
      <c r="C70" s="53" t="s">
        <v>374</v>
      </c>
      <c r="D70" s="53" t="s">
        <v>2605</v>
      </c>
      <c r="E70" s="110">
        <v>24.7</v>
      </c>
      <c r="F70">
        <v>1000</v>
      </c>
      <c r="G70" s="58" t="s">
        <v>926</v>
      </c>
      <c r="H70" s="60" t="s">
        <v>1613</v>
      </c>
      <c r="I70" s="53" t="s">
        <v>2582</v>
      </c>
    </row>
    <row r="71" spans="1:9">
      <c r="A71" s="48" t="s">
        <v>2606</v>
      </c>
      <c r="B71" s="101"/>
      <c r="C71" s="53" t="s">
        <v>1893</v>
      </c>
      <c r="D71" s="53" t="s">
        <v>2607</v>
      </c>
      <c r="E71" s="111">
        <v>0.69271000000000005</v>
      </c>
      <c r="F71">
        <v>1000</v>
      </c>
      <c r="G71" s="58" t="s">
        <v>965</v>
      </c>
      <c r="H71" s="63" t="s">
        <v>2608</v>
      </c>
      <c r="I71" s="53" t="s">
        <v>2594</v>
      </c>
    </row>
    <row r="72" spans="1:9">
      <c r="A72" s="48" t="s">
        <v>640</v>
      </c>
      <c r="B72" s="48" t="s">
        <v>2609</v>
      </c>
      <c r="C72" s="53" t="s">
        <v>403</v>
      </c>
      <c r="D72" s="53" t="s">
        <v>2610</v>
      </c>
      <c r="E72" s="111">
        <v>0.1</v>
      </c>
      <c r="F72">
        <v>100</v>
      </c>
      <c r="G72" s="48" t="s">
        <v>2611</v>
      </c>
      <c r="H72" s="60" t="s">
        <v>2612</v>
      </c>
      <c r="I72" s="53" t="s">
        <v>2589</v>
      </c>
    </row>
    <row r="73" spans="1:9">
      <c r="A73" s="48" t="s">
        <v>2613</v>
      </c>
      <c r="B73" s="48" t="s">
        <v>1921</v>
      </c>
      <c r="C73" s="53" t="s">
        <v>1922</v>
      </c>
      <c r="D73" s="53" t="s">
        <v>2614</v>
      </c>
      <c r="E73" s="110">
        <v>23.047000000000001</v>
      </c>
      <c r="F73">
        <v>1000</v>
      </c>
      <c r="G73" s="58" t="s">
        <v>965</v>
      </c>
      <c r="H73" s="63" t="s">
        <v>2608</v>
      </c>
      <c r="I73" s="53" t="s">
        <v>2591</v>
      </c>
    </row>
    <row r="74" spans="1:9">
      <c r="A74" s="48" t="s">
        <v>2615</v>
      </c>
      <c r="B74" s="101"/>
      <c r="C74" s="53" t="s">
        <v>2616</v>
      </c>
      <c r="D74" s="53" t="s">
        <v>2617</v>
      </c>
      <c r="E74" s="100">
        <v>0.67</v>
      </c>
      <c r="F74">
        <v>1000</v>
      </c>
      <c r="G74" s="58" t="s">
        <v>926</v>
      </c>
      <c r="H74" s="60" t="s">
        <v>2618</v>
      </c>
      <c r="I74" s="53" t="s">
        <v>2619</v>
      </c>
    </row>
    <row r="75" spans="1:9">
      <c r="A75" s="48" t="s">
        <v>2620</v>
      </c>
      <c r="B75" s="48" t="s">
        <v>2621</v>
      </c>
      <c r="C75" s="53" t="s">
        <v>2622</v>
      </c>
      <c r="D75" s="53" t="s">
        <v>2623</v>
      </c>
      <c r="E75" s="109">
        <v>1.2948</v>
      </c>
      <c r="F75">
        <v>1000</v>
      </c>
      <c r="G75" s="58" t="s">
        <v>965</v>
      </c>
      <c r="H75" s="63" t="s">
        <v>2608</v>
      </c>
      <c r="I75" s="53" t="s">
        <v>2624</v>
      </c>
    </row>
    <row r="76" spans="1:9">
      <c r="A76" s="48" t="s">
        <v>2625</v>
      </c>
      <c r="B76" s="48" t="s">
        <v>2626</v>
      </c>
      <c r="C76" s="53" t="s">
        <v>2627</v>
      </c>
      <c r="D76" s="53" t="s">
        <v>2628</v>
      </c>
      <c r="E76" s="109">
        <v>5.4748999999999999</v>
      </c>
      <c r="F76">
        <v>1000</v>
      </c>
      <c r="G76" s="58" t="s">
        <v>965</v>
      </c>
      <c r="H76" s="63" t="s">
        <v>2608</v>
      </c>
      <c r="I76" s="53" t="s">
        <v>2629</v>
      </c>
    </row>
    <row r="77" spans="1:9">
      <c r="A77" s="48" t="s">
        <v>2630</v>
      </c>
      <c r="B77" s="101"/>
      <c r="C77" s="53" t="s">
        <v>826</v>
      </c>
      <c r="D77" s="53" t="s">
        <v>2631</v>
      </c>
      <c r="E77" s="112">
        <v>7.3799999999999994E-4</v>
      </c>
      <c r="F77">
        <v>1000</v>
      </c>
      <c r="G77" s="58" t="s">
        <v>926</v>
      </c>
      <c r="H77" s="60" t="s">
        <v>2561</v>
      </c>
      <c r="I77" s="53" t="s">
        <v>2603</v>
      </c>
    </row>
    <row r="78" spans="1:9">
      <c r="A78" s="48" t="s">
        <v>2632</v>
      </c>
      <c r="B78" s="101"/>
      <c r="C78" s="53" t="s">
        <v>463</v>
      </c>
      <c r="D78" s="53" t="s">
        <v>2633</v>
      </c>
      <c r="E78" s="108">
        <v>1.1611E-2</v>
      </c>
      <c r="F78">
        <v>1000</v>
      </c>
      <c r="G78" s="58" t="s">
        <v>926</v>
      </c>
      <c r="H78" s="60" t="s">
        <v>2561</v>
      </c>
      <c r="I78" s="53" t="s">
        <v>2634</v>
      </c>
    </row>
    <row r="79" spans="1:9">
      <c r="A79" s="48" t="s">
        <v>438</v>
      </c>
      <c r="B79" s="101"/>
      <c r="C79" s="53" t="s">
        <v>460</v>
      </c>
      <c r="D79" s="53" t="s">
        <v>2635</v>
      </c>
      <c r="E79" s="108">
        <v>2.5564E-2</v>
      </c>
      <c r="F79">
        <v>1000</v>
      </c>
      <c r="G79" s="58" t="s">
        <v>935</v>
      </c>
      <c r="H79" s="60" t="s">
        <v>2550</v>
      </c>
      <c r="I79" s="53" t="s">
        <v>2603</v>
      </c>
    </row>
    <row r="80" spans="1:9">
      <c r="A80" s="48" t="s">
        <v>2636</v>
      </c>
      <c r="B80" s="101"/>
      <c r="C80" s="53" t="s">
        <v>2637</v>
      </c>
      <c r="D80" s="53" t="s">
        <v>2638</v>
      </c>
      <c r="E80" s="111">
        <v>0.13143000000000002</v>
      </c>
      <c r="F80">
        <v>1000</v>
      </c>
      <c r="G80" s="58" t="s">
        <v>935</v>
      </c>
      <c r="H80" s="60" t="s">
        <v>2550</v>
      </c>
      <c r="I80" s="53" t="s">
        <v>2619</v>
      </c>
    </row>
    <row r="81" spans="1:9">
      <c r="A81" s="48" t="s">
        <v>2639</v>
      </c>
      <c r="B81" s="101"/>
      <c r="C81" s="53" t="s">
        <v>2640</v>
      </c>
      <c r="D81" s="53" t="s">
        <v>2641</v>
      </c>
      <c r="E81" s="107">
        <v>8.6700000000000004E-4</v>
      </c>
      <c r="F81">
        <v>1000</v>
      </c>
      <c r="G81" s="58" t="s">
        <v>935</v>
      </c>
      <c r="H81" s="60" t="s">
        <v>2550</v>
      </c>
      <c r="I81" s="53" t="s">
        <v>2603</v>
      </c>
    </row>
    <row r="82" spans="1:9">
      <c r="A82" s="48" t="s">
        <v>2642</v>
      </c>
      <c r="B82" s="48" t="s">
        <v>2643</v>
      </c>
      <c r="C82" s="53" t="s">
        <v>1061</v>
      </c>
      <c r="D82" s="53" t="s">
        <v>2644</v>
      </c>
      <c r="E82" s="111">
        <v>0.93328</v>
      </c>
      <c r="F82">
        <v>1000</v>
      </c>
      <c r="G82" s="58" t="s">
        <v>965</v>
      </c>
      <c r="H82" s="63" t="s">
        <v>2608</v>
      </c>
      <c r="I82" s="53" t="s">
        <v>2619</v>
      </c>
    </row>
    <row r="83" spans="1:9">
      <c r="A83" s="48" t="s">
        <v>2645</v>
      </c>
      <c r="B83" s="101"/>
      <c r="C83" s="53" t="s">
        <v>2646</v>
      </c>
      <c r="D83" s="53" t="s">
        <v>2647</v>
      </c>
      <c r="E83" s="100">
        <v>1</v>
      </c>
      <c r="F83">
        <v>1000</v>
      </c>
      <c r="G83" s="58" t="s">
        <v>926</v>
      </c>
      <c r="H83" s="60" t="s">
        <v>2561</v>
      </c>
      <c r="I83" s="53" t="s">
        <v>2589</v>
      </c>
    </row>
    <row r="84" spans="1:9">
      <c r="A84" s="48" t="s">
        <v>366</v>
      </c>
      <c r="B84" s="101"/>
      <c r="C84" s="53" t="s">
        <v>2648</v>
      </c>
      <c r="D84" s="53" t="s">
        <v>2649</v>
      </c>
      <c r="E84" s="100">
        <v>135</v>
      </c>
      <c r="F84">
        <v>1000</v>
      </c>
      <c r="G84" s="58" t="s">
        <v>2650</v>
      </c>
      <c r="H84" s="60" t="s">
        <v>2651</v>
      </c>
      <c r="I84" s="53" t="s">
        <v>2652</v>
      </c>
    </row>
    <row r="85" spans="1:9">
      <c r="A85" s="48" t="s">
        <v>1070</v>
      </c>
      <c r="B85" s="101"/>
      <c r="C85" s="53" t="s">
        <v>1071</v>
      </c>
      <c r="D85" s="53" t="s">
        <v>2653</v>
      </c>
      <c r="E85" s="109">
        <v>22.471</v>
      </c>
      <c r="F85">
        <v>1000</v>
      </c>
      <c r="G85" s="58" t="s">
        <v>926</v>
      </c>
      <c r="H85" s="60" t="s">
        <v>2561</v>
      </c>
      <c r="I85" s="53" t="s">
        <v>2619</v>
      </c>
    </row>
    <row r="86" spans="1:9">
      <c r="A86" s="48" t="s">
        <v>2654</v>
      </c>
      <c r="B86" s="48" t="s">
        <v>1066</v>
      </c>
      <c r="C86" s="53" t="s">
        <v>2655</v>
      </c>
      <c r="D86" s="53" t="s">
        <v>2656</v>
      </c>
      <c r="E86" s="110">
        <v>13.896000000000001</v>
      </c>
      <c r="F86">
        <v>1000</v>
      </c>
      <c r="G86" s="58" t="s">
        <v>926</v>
      </c>
      <c r="H86" s="60" t="s">
        <v>2561</v>
      </c>
      <c r="I86" s="53" t="s">
        <v>2629</v>
      </c>
    </row>
    <row r="87" spans="1:9">
      <c r="A87" s="48" t="s">
        <v>416</v>
      </c>
      <c r="B87" s="101"/>
      <c r="C87" s="53" t="s">
        <v>2657</v>
      </c>
      <c r="D87" s="53" t="s">
        <v>2658</v>
      </c>
      <c r="E87" s="109">
        <v>1.3397999999999999</v>
      </c>
      <c r="F87">
        <v>1000</v>
      </c>
      <c r="G87" s="58" t="s">
        <v>926</v>
      </c>
      <c r="H87" s="60" t="s">
        <v>2561</v>
      </c>
      <c r="I87" s="53" t="s">
        <v>2629</v>
      </c>
    </row>
    <row r="88" spans="1:9">
      <c r="A88" s="48" t="s">
        <v>768</v>
      </c>
      <c r="B88" s="101"/>
      <c r="C88" s="53" t="s">
        <v>2659</v>
      </c>
      <c r="D88" s="53" t="s">
        <v>2660</v>
      </c>
      <c r="E88" s="107">
        <v>7.0608000000000008E-3</v>
      </c>
      <c r="F88">
        <v>1000</v>
      </c>
      <c r="G88" s="58" t="s">
        <v>926</v>
      </c>
      <c r="H88" s="60" t="s">
        <v>2561</v>
      </c>
      <c r="I88" s="53" t="s">
        <v>2661</v>
      </c>
    </row>
    <row r="89" spans="1:9">
      <c r="A89" s="48" t="s">
        <v>1430</v>
      </c>
      <c r="B89" s="101"/>
      <c r="C89" s="53" t="s">
        <v>1431</v>
      </c>
      <c r="D89" s="53" t="s">
        <v>2662</v>
      </c>
      <c r="E89" s="100">
        <v>0.01</v>
      </c>
      <c r="F89">
        <v>10</v>
      </c>
      <c r="G89" s="58" t="s">
        <v>1839</v>
      </c>
      <c r="H89" s="60" t="s">
        <v>2663</v>
      </c>
      <c r="I89" s="53" t="s">
        <v>2652</v>
      </c>
    </row>
    <row r="90" spans="1:9">
      <c r="A90" s="48" t="s">
        <v>2664</v>
      </c>
      <c r="B90" s="101"/>
      <c r="C90" s="53" t="s">
        <v>2665</v>
      </c>
      <c r="D90" s="53" t="s">
        <v>2666</v>
      </c>
      <c r="E90" s="107">
        <v>3.156E-3</v>
      </c>
      <c r="F90">
        <v>1000</v>
      </c>
      <c r="G90" s="58" t="s">
        <v>926</v>
      </c>
      <c r="H90" s="60" t="s">
        <v>2561</v>
      </c>
      <c r="I90" s="53" t="s">
        <v>2667</v>
      </c>
    </row>
    <row r="91" spans="1:9">
      <c r="A91" s="231" t="s">
        <v>2668</v>
      </c>
      <c r="B91" s="231"/>
      <c r="C91" s="53" t="s">
        <v>2669</v>
      </c>
      <c r="D91" s="53" t="s">
        <v>2670</v>
      </c>
      <c r="E91" s="111">
        <v>0.65442</v>
      </c>
      <c r="F91">
        <v>1000</v>
      </c>
      <c r="G91" s="58" t="s">
        <v>926</v>
      </c>
      <c r="H91" s="60" t="s">
        <v>2561</v>
      </c>
      <c r="I91" s="53" t="s">
        <v>2589</v>
      </c>
    </row>
    <row r="92" spans="1:9">
      <c r="A92" s="231" t="s">
        <v>2671</v>
      </c>
      <c r="B92" s="231"/>
      <c r="C92" s="53" t="s">
        <v>2672</v>
      </c>
      <c r="D92" s="53" t="s">
        <v>2673</v>
      </c>
      <c r="E92" s="110">
        <v>10.079000000000001</v>
      </c>
      <c r="F92">
        <v>1000</v>
      </c>
      <c r="G92" s="58" t="s">
        <v>965</v>
      </c>
      <c r="H92" s="60" t="s">
        <v>2608</v>
      </c>
      <c r="I92" s="53" t="s">
        <v>2634</v>
      </c>
    </row>
    <row r="93" spans="1:9">
      <c r="A93" s="48" t="s">
        <v>2674</v>
      </c>
      <c r="B93" s="48" t="s">
        <v>2675</v>
      </c>
      <c r="C93" s="53" t="s">
        <v>179</v>
      </c>
      <c r="D93" s="53" t="s">
        <v>2676</v>
      </c>
      <c r="E93" s="110">
        <v>10.391999999999999</v>
      </c>
      <c r="F93">
        <v>1000</v>
      </c>
      <c r="G93" s="58" t="s">
        <v>965</v>
      </c>
      <c r="H93" s="60" t="s">
        <v>2608</v>
      </c>
      <c r="I93" s="53" t="s">
        <v>2677</v>
      </c>
    </row>
    <row r="94" spans="1:9">
      <c r="A94" s="48" t="s">
        <v>2678</v>
      </c>
      <c r="B94" s="101"/>
      <c r="C94" s="53" t="s">
        <v>2679</v>
      </c>
      <c r="D94" s="53" t="s">
        <v>2680</v>
      </c>
      <c r="E94" s="109">
        <v>2.2154000000000003</v>
      </c>
      <c r="F94">
        <v>1000</v>
      </c>
      <c r="G94" s="58" t="s">
        <v>926</v>
      </c>
      <c r="H94" s="60" t="s">
        <v>2561</v>
      </c>
      <c r="I94" s="53" t="s">
        <v>2652</v>
      </c>
    </row>
    <row r="95" spans="1:9">
      <c r="A95" s="231" t="s">
        <v>2681</v>
      </c>
      <c r="B95" s="231"/>
      <c r="C95" s="53" t="s">
        <v>2682</v>
      </c>
      <c r="D95" s="53" t="s">
        <v>2683</v>
      </c>
      <c r="E95" s="111">
        <v>0.55364999999999998</v>
      </c>
      <c r="F95">
        <v>1000</v>
      </c>
      <c r="G95" s="58" t="s">
        <v>935</v>
      </c>
      <c r="H95" s="60" t="s">
        <v>2550</v>
      </c>
      <c r="I95" s="53" t="s">
        <v>2667</v>
      </c>
    </row>
    <row r="96" spans="1:9">
      <c r="A96" s="231" t="s">
        <v>2684</v>
      </c>
      <c r="B96" s="231"/>
      <c r="C96" s="53" t="s">
        <v>2685</v>
      </c>
      <c r="D96" s="53" t="s">
        <v>2686</v>
      </c>
      <c r="E96" s="108">
        <v>7.1998000000000006E-2</v>
      </c>
      <c r="F96">
        <v>1000</v>
      </c>
      <c r="G96" s="58" t="s">
        <v>935</v>
      </c>
      <c r="H96" s="60" t="s">
        <v>2550</v>
      </c>
      <c r="I96" s="53" t="s">
        <v>2667</v>
      </c>
    </row>
    <row r="97" spans="1:9">
      <c r="A97" s="231" t="s">
        <v>2687</v>
      </c>
      <c r="B97" s="231"/>
      <c r="C97" s="53" t="s">
        <v>2688</v>
      </c>
      <c r="D97" s="53" t="s">
        <v>2689</v>
      </c>
      <c r="E97" s="108">
        <v>3.2226999999999999E-2</v>
      </c>
      <c r="F97">
        <v>1000</v>
      </c>
      <c r="G97" s="58" t="s">
        <v>935</v>
      </c>
      <c r="H97" s="60" t="s">
        <v>2550</v>
      </c>
      <c r="I97" s="53" t="s">
        <v>2667</v>
      </c>
    </row>
    <row r="98" spans="1:9">
      <c r="A98" s="48" t="s">
        <v>548</v>
      </c>
      <c r="B98" s="101"/>
      <c r="C98" s="53" t="s">
        <v>2690</v>
      </c>
      <c r="D98" s="53" t="s">
        <v>2691</v>
      </c>
      <c r="E98" s="109">
        <v>2.1888000000000001</v>
      </c>
      <c r="F98">
        <v>1000</v>
      </c>
      <c r="G98" s="58" t="s">
        <v>926</v>
      </c>
      <c r="H98" s="60" t="s">
        <v>2561</v>
      </c>
      <c r="I98" s="53" t="s">
        <v>2603</v>
      </c>
    </row>
    <row r="99" spans="1:9">
      <c r="A99" s="48" t="s">
        <v>2692</v>
      </c>
      <c r="B99" s="101"/>
      <c r="C99" s="53" t="s">
        <v>2693</v>
      </c>
      <c r="D99" s="53" t="s">
        <v>2694</v>
      </c>
      <c r="E99" s="108">
        <v>2.7292E-2</v>
      </c>
      <c r="F99">
        <v>1000</v>
      </c>
      <c r="G99" s="58" t="s">
        <v>935</v>
      </c>
      <c r="H99" s="60" t="s">
        <v>2550</v>
      </c>
      <c r="I99" s="53" t="s">
        <v>2677</v>
      </c>
    </row>
    <row r="100" spans="1:9">
      <c r="A100" s="48" t="s">
        <v>2695</v>
      </c>
      <c r="B100" s="48" t="s">
        <v>2696</v>
      </c>
      <c r="C100" s="53" t="s">
        <v>2697</v>
      </c>
      <c r="D100" s="53" t="s">
        <v>2698</v>
      </c>
      <c r="E100" s="110">
        <v>30.510999999999999</v>
      </c>
      <c r="F100">
        <v>1000</v>
      </c>
      <c r="G100" s="58" t="s">
        <v>965</v>
      </c>
      <c r="H100" s="60" t="s">
        <v>2608</v>
      </c>
      <c r="I100" s="53" t="s">
        <v>2629</v>
      </c>
    </row>
    <row r="101" spans="1:9">
      <c r="A101" s="48" t="s">
        <v>2699</v>
      </c>
      <c r="B101" s="48" t="s">
        <v>2700</v>
      </c>
      <c r="C101" s="53" t="s">
        <v>2701</v>
      </c>
      <c r="D101" s="53" t="s">
        <v>2702</v>
      </c>
      <c r="E101" s="110">
        <v>38.164000000000001</v>
      </c>
      <c r="F101">
        <v>1000</v>
      </c>
      <c r="G101" s="58" t="s">
        <v>965</v>
      </c>
      <c r="H101" s="60" t="s">
        <v>2608</v>
      </c>
      <c r="I101" s="53" t="s">
        <v>2589</v>
      </c>
    </row>
    <row r="102" spans="1:9">
      <c r="A102" s="48" t="s">
        <v>2703</v>
      </c>
      <c r="B102" s="48" t="s">
        <v>799</v>
      </c>
      <c r="C102" s="53" t="s">
        <v>823</v>
      </c>
      <c r="D102" s="53" t="s">
        <v>2704</v>
      </c>
      <c r="E102" s="111">
        <v>0.66032000000000002</v>
      </c>
      <c r="F102">
        <v>1000</v>
      </c>
      <c r="G102" s="58" t="s">
        <v>965</v>
      </c>
      <c r="H102" s="60" t="s">
        <v>2608</v>
      </c>
      <c r="I102" s="53" t="s">
        <v>2589</v>
      </c>
    </row>
    <row r="103" spans="1:9">
      <c r="A103" s="48" t="s">
        <v>2705</v>
      </c>
      <c r="B103" s="101"/>
      <c r="C103" s="53" t="s">
        <v>2706</v>
      </c>
      <c r="D103" s="53" t="s">
        <v>2707</v>
      </c>
      <c r="E103" s="109">
        <v>6.8796999999999997</v>
      </c>
      <c r="F103">
        <v>1000</v>
      </c>
      <c r="G103" s="58" t="s">
        <v>965</v>
      </c>
      <c r="H103" s="60" t="s">
        <v>2608</v>
      </c>
      <c r="I103" s="53" t="s">
        <v>2619</v>
      </c>
    </row>
    <row r="104" spans="1:9">
      <c r="A104" s="48" t="s">
        <v>682</v>
      </c>
      <c r="B104" s="101"/>
      <c r="C104" s="53" t="s">
        <v>694</v>
      </c>
      <c r="D104" s="53" t="s">
        <v>2708</v>
      </c>
      <c r="E104" s="108">
        <v>6.9404999999999994E-2</v>
      </c>
      <c r="F104">
        <v>1000</v>
      </c>
      <c r="G104" s="58" t="s">
        <v>926</v>
      </c>
      <c r="H104" s="60" t="s">
        <v>2561</v>
      </c>
      <c r="I104" s="53" t="s">
        <v>2677</v>
      </c>
    </row>
    <row r="105" spans="1:9">
      <c r="A105" s="48" t="s">
        <v>289</v>
      </c>
      <c r="B105" s="101"/>
      <c r="C105" s="53" t="s">
        <v>315</v>
      </c>
      <c r="D105" s="53" t="s">
        <v>2709</v>
      </c>
      <c r="E105" s="100">
        <v>8.1000000000000013E-3</v>
      </c>
      <c r="F105">
        <v>100</v>
      </c>
      <c r="G105" s="58" t="s">
        <v>2710</v>
      </c>
      <c r="H105" s="60" t="s">
        <v>2711</v>
      </c>
      <c r="I105" s="53" t="s">
        <v>2603</v>
      </c>
    </row>
    <row r="106" spans="1:9">
      <c r="A106" s="48" t="s">
        <v>2712</v>
      </c>
      <c r="B106" s="48" t="s">
        <v>724</v>
      </c>
      <c r="C106" s="53" t="s">
        <v>758</v>
      </c>
      <c r="D106" s="53" t="s">
        <v>2713</v>
      </c>
      <c r="E106" s="111">
        <v>0.19756000000000001</v>
      </c>
      <c r="F106">
        <v>1000</v>
      </c>
      <c r="G106" s="58" t="s">
        <v>935</v>
      </c>
      <c r="H106" s="60" t="s">
        <v>2550</v>
      </c>
      <c r="I106" s="53" t="s">
        <v>2714</v>
      </c>
    </row>
    <row r="107" spans="1:9">
      <c r="A107" s="48" t="s">
        <v>2715</v>
      </c>
      <c r="B107" s="101"/>
      <c r="C107" s="53" t="s">
        <v>756</v>
      </c>
      <c r="D107" s="53" t="s">
        <v>2716</v>
      </c>
      <c r="E107" s="108">
        <v>9.6222999999999986E-3</v>
      </c>
      <c r="F107">
        <v>1000</v>
      </c>
      <c r="G107" s="58" t="s">
        <v>926</v>
      </c>
      <c r="H107" s="60" t="s">
        <v>2561</v>
      </c>
      <c r="I107" s="53" t="s">
        <v>2603</v>
      </c>
    </row>
    <row r="108" spans="1:9">
      <c r="A108" s="48" t="s">
        <v>723</v>
      </c>
      <c r="B108" s="101"/>
      <c r="C108" s="53" t="s">
        <v>2717</v>
      </c>
      <c r="D108" s="53" t="s">
        <v>2718</v>
      </c>
      <c r="E108" s="107">
        <v>1.3181E-3</v>
      </c>
      <c r="F108">
        <v>1000</v>
      </c>
      <c r="G108" s="58" t="s">
        <v>926</v>
      </c>
      <c r="H108" s="60" t="s">
        <v>2561</v>
      </c>
      <c r="I108" s="53" t="s">
        <v>2603</v>
      </c>
    </row>
    <row r="109" spans="1:9">
      <c r="A109" s="48" t="s">
        <v>2719</v>
      </c>
      <c r="B109" s="101"/>
      <c r="C109" s="53" t="s">
        <v>2720</v>
      </c>
      <c r="D109" s="53" t="s">
        <v>2721</v>
      </c>
      <c r="E109" s="109">
        <v>5.6959</v>
      </c>
      <c r="F109">
        <v>1000</v>
      </c>
      <c r="G109" s="58" t="s">
        <v>965</v>
      </c>
      <c r="H109" s="60" t="s">
        <v>2608</v>
      </c>
      <c r="I109" s="53" t="s">
        <v>2619</v>
      </c>
    </row>
    <row r="110" spans="1:9">
      <c r="A110" s="48" t="s">
        <v>1571</v>
      </c>
      <c r="B110" s="48" t="s">
        <v>2722</v>
      </c>
      <c r="C110" s="53" t="s">
        <v>1572</v>
      </c>
      <c r="D110" s="53" t="s">
        <v>2723</v>
      </c>
      <c r="E110" s="112">
        <v>5.3600000000000002E-4</v>
      </c>
      <c r="F110">
        <v>1000</v>
      </c>
      <c r="G110" s="58" t="s">
        <v>926</v>
      </c>
      <c r="H110" s="60" t="s">
        <v>2561</v>
      </c>
      <c r="I110" s="53" t="s">
        <v>2724</v>
      </c>
    </row>
    <row r="111" spans="1:9">
      <c r="A111" s="48" t="s">
        <v>292</v>
      </c>
      <c r="B111" s="101"/>
      <c r="C111" s="53" t="s">
        <v>2725</v>
      </c>
      <c r="D111" s="53" t="s">
        <v>2726</v>
      </c>
      <c r="E111" s="112">
        <v>3.0696E-4</v>
      </c>
      <c r="F111">
        <v>1000</v>
      </c>
      <c r="G111" s="58" t="s">
        <v>926</v>
      </c>
      <c r="H111" s="60" t="s">
        <v>2561</v>
      </c>
      <c r="I111" s="53" t="s">
        <v>2603</v>
      </c>
    </row>
    <row r="112" spans="1:9">
      <c r="A112" s="48" t="s">
        <v>330</v>
      </c>
      <c r="B112" s="101"/>
      <c r="C112" s="53" t="s">
        <v>337</v>
      </c>
      <c r="D112" s="53" t="s">
        <v>2727</v>
      </c>
      <c r="E112" s="113">
        <v>8.6225999999999994E-8</v>
      </c>
      <c r="F112">
        <v>1000</v>
      </c>
      <c r="G112" s="58" t="s">
        <v>926</v>
      </c>
      <c r="H112" s="60" t="s">
        <v>2561</v>
      </c>
      <c r="I112" s="53" t="s">
        <v>2603</v>
      </c>
    </row>
    <row r="113" spans="1:9">
      <c r="A113" s="48" t="s">
        <v>2728</v>
      </c>
      <c r="B113" s="101"/>
      <c r="C113" s="53" t="s">
        <v>2729</v>
      </c>
      <c r="D113" s="53" t="s">
        <v>2730</v>
      </c>
      <c r="E113" s="111">
        <v>0.50470999999999999</v>
      </c>
      <c r="F113">
        <v>1000</v>
      </c>
      <c r="G113" s="58" t="s">
        <v>965</v>
      </c>
      <c r="H113" s="60" t="s">
        <v>2608</v>
      </c>
      <c r="I113" s="53" t="s">
        <v>2591</v>
      </c>
    </row>
    <row r="114" spans="1:9">
      <c r="A114" s="48" t="s">
        <v>2731</v>
      </c>
      <c r="B114" s="48" t="s">
        <v>2732</v>
      </c>
      <c r="C114" s="53" t="s">
        <v>2733</v>
      </c>
      <c r="D114" s="53" t="s">
        <v>2734</v>
      </c>
      <c r="E114" s="110">
        <v>63.505000000000003</v>
      </c>
      <c r="F114">
        <v>1000</v>
      </c>
      <c r="G114" s="58" t="s">
        <v>965</v>
      </c>
      <c r="H114" s="60" t="s">
        <v>2608</v>
      </c>
      <c r="I114" s="53" t="s">
        <v>2591</v>
      </c>
    </row>
    <row r="115" spans="1:9">
      <c r="A115" s="48" t="s">
        <v>519</v>
      </c>
      <c r="B115" s="101"/>
      <c r="C115" s="53" t="s">
        <v>521</v>
      </c>
      <c r="D115" s="53" t="s">
        <v>2735</v>
      </c>
      <c r="E115" s="108">
        <v>2.7838999999999999E-2</v>
      </c>
      <c r="F115">
        <v>1000</v>
      </c>
      <c r="G115" s="58" t="s">
        <v>935</v>
      </c>
      <c r="H115" s="60" t="s">
        <v>2550</v>
      </c>
      <c r="I115" s="53" t="s">
        <v>2603</v>
      </c>
    </row>
    <row r="116" spans="1:9">
      <c r="A116" s="48" t="s">
        <v>326</v>
      </c>
      <c r="B116" s="101"/>
      <c r="C116" s="53" t="s">
        <v>2736</v>
      </c>
      <c r="D116" s="53" t="s">
        <v>2737</v>
      </c>
      <c r="E116" s="107">
        <v>2.9129E-3</v>
      </c>
      <c r="F116">
        <v>1000</v>
      </c>
      <c r="G116" s="58" t="s">
        <v>935</v>
      </c>
      <c r="H116" s="60" t="s">
        <v>2550</v>
      </c>
      <c r="I116" s="53" t="s">
        <v>2603</v>
      </c>
    </row>
    <row r="117" spans="1:9">
      <c r="A117" s="48" t="s">
        <v>553</v>
      </c>
      <c r="B117" s="101"/>
      <c r="C117" s="53" t="s">
        <v>2738</v>
      </c>
      <c r="D117" s="53" t="s">
        <v>2739</v>
      </c>
      <c r="E117" s="107">
        <v>1.5499999999999999E-3</v>
      </c>
      <c r="F117">
        <v>1000</v>
      </c>
      <c r="G117" s="58" t="s">
        <v>935</v>
      </c>
      <c r="H117" s="60" t="s">
        <v>2550</v>
      </c>
      <c r="I117" s="53" t="s">
        <v>2603</v>
      </c>
    </row>
    <row r="118" spans="1:9">
      <c r="A118" s="48" t="s">
        <v>2740</v>
      </c>
      <c r="B118" s="101"/>
      <c r="C118" s="53" t="s">
        <v>626</v>
      </c>
      <c r="D118" s="53" t="s">
        <v>2741</v>
      </c>
      <c r="E118" s="107">
        <v>4.4895999999999998E-3</v>
      </c>
      <c r="F118">
        <v>1000</v>
      </c>
      <c r="G118" s="58" t="s">
        <v>935</v>
      </c>
      <c r="H118" s="60" t="s">
        <v>2550</v>
      </c>
      <c r="I118" s="53" t="s">
        <v>2603</v>
      </c>
    </row>
    <row r="119" spans="1:9">
      <c r="A119" s="48" t="s">
        <v>291</v>
      </c>
      <c r="B119" s="101"/>
      <c r="C119" s="53" t="s">
        <v>317</v>
      </c>
      <c r="D119" s="53" t="s">
        <v>2742</v>
      </c>
      <c r="E119" s="107">
        <v>1.0721000000000001E-3</v>
      </c>
      <c r="F119">
        <v>1000</v>
      </c>
      <c r="G119" s="58" t="s">
        <v>935</v>
      </c>
      <c r="H119" s="60" t="s">
        <v>2550</v>
      </c>
      <c r="I119" s="53" t="s">
        <v>2603</v>
      </c>
    </row>
    <row r="120" spans="1:9">
      <c r="A120" s="48" t="s">
        <v>479</v>
      </c>
      <c r="B120" s="101"/>
      <c r="C120" s="53" t="s">
        <v>488</v>
      </c>
      <c r="D120" s="53" t="s">
        <v>2743</v>
      </c>
      <c r="E120" s="112">
        <v>1.2485E-4</v>
      </c>
      <c r="F120">
        <v>1000</v>
      </c>
      <c r="G120" s="58" t="s">
        <v>926</v>
      </c>
      <c r="H120" s="60" t="s">
        <v>2561</v>
      </c>
      <c r="I120" s="53" t="s">
        <v>2603</v>
      </c>
    </row>
    <row r="121" spans="1:9">
      <c r="A121" s="48" t="s">
        <v>295</v>
      </c>
      <c r="B121" s="101"/>
      <c r="C121" s="53" t="s">
        <v>2744</v>
      </c>
      <c r="D121" s="53" t="s">
        <v>2745</v>
      </c>
      <c r="E121" s="114">
        <v>2.0471000000000001E-5</v>
      </c>
      <c r="F121">
        <v>1000</v>
      </c>
      <c r="G121" s="58" t="s">
        <v>926</v>
      </c>
      <c r="H121" s="60" t="s">
        <v>2561</v>
      </c>
      <c r="I121" s="53" t="s">
        <v>2603</v>
      </c>
    </row>
    <row r="122" spans="1:9">
      <c r="A122" s="48" t="s">
        <v>296</v>
      </c>
      <c r="B122" s="101"/>
      <c r="C122" s="53" t="s">
        <v>322</v>
      </c>
      <c r="D122" s="53" t="s">
        <v>2746</v>
      </c>
      <c r="E122" s="115">
        <v>8.2644999999999985E-6</v>
      </c>
      <c r="F122">
        <v>1000</v>
      </c>
      <c r="G122" s="58" t="s">
        <v>926</v>
      </c>
      <c r="H122" s="60" t="s">
        <v>2561</v>
      </c>
      <c r="I122" s="53" t="s">
        <v>2603</v>
      </c>
    </row>
    <row r="123" spans="1:9">
      <c r="A123" s="48" t="s">
        <v>354</v>
      </c>
      <c r="B123" s="101"/>
      <c r="C123" s="53" t="s">
        <v>358</v>
      </c>
      <c r="D123" s="53" t="s">
        <v>2747</v>
      </c>
      <c r="E123" s="113">
        <v>5.3751999999999996E-7</v>
      </c>
      <c r="F123">
        <v>1000</v>
      </c>
      <c r="G123" s="58" t="s">
        <v>926</v>
      </c>
      <c r="H123" s="60" t="s">
        <v>2561</v>
      </c>
      <c r="I123" s="53" t="s">
        <v>2603</v>
      </c>
    </row>
    <row r="124" spans="1:9">
      <c r="A124" s="48" t="s">
        <v>329</v>
      </c>
      <c r="B124" s="101"/>
      <c r="C124" s="53" t="s">
        <v>336</v>
      </c>
      <c r="D124" s="53" t="s">
        <v>2748</v>
      </c>
      <c r="E124" s="113">
        <v>2.1544E-7</v>
      </c>
      <c r="F124">
        <v>1000</v>
      </c>
      <c r="G124" s="58" t="s">
        <v>926</v>
      </c>
      <c r="H124" s="60" t="s">
        <v>2561</v>
      </c>
      <c r="I124" s="53" t="s">
        <v>2603</v>
      </c>
    </row>
    <row r="125" spans="1:9">
      <c r="A125" s="48" t="s">
        <v>2749</v>
      </c>
      <c r="B125" s="101"/>
      <c r="C125" s="53" t="s">
        <v>357</v>
      </c>
      <c r="D125" s="53" t="s">
        <v>2750</v>
      </c>
      <c r="E125" s="116">
        <v>1.3389E-6</v>
      </c>
      <c r="F125">
        <v>1000</v>
      </c>
      <c r="G125" s="58" t="s">
        <v>926</v>
      </c>
      <c r="H125" s="60" t="s">
        <v>2561</v>
      </c>
      <c r="I125" s="53" t="s">
        <v>2603</v>
      </c>
    </row>
    <row r="126" spans="1:9">
      <c r="A126" s="48" t="s">
        <v>2751</v>
      </c>
      <c r="B126" s="101"/>
      <c r="C126" s="53" t="s">
        <v>2752</v>
      </c>
      <c r="D126" s="53" t="s">
        <v>2753</v>
      </c>
      <c r="E126" s="107">
        <v>1.9767999999999999E-3</v>
      </c>
      <c r="F126">
        <v>1000</v>
      </c>
      <c r="G126" s="58" t="s">
        <v>935</v>
      </c>
      <c r="H126" s="60" t="s">
        <v>2550</v>
      </c>
      <c r="I126" s="53" t="s">
        <v>2754</v>
      </c>
    </row>
    <row r="127" spans="1:9">
      <c r="A127" s="48" t="s">
        <v>2755</v>
      </c>
      <c r="B127" s="48" t="s">
        <v>760</v>
      </c>
      <c r="C127" s="53" t="s">
        <v>765</v>
      </c>
      <c r="D127" s="53" t="s">
        <v>2756</v>
      </c>
      <c r="E127" s="111">
        <v>0.45439999999999997</v>
      </c>
      <c r="F127">
        <v>1000</v>
      </c>
      <c r="G127" s="58" t="s">
        <v>1913</v>
      </c>
      <c r="H127" s="60" t="s">
        <v>1914</v>
      </c>
      <c r="I127" s="53" t="s">
        <v>2667</v>
      </c>
    </row>
    <row r="128" spans="1:9">
      <c r="A128" s="231" t="s">
        <v>2757</v>
      </c>
      <c r="B128" s="231"/>
      <c r="C128" s="53" t="s">
        <v>2758</v>
      </c>
      <c r="D128" s="53" t="s">
        <v>2759</v>
      </c>
      <c r="E128" s="109">
        <v>1.0854000000000001</v>
      </c>
      <c r="F128">
        <v>1000</v>
      </c>
      <c r="G128" s="58" t="s">
        <v>965</v>
      </c>
      <c r="H128" s="60" t="s">
        <v>2608</v>
      </c>
      <c r="I128" s="53" t="s">
        <v>2677</v>
      </c>
    </row>
    <row r="129" spans="1:9">
      <c r="A129" s="48" t="s">
        <v>1062</v>
      </c>
      <c r="B129" s="101"/>
      <c r="C129" s="53" t="s">
        <v>1063</v>
      </c>
      <c r="D129" s="53" t="s">
        <v>2760</v>
      </c>
      <c r="E129" s="100">
        <v>35</v>
      </c>
      <c r="F129">
        <v>1000</v>
      </c>
      <c r="G129" s="58" t="s">
        <v>1064</v>
      </c>
      <c r="H129" s="60" t="s">
        <v>1065</v>
      </c>
      <c r="I129" s="53" t="s">
        <v>2619</v>
      </c>
    </row>
    <row r="130" spans="1:9">
      <c r="A130" s="48" t="s">
        <v>2761</v>
      </c>
      <c r="B130" s="48" t="s">
        <v>1792</v>
      </c>
      <c r="C130" s="53" t="s">
        <v>1793</v>
      </c>
      <c r="D130" s="53" t="s">
        <v>2762</v>
      </c>
      <c r="E130" s="110">
        <v>240.7</v>
      </c>
      <c r="F130">
        <v>1000</v>
      </c>
      <c r="G130" s="58" t="s">
        <v>935</v>
      </c>
      <c r="H130" s="60" t="s">
        <v>2550</v>
      </c>
      <c r="I130" s="53" t="s">
        <v>2763</v>
      </c>
    </row>
    <row r="131" spans="1:9">
      <c r="A131" s="48" t="s">
        <v>2764</v>
      </c>
      <c r="B131" s="101"/>
      <c r="C131" s="53" t="s">
        <v>2765</v>
      </c>
      <c r="D131" s="53" t="s">
        <v>2766</v>
      </c>
      <c r="E131" s="109">
        <v>1.36</v>
      </c>
      <c r="F131">
        <v>1000</v>
      </c>
      <c r="G131" s="58" t="s">
        <v>2767</v>
      </c>
      <c r="H131" s="60" t="s">
        <v>2768</v>
      </c>
      <c r="I131" s="53" t="s">
        <v>2619</v>
      </c>
    </row>
    <row r="132" spans="1:9">
      <c r="A132" s="48" t="s">
        <v>2769</v>
      </c>
      <c r="B132" s="101"/>
      <c r="C132" s="53" t="s">
        <v>2770</v>
      </c>
      <c r="D132" s="53" t="s">
        <v>2771</v>
      </c>
      <c r="E132" s="108">
        <v>1.7635999999999999E-2</v>
      </c>
      <c r="F132">
        <v>1000</v>
      </c>
      <c r="G132" s="58" t="s">
        <v>926</v>
      </c>
      <c r="H132" s="60" t="s">
        <v>2561</v>
      </c>
      <c r="I132" s="53" t="s">
        <v>2772</v>
      </c>
    </row>
    <row r="133" spans="1:9">
      <c r="A133" s="48" t="s">
        <v>2773</v>
      </c>
      <c r="B133" s="101"/>
      <c r="C133" s="53" t="s">
        <v>2774</v>
      </c>
      <c r="D133" s="53" t="s">
        <v>2775</v>
      </c>
      <c r="E133" s="108">
        <v>1.226E-2</v>
      </c>
      <c r="F133">
        <v>1000</v>
      </c>
      <c r="G133" s="58" t="s">
        <v>926</v>
      </c>
      <c r="H133" s="60" t="s">
        <v>2561</v>
      </c>
      <c r="I133" s="53" t="s">
        <v>2776</v>
      </c>
    </row>
    <row r="134" spans="1:9">
      <c r="A134" s="48" t="s">
        <v>2777</v>
      </c>
      <c r="B134" s="48" t="s">
        <v>2778</v>
      </c>
      <c r="C134" s="53" t="s">
        <v>1570</v>
      </c>
      <c r="D134" s="53" t="s">
        <v>2779</v>
      </c>
      <c r="E134" s="114">
        <v>5.8700000000000004E-5</v>
      </c>
      <c r="F134">
        <v>1000</v>
      </c>
      <c r="G134" s="58" t="s">
        <v>935</v>
      </c>
      <c r="H134" s="60" t="s">
        <v>2550</v>
      </c>
      <c r="I134" s="53" t="s">
        <v>2772</v>
      </c>
    </row>
    <row r="135" spans="1:9">
      <c r="A135" s="48" t="s">
        <v>2780</v>
      </c>
      <c r="B135" s="48" t="s">
        <v>2781</v>
      </c>
      <c r="C135" s="53" t="s">
        <v>2782</v>
      </c>
      <c r="D135" s="53" t="s">
        <v>2779</v>
      </c>
      <c r="E135" s="114">
        <v>5.8700000000000004E-5</v>
      </c>
      <c r="F135">
        <v>1000</v>
      </c>
      <c r="G135" s="58" t="s">
        <v>935</v>
      </c>
      <c r="H135" s="60" t="s">
        <v>2550</v>
      </c>
      <c r="I135" s="53" t="s">
        <v>2629</v>
      </c>
    </row>
    <row r="136" spans="1:9">
      <c r="A136" s="48" t="s">
        <v>2783</v>
      </c>
      <c r="B136" s="48" t="s">
        <v>2784</v>
      </c>
      <c r="C136" s="53" t="s">
        <v>2785</v>
      </c>
      <c r="D136" s="53" t="s">
        <v>2786</v>
      </c>
      <c r="E136" s="111">
        <v>0.51400999999999997</v>
      </c>
      <c r="F136">
        <v>1000</v>
      </c>
      <c r="G136" s="58" t="s">
        <v>926</v>
      </c>
      <c r="H136" s="60" t="s">
        <v>2561</v>
      </c>
      <c r="I136" s="53" t="s">
        <v>2787</v>
      </c>
    </row>
    <row r="137" spans="1:9">
      <c r="A137" s="48" t="s">
        <v>2788</v>
      </c>
      <c r="B137" s="101"/>
      <c r="C137" s="53" t="s">
        <v>461</v>
      </c>
      <c r="D137" s="53" t="s">
        <v>2789</v>
      </c>
      <c r="E137" s="100">
        <v>0.36</v>
      </c>
      <c r="F137">
        <v>1000</v>
      </c>
      <c r="G137" s="58" t="s">
        <v>926</v>
      </c>
      <c r="H137" s="60" t="s">
        <v>1832</v>
      </c>
      <c r="I137" s="53" t="s">
        <v>2790</v>
      </c>
    </row>
    <row r="138" spans="1:9">
      <c r="A138" s="48" t="s">
        <v>155</v>
      </c>
      <c r="B138" s="101"/>
      <c r="C138" s="53" t="s">
        <v>2791</v>
      </c>
      <c r="D138" s="53" t="s">
        <v>2792</v>
      </c>
      <c r="E138" s="111">
        <v>0.40950999999999999</v>
      </c>
      <c r="F138">
        <v>1000</v>
      </c>
      <c r="G138" s="58" t="s">
        <v>926</v>
      </c>
      <c r="H138" s="60" t="s">
        <v>2561</v>
      </c>
      <c r="I138" s="53" t="s">
        <v>2714</v>
      </c>
    </row>
    <row r="139" spans="1:9">
      <c r="A139" s="48" t="s">
        <v>2793</v>
      </c>
      <c r="B139" s="48" t="s">
        <v>2794</v>
      </c>
      <c r="C139" s="53" t="s">
        <v>1946</v>
      </c>
      <c r="D139" s="53" t="s">
        <v>2795</v>
      </c>
      <c r="E139" s="100">
        <v>29</v>
      </c>
      <c r="F139">
        <v>1000</v>
      </c>
      <c r="G139" s="58" t="s">
        <v>1947</v>
      </c>
      <c r="H139" s="60" t="s">
        <v>1948</v>
      </c>
      <c r="I139" s="53" t="s">
        <v>2629</v>
      </c>
    </row>
    <row r="140" spans="1:9">
      <c r="A140" s="48" t="s">
        <v>1083</v>
      </c>
      <c r="B140" s="101"/>
      <c r="C140" s="53" t="s">
        <v>1084</v>
      </c>
      <c r="D140" s="53" t="s">
        <v>2796</v>
      </c>
      <c r="E140" s="109">
        <v>6.3</v>
      </c>
      <c r="F140">
        <v>1000</v>
      </c>
      <c r="G140" s="58" t="s">
        <v>1085</v>
      </c>
      <c r="H140" s="60" t="s">
        <v>1086</v>
      </c>
      <c r="I140" s="53" t="s">
        <v>2629</v>
      </c>
    </row>
    <row r="141" spans="1:9">
      <c r="A141" s="231" t="s">
        <v>2797</v>
      </c>
      <c r="B141" s="231"/>
      <c r="C141" s="53" t="s">
        <v>2798</v>
      </c>
      <c r="D141" s="53" t="s">
        <v>2799</v>
      </c>
      <c r="E141" s="109">
        <v>7.4508000000000001</v>
      </c>
      <c r="F141">
        <v>1000</v>
      </c>
      <c r="G141" s="58" t="s">
        <v>965</v>
      </c>
      <c r="H141" s="60" t="s">
        <v>2608</v>
      </c>
      <c r="I141" s="53" t="s">
        <v>2582</v>
      </c>
    </row>
    <row r="142" spans="1:9">
      <c r="A142" s="48" t="s">
        <v>2800</v>
      </c>
      <c r="B142" s="48" t="s">
        <v>1656</v>
      </c>
      <c r="C142" s="53" t="s">
        <v>1657</v>
      </c>
      <c r="D142" s="53" t="s">
        <v>2801</v>
      </c>
      <c r="E142" s="109">
        <v>4.8396999999999997</v>
      </c>
      <c r="F142">
        <v>1000</v>
      </c>
      <c r="G142" s="58" t="s">
        <v>965</v>
      </c>
      <c r="H142" s="60" t="s">
        <v>2608</v>
      </c>
      <c r="I142" s="53" t="s">
        <v>2776</v>
      </c>
    </row>
    <row r="143" spans="1:9">
      <c r="A143" s="48" t="s">
        <v>2802</v>
      </c>
      <c r="B143" s="48" t="s">
        <v>2803</v>
      </c>
      <c r="C143" s="53" t="s">
        <v>819</v>
      </c>
      <c r="D143" s="53" t="s">
        <v>2804</v>
      </c>
      <c r="E143" s="111">
        <v>0.35988999999999999</v>
      </c>
      <c r="F143">
        <v>1000</v>
      </c>
      <c r="G143" s="58" t="s">
        <v>965</v>
      </c>
      <c r="H143" s="60" t="s">
        <v>2608</v>
      </c>
      <c r="I143" s="53" t="s">
        <v>2589</v>
      </c>
    </row>
    <row r="144" spans="1:9">
      <c r="A144" s="48" t="s">
        <v>2805</v>
      </c>
      <c r="B144" s="48" t="s">
        <v>2345</v>
      </c>
      <c r="C144" s="53" t="s">
        <v>2346</v>
      </c>
      <c r="D144" s="53" t="s">
        <v>2806</v>
      </c>
      <c r="E144" s="110">
        <v>26.361999999999998</v>
      </c>
      <c r="F144">
        <v>1000</v>
      </c>
      <c r="G144" s="58" t="s">
        <v>965</v>
      </c>
      <c r="H144" s="60" t="s">
        <v>2807</v>
      </c>
      <c r="I144" s="53" t="s">
        <v>2589</v>
      </c>
    </row>
    <row r="145" spans="1:9">
      <c r="A145" s="48" t="s">
        <v>2808</v>
      </c>
      <c r="B145" s="48" t="s">
        <v>2809</v>
      </c>
      <c r="C145" s="53" t="s">
        <v>2810</v>
      </c>
      <c r="D145" s="53" t="s">
        <v>2811</v>
      </c>
      <c r="E145" s="111">
        <v>0.91700000000000004</v>
      </c>
      <c r="F145">
        <v>1000</v>
      </c>
      <c r="G145" s="58" t="s">
        <v>2025</v>
      </c>
      <c r="H145" s="60" t="s">
        <v>2812</v>
      </c>
      <c r="I145" s="53" t="s">
        <v>2652</v>
      </c>
    </row>
    <row r="146" spans="1:9">
      <c r="A146" s="48" t="s">
        <v>1321</v>
      </c>
      <c r="B146" s="101"/>
      <c r="C146" s="53" t="s">
        <v>1322</v>
      </c>
      <c r="D146" s="53" t="s">
        <v>2813</v>
      </c>
      <c r="E146" s="100">
        <v>0.8</v>
      </c>
      <c r="F146">
        <v>1000</v>
      </c>
      <c r="G146" s="58" t="s">
        <v>935</v>
      </c>
      <c r="H146" s="60" t="s">
        <v>1323</v>
      </c>
      <c r="I146" s="53" t="s">
        <v>2589</v>
      </c>
    </row>
    <row r="147" spans="1:9">
      <c r="A147" s="48" t="s">
        <v>2814</v>
      </c>
      <c r="B147" s="48" t="s">
        <v>1837</v>
      </c>
      <c r="C147" s="53" t="s">
        <v>1838</v>
      </c>
      <c r="D147" s="53" t="s">
        <v>2815</v>
      </c>
      <c r="E147" s="100">
        <v>6.8</v>
      </c>
      <c r="F147">
        <v>1000</v>
      </c>
      <c r="G147" s="58" t="s">
        <v>1839</v>
      </c>
      <c r="H147" s="60" t="s">
        <v>1840</v>
      </c>
      <c r="I147" s="53" t="s">
        <v>2816</v>
      </c>
    </row>
    <row r="148" spans="1:9">
      <c r="A148" s="48" t="s">
        <v>1299</v>
      </c>
      <c r="B148" s="101"/>
      <c r="C148" s="53" t="s">
        <v>1300</v>
      </c>
      <c r="D148" s="53" t="s">
        <v>2817</v>
      </c>
      <c r="E148" s="100">
        <v>6.9999999999999999E-4</v>
      </c>
      <c r="F148">
        <v>1000</v>
      </c>
      <c r="G148" s="58" t="s">
        <v>1301</v>
      </c>
      <c r="H148" s="60" t="s">
        <v>1302</v>
      </c>
      <c r="I148" s="53" t="s">
        <v>2603</v>
      </c>
    </row>
    <row r="149" spans="1:9">
      <c r="A149" s="48" t="s">
        <v>2818</v>
      </c>
      <c r="B149" s="101"/>
      <c r="C149" s="53" t="s">
        <v>2819</v>
      </c>
      <c r="D149" s="53" t="s">
        <v>2820</v>
      </c>
      <c r="E149" s="110">
        <v>64.917000000000002</v>
      </c>
      <c r="F149">
        <v>1000</v>
      </c>
      <c r="G149" s="58" t="s">
        <v>965</v>
      </c>
      <c r="H149" s="60" t="s">
        <v>2608</v>
      </c>
      <c r="I149" s="53" t="s">
        <v>2652</v>
      </c>
    </row>
    <row r="150" spans="1:9">
      <c r="A150" s="48" t="s">
        <v>2821</v>
      </c>
      <c r="B150" s="48" t="s">
        <v>2822</v>
      </c>
      <c r="C150" s="53" t="s">
        <v>2823</v>
      </c>
      <c r="D150" s="53" t="s">
        <v>2824</v>
      </c>
      <c r="E150" s="114">
        <v>4.3149999999999999E-5</v>
      </c>
      <c r="F150">
        <v>1000</v>
      </c>
      <c r="G150" s="58" t="s">
        <v>965</v>
      </c>
      <c r="H150" s="60" t="s">
        <v>2608</v>
      </c>
      <c r="I150" s="53" t="s">
        <v>2652</v>
      </c>
    </row>
    <row r="151" spans="1:9">
      <c r="A151" s="48" t="s">
        <v>2825</v>
      </c>
      <c r="B151" s="101"/>
      <c r="C151" s="53" t="s">
        <v>2826</v>
      </c>
      <c r="D151" s="53" t="s">
        <v>2827</v>
      </c>
      <c r="E151" s="112">
        <v>5.0830999999999999E-4</v>
      </c>
      <c r="F151">
        <v>1000</v>
      </c>
      <c r="G151" s="58" t="s">
        <v>935</v>
      </c>
      <c r="H151" s="60" t="s">
        <v>2550</v>
      </c>
      <c r="I151" s="53" t="s">
        <v>2828</v>
      </c>
    </row>
    <row r="152" spans="1:9">
      <c r="A152" s="48" t="s">
        <v>2829</v>
      </c>
      <c r="B152" s="101"/>
      <c r="C152" s="53" t="s">
        <v>2830</v>
      </c>
      <c r="D152" s="53" t="s">
        <v>2831</v>
      </c>
      <c r="E152" s="109">
        <v>2.9380000000000002</v>
      </c>
      <c r="F152">
        <v>1000</v>
      </c>
      <c r="G152" s="58" t="s">
        <v>926</v>
      </c>
      <c r="H152" s="60" t="s">
        <v>2561</v>
      </c>
      <c r="I152" s="53" t="s">
        <v>2591</v>
      </c>
    </row>
    <row r="153" spans="1:9">
      <c r="A153" s="48" t="s">
        <v>2832</v>
      </c>
      <c r="B153" s="101"/>
      <c r="C153" s="53" t="s">
        <v>2833</v>
      </c>
      <c r="D153" s="53" t="s">
        <v>2834</v>
      </c>
      <c r="E153" s="109">
        <v>3.2453000000000003</v>
      </c>
      <c r="F153">
        <v>1000</v>
      </c>
      <c r="G153" s="58" t="s">
        <v>926</v>
      </c>
      <c r="H153" s="60" t="s">
        <v>2561</v>
      </c>
      <c r="I153" s="53" t="s">
        <v>2629</v>
      </c>
    </row>
    <row r="154" spans="1:9">
      <c r="A154" s="48" t="s">
        <v>2835</v>
      </c>
      <c r="B154" s="101"/>
      <c r="C154" s="53" t="s">
        <v>2836</v>
      </c>
      <c r="D154" s="53" t="s">
        <v>2837</v>
      </c>
      <c r="E154" s="109">
        <v>1.9870999999999999</v>
      </c>
      <c r="F154">
        <v>1000</v>
      </c>
      <c r="G154" s="58" t="s">
        <v>965</v>
      </c>
      <c r="H154" s="60" t="s">
        <v>2608</v>
      </c>
      <c r="I154" s="53" t="s">
        <v>2667</v>
      </c>
    </row>
    <row r="155" spans="1:9">
      <c r="A155" s="231" t="s">
        <v>2838</v>
      </c>
      <c r="B155" s="231"/>
      <c r="C155" s="53" t="s">
        <v>2839</v>
      </c>
      <c r="D155" s="53" t="s">
        <v>2840</v>
      </c>
      <c r="E155" s="111">
        <v>0.87069000000000007</v>
      </c>
      <c r="F155">
        <v>1000</v>
      </c>
      <c r="G155" s="58" t="s">
        <v>926</v>
      </c>
      <c r="H155" s="60" t="s">
        <v>2561</v>
      </c>
      <c r="I155" s="53" t="s">
        <v>2603</v>
      </c>
    </row>
    <row r="156" spans="1:9">
      <c r="A156" s="231" t="s">
        <v>2841</v>
      </c>
      <c r="B156" s="231"/>
      <c r="C156" s="53" t="s">
        <v>2842</v>
      </c>
      <c r="D156" s="53" t="s">
        <v>2843</v>
      </c>
      <c r="E156" s="111">
        <v>0.10761</v>
      </c>
      <c r="F156">
        <v>1000</v>
      </c>
      <c r="G156" s="58" t="s">
        <v>935</v>
      </c>
      <c r="H156" s="60" t="s">
        <v>2550</v>
      </c>
      <c r="I156" s="53" t="s">
        <v>2790</v>
      </c>
    </row>
    <row r="157" spans="1:9">
      <c r="A157" s="48" t="s">
        <v>2844</v>
      </c>
      <c r="B157" s="101"/>
      <c r="C157" s="53" t="s">
        <v>2845</v>
      </c>
      <c r="D157" s="53" t="s">
        <v>2846</v>
      </c>
      <c r="E157" s="111">
        <v>0.36799999999999999</v>
      </c>
      <c r="F157">
        <v>1000</v>
      </c>
      <c r="G157" s="58" t="s">
        <v>926</v>
      </c>
      <c r="H157" s="60" t="s">
        <v>2561</v>
      </c>
      <c r="I157" s="53" t="s">
        <v>2652</v>
      </c>
    </row>
    <row r="158" spans="1:9">
      <c r="A158" s="48" t="s">
        <v>85</v>
      </c>
      <c r="B158" s="101"/>
      <c r="C158" s="53" t="s">
        <v>2847</v>
      </c>
      <c r="D158" s="53" t="s">
        <v>2848</v>
      </c>
      <c r="E158" s="109">
        <v>5.9029999999999996</v>
      </c>
      <c r="F158">
        <v>1000</v>
      </c>
      <c r="G158" s="58" t="s">
        <v>965</v>
      </c>
      <c r="H158" s="60" t="s">
        <v>2608</v>
      </c>
      <c r="I158" s="53" t="s">
        <v>2667</v>
      </c>
    </row>
    <row r="159" spans="1:9">
      <c r="A159" s="48" t="s">
        <v>151</v>
      </c>
      <c r="B159" s="101"/>
      <c r="C159" s="53" t="s">
        <v>174</v>
      </c>
      <c r="D159" s="53" t="s">
        <v>2849</v>
      </c>
      <c r="E159" s="111">
        <v>0.20583000000000001</v>
      </c>
      <c r="F159">
        <v>1000</v>
      </c>
      <c r="G159" s="58" t="s">
        <v>965</v>
      </c>
      <c r="H159" s="60" t="s">
        <v>2608</v>
      </c>
      <c r="I159" s="53" t="s">
        <v>2591</v>
      </c>
    </row>
    <row r="160" spans="1:9">
      <c r="A160" s="48" t="s">
        <v>2850</v>
      </c>
      <c r="B160" s="101"/>
      <c r="C160" s="53" t="s">
        <v>2851</v>
      </c>
      <c r="D160" s="53" t="s">
        <v>2852</v>
      </c>
      <c r="E160" s="110">
        <v>12.407999999999999</v>
      </c>
      <c r="F160">
        <v>1000</v>
      </c>
      <c r="G160" s="58" t="s">
        <v>926</v>
      </c>
      <c r="H160" s="60" t="s">
        <v>2561</v>
      </c>
      <c r="I160" s="53" t="s">
        <v>2591</v>
      </c>
    </row>
    <row r="161" spans="1:9">
      <c r="A161" s="231" t="s">
        <v>2853</v>
      </c>
      <c r="B161" s="231"/>
      <c r="C161" s="53" t="s">
        <v>2854</v>
      </c>
      <c r="D161" s="53" t="s">
        <v>2855</v>
      </c>
      <c r="E161" s="111">
        <v>0.85033000000000003</v>
      </c>
      <c r="F161">
        <v>1000</v>
      </c>
      <c r="G161" s="58" t="s">
        <v>965</v>
      </c>
      <c r="H161" s="60" t="s">
        <v>2608</v>
      </c>
      <c r="I161" s="53" t="s">
        <v>2629</v>
      </c>
    </row>
    <row r="162" spans="1:9">
      <c r="A162" s="48" t="s">
        <v>2856</v>
      </c>
      <c r="B162" s="101"/>
      <c r="C162" s="53" t="s">
        <v>2857</v>
      </c>
      <c r="D162" s="53" t="s">
        <v>2858</v>
      </c>
      <c r="E162" s="110">
        <v>22.423999999999999</v>
      </c>
      <c r="F162">
        <v>1000</v>
      </c>
      <c r="G162" s="58" t="s">
        <v>935</v>
      </c>
      <c r="H162" s="60" t="s">
        <v>2550</v>
      </c>
      <c r="I162" s="53" t="s">
        <v>2619</v>
      </c>
    </row>
    <row r="163" spans="1:9">
      <c r="A163" s="48" t="s">
        <v>152</v>
      </c>
      <c r="B163" s="101"/>
      <c r="C163" s="53" t="s">
        <v>175</v>
      </c>
      <c r="D163" s="53" t="s">
        <v>2859</v>
      </c>
      <c r="E163" s="109">
        <v>1.0132000000000001</v>
      </c>
      <c r="F163">
        <v>1000</v>
      </c>
      <c r="G163" s="58" t="s">
        <v>965</v>
      </c>
      <c r="H163" s="60" t="s">
        <v>2608</v>
      </c>
      <c r="I163" s="53" t="s">
        <v>2652</v>
      </c>
    </row>
    <row r="164" spans="1:9">
      <c r="A164" s="231" t="s">
        <v>2860</v>
      </c>
      <c r="B164" s="231"/>
      <c r="C164" s="53" t="s">
        <v>2861</v>
      </c>
      <c r="D164" s="53" t="s">
        <v>2862</v>
      </c>
      <c r="E164" s="110">
        <v>37.417000000000002</v>
      </c>
      <c r="F164">
        <v>1000</v>
      </c>
      <c r="G164" s="58" t="s">
        <v>965</v>
      </c>
      <c r="H164" s="60" t="s">
        <v>2608</v>
      </c>
      <c r="I164" s="53" t="s">
        <v>2591</v>
      </c>
    </row>
    <row r="165" spans="1:9">
      <c r="A165" s="231" t="s">
        <v>2863</v>
      </c>
      <c r="B165" s="231"/>
      <c r="C165" s="53" t="s">
        <v>2864</v>
      </c>
      <c r="D165" s="53" t="s">
        <v>2865</v>
      </c>
      <c r="E165" s="112">
        <v>3.6654E-4</v>
      </c>
      <c r="F165">
        <v>1000</v>
      </c>
      <c r="G165" s="58" t="s">
        <v>926</v>
      </c>
      <c r="H165" s="60" t="s">
        <v>2561</v>
      </c>
      <c r="I165" s="53" t="s">
        <v>2866</v>
      </c>
    </row>
    <row r="166" spans="1:9">
      <c r="A166" s="231" t="s">
        <v>184</v>
      </c>
      <c r="B166" s="231"/>
      <c r="C166" s="53" t="s">
        <v>199</v>
      </c>
      <c r="D166" s="53" t="s">
        <v>2867</v>
      </c>
      <c r="E166" s="107">
        <v>2.6754999999999999E-3</v>
      </c>
      <c r="F166">
        <v>1000</v>
      </c>
      <c r="G166" s="58" t="s">
        <v>926</v>
      </c>
      <c r="H166" s="60" t="s">
        <v>2561</v>
      </c>
      <c r="I166" s="53" t="s">
        <v>2603</v>
      </c>
    </row>
    <row r="167" spans="1:9">
      <c r="A167" s="48" t="s">
        <v>182</v>
      </c>
      <c r="B167" s="101"/>
      <c r="C167" s="53" t="s">
        <v>197</v>
      </c>
      <c r="D167" s="53" t="s">
        <v>2868</v>
      </c>
      <c r="E167" s="112">
        <v>5.0760000000000009E-4</v>
      </c>
      <c r="F167">
        <v>1000</v>
      </c>
      <c r="G167" s="58" t="s">
        <v>926</v>
      </c>
      <c r="H167" s="60" t="s">
        <v>2561</v>
      </c>
      <c r="I167" s="53" t="s">
        <v>2603</v>
      </c>
    </row>
    <row r="168" spans="1:9">
      <c r="A168" s="231" t="s">
        <v>2869</v>
      </c>
      <c r="B168" s="231"/>
      <c r="C168" s="53" t="s">
        <v>2870</v>
      </c>
      <c r="D168" s="53" t="s">
        <v>2871</v>
      </c>
      <c r="E168" s="111">
        <v>0.91083999999999998</v>
      </c>
      <c r="F168">
        <v>1000</v>
      </c>
      <c r="G168" s="58" t="s">
        <v>965</v>
      </c>
      <c r="H168" s="60" t="s">
        <v>2608</v>
      </c>
      <c r="I168" s="53" t="s">
        <v>2652</v>
      </c>
    </row>
    <row r="169" spans="1:9">
      <c r="A169" s="48" t="s">
        <v>2872</v>
      </c>
      <c r="B169" s="101"/>
      <c r="C169" s="53" t="s">
        <v>2873</v>
      </c>
      <c r="D169" s="53" t="s">
        <v>2874</v>
      </c>
      <c r="E169" s="109">
        <v>14.5</v>
      </c>
      <c r="F169">
        <v>1000</v>
      </c>
      <c r="G169" s="58" t="s">
        <v>1627</v>
      </c>
      <c r="H169" s="60" t="s">
        <v>1628</v>
      </c>
      <c r="I169" s="53" t="s">
        <v>2586</v>
      </c>
    </row>
    <row r="170" spans="1:9">
      <c r="A170" s="48" t="s">
        <v>2875</v>
      </c>
      <c r="B170" s="101"/>
      <c r="C170" s="53" t="s">
        <v>127</v>
      </c>
      <c r="D170" s="53" t="s">
        <v>2876</v>
      </c>
      <c r="E170" s="110">
        <v>12.215</v>
      </c>
      <c r="F170">
        <v>1000</v>
      </c>
      <c r="G170" s="58" t="s">
        <v>926</v>
      </c>
      <c r="H170" s="60" t="s">
        <v>2561</v>
      </c>
      <c r="I170" s="53" t="s">
        <v>2652</v>
      </c>
    </row>
    <row r="171" spans="1:9">
      <c r="A171" s="48" t="s">
        <v>541</v>
      </c>
      <c r="B171" s="101"/>
      <c r="C171" s="53" t="s">
        <v>578</v>
      </c>
      <c r="D171" s="53" t="s">
        <v>2877</v>
      </c>
      <c r="E171" s="108">
        <v>1.1528E-2</v>
      </c>
      <c r="F171">
        <v>1000</v>
      </c>
      <c r="G171" s="58" t="s">
        <v>935</v>
      </c>
      <c r="H171" s="60" t="s">
        <v>2550</v>
      </c>
      <c r="I171" s="53" t="s">
        <v>2603</v>
      </c>
    </row>
    <row r="172" spans="1:9">
      <c r="A172" s="48" t="s">
        <v>82</v>
      </c>
      <c r="B172" s="101"/>
      <c r="C172" s="53" t="s">
        <v>133</v>
      </c>
      <c r="D172" s="53" t="s">
        <v>2878</v>
      </c>
      <c r="E172" s="111">
        <v>0.5</v>
      </c>
      <c r="F172">
        <v>1000</v>
      </c>
      <c r="G172" s="58" t="s">
        <v>2879</v>
      </c>
      <c r="H172" s="60" t="s">
        <v>2880</v>
      </c>
      <c r="I172" s="53" t="s">
        <v>2677</v>
      </c>
    </row>
    <row r="173" spans="1:9">
      <c r="A173" s="48" t="s">
        <v>2881</v>
      </c>
      <c r="B173" s="101"/>
      <c r="C173" s="53" t="s">
        <v>675</v>
      </c>
      <c r="D173" s="53" t="s">
        <v>2882</v>
      </c>
      <c r="E173" s="108">
        <v>2.7604E-2</v>
      </c>
      <c r="F173">
        <v>1000</v>
      </c>
      <c r="G173" s="58" t="s">
        <v>935</v>
      </c>
      <c r="H173" s="60" t="s">
        <v>2550</v>
      </c>
      <c r="I173" s="53" t="s">
        <v>2629</v>
      </c>
    </row>
    <row r="174" spans="1:9">
      <c r="A174" s="48" t="s">
        <v>2883</v>
      </c>
      <c r="B174" s="101"/>
      <c r="C174" s="53" t="s">
        <v>2884</v>
      </c>
      <c r="D174" s="53" t="s">
        <v>2885</v>
      </c>
      <c r="E174" s="110">
        <v>88.221000000000004</v>
      </c>
      <c r="F174">
        <v>1000</v>
      </c>
      <c r="G174" s="58" t="s">
        <v>965</v>
      </c>
      <c r="H174" s="60" t="s">
        <v>2608</v>
      </c>
      <c r="I174" s="53" t="s">
        <v>2677</v>
      </c>
    </row>
    <row r="175" spans="1:9">
      <c r="A175" s="48" t="s">
        <v>293</v>
      </c>
      <c r="B175" s="101"/>
      <c r="C175" s="53" t="s">
        <v>319</v>
      </c>
      <c r="D175" s="53" t="s">
        <v>2886</v>
      </c>
      <c r="E175" s="114">
        <v>5.0630000000000001E-5</v>
      </c>
      <c r="F175">
        <v>1000</v>
      </c>
      <c r="G175" s="58" t="s">
        <v>926</v>
      </c>
      <c r="H175" s="60" t="s">
        <v>2561</v>
      </c>
      <c r="I175" s="53" t="s">
        <v>2603</v>
      </c>
    </row>
    <row r="176" spans="1:9">
      <c r="A176" s="48" t="s">
        <v>2887</v>
      </c>
      <c r="B176" s="101"/>
      <c r="C176" s="53" t="s">
        <v>2888</v>
      </c>
      <c r="D176" s="53" t="s">
        <v>2889</v>
      </c>
      <c r="E176" s="111">
        <v>0.37313000000000002</v>
      </c>
      <c r="F176">
        <v>1000</v>
      </c>
      <c r="G176" s="58" t="s">
        <v>926</v>
      </c>
      <c r="H176" s="60" t="s">
        <v>2561</v>
      </c>
      <c r="I176" s="53" t="s">
        <v>2772</v>
      </c>
    </row>
    <row r="177" spans="1:9">
      <c r="A177" s="48" t="s">
        <v>2890</v>
      </c>
      <c r="B177" s="48" t="s">
        <v>2891</v>
      </c>
      <c r="C177" s="53" t="s">
        <v>2892</v>
      </c>
      <c r="D177" s="53" t="s">
        <v>2893</v>
      </c>
      <c r="E177" s="111">
        <v>0.78669</v>
      </c>
      <c r="F177" s="53">
        <v>1000</v>
      </c>
      <c r="G177" s="117" t="s">
        <v>935</v>
      </c>
      <c r="H177" s="60" t="s">
        <v>2550</v>
      </c>
      <c r="I177" s="53" t="s">
        <v>2629</v>
      </c>
    </row>
    <row r="178" spans="1:9">
      <c r="A178" s="48" t="s">
        <v>2894</v>
      </c>
      <c r="B178" s="101"/>
      <c r="C178" s="53" t="s">
        <v>2895</v>
      </c>
      <c r="D178" s="53" t="s">
        <v>2896</v>
      </c>
      <c r="E178" s="111">
        <v>0.32962999999999998</v>
      </c>
      <c r="F178">
        <v>1000</v>
      </c>
      <c r="G178" s="58" t="s">
        <v>965</v>
      </c>
      <c r="H178" s="60" t="s">
        <v>2608</v>
      </c>
      <c r="I178" s="53" t="s">
        <v>2603</v>
      </c>
    </row>
    <row r="179" spans="1:9">
      <c r="A179" s="48" t="s">
        <v>290</v>
      </c>
      <c r="B179" s="101"/>
      <c r="C179" s="53" t="s">
        <v>316</v>
      </c>
      <c r="D179" s="53" t="s">
        <v>2897</v>
      </c>
      <c r="E179" s="109">
        <v>7.6</v>
      </c>
      <c r="F179">
        <v>100</v>
      </c>
      <c r="G179" s="58" t="s">
        <v>935</v>
      </c>
      <c r="H179" s="60" t="s">
        <v>1158</v>
      </c>
      <c r="I179" s="53" t="s">
        <v>2589</v>
      </c>
    </row>
    <row r="180" spans="1:9">
      <c r="A180" s="48" t="s">
        <v>1074</v>
      </c>
      <c r="B180" s="101"/>
      <c r="C180" s="53" t="s">
        <v>1075</v>
      </c>
      <c r="D180" s="53" t="s">
        <v>2898</v>
      </c>
      <c r="E180" s="110">
        <v>14</v>
      </c>
      <c r="F180">
        <v>1000</v>
      </c>
      <c r="G180" s="58" t="s">
        <v>1076</v>
      </c>
      <c r="H180" s="60" t="s">
        <v>1077</v>
      </c>
      <c r="I180" s="53" t="s">
        <v>2899</v>
      </c>
    </row>
    <row r="181" spans="1:9">
      <c r="A181" s="48" t="s">
        <v>2900</v>
      </c>
      <c r="B181" s="101"/>
      <c r="C181" s="53" t="s">
        <v>2901</v>
      </c>
      <c r="D181" s="53" t="s">
        <v>2902</v>
      </c>
      <c r="E181" s="109">
        <v>7.2427999999999999</v>
      </c>
      <c r="F181">
        <v>1000</v>
      </c>
      <c r="G181" s="58" t="s">
        <v>965</v>
      </c>
      <c r="H181" s="60" t="s">
        <v>2608</v>
      </c>
      <c r="I181" s="53" t="s">
        <v>2634</v>
      </c>
    </row>
    <row r="182" spans="1:9">
      <c r="A182" s="48" t="s">
        <v>2903</v>
      </c>
      <c r="B182" s="101"/>
      <c r="C182" s="53" t="s">
        <v>2904</v>
      </c>
      <c r="D182" s="53" t="s">
        <v>2905</v>
      </c>
      <c r="E182" s="109">
        <v>2.8393999999999999</v>
      </c>
      <c r="F182">
        <v>1000</v>
      </c>
      <c r="G182" s="58" t="s">
        <v>926</v>
      </c>
      <c r="H182" s="60" t="s">
        <v>2561</v>
      </c>
      <c r="I182" s="53" t="s">
        <v>2624</v>
      </c>
    </row>
    <row r="183" spans="1:9">
      <c r="A183" s="231" t="s">
        <v>2906</v>
      </c>
      <c r="B183" s="231"/>
      <c r="C183" s="53" t="s">
        <v>2907</v>
      </c>
      <c r="D183" s="53" t="s">
        <v>2908</v>
      </c>
      <c r="E183" s="111">
        <v>0.17524000000000001</v>
      </c>
      <c r="F183">
        <v>1000</v>
      </c>
      <c r="G183" s="58" t="s">
        <v>935</v>
      </c>
      <c r="H183" s="60" t="s">
        <v>2550</v>
      </c>
      <c r="I183" s="53" t="s">
        <v>2594</v>
      </c>
    </row>
    <row r="184" spans="1:9">
      <c r="A184" s="48" t="s">
        <v>2909</v>
      </c>
      <c r="B184" s="101"/>
      <c r="C184" s="53" t="s">
        <v>2910</v>
      </c>
      <c r="D184" s="53" t="s">
        <v>2911</v>
      </c>
      <c r="E184" s="109">
        <v>1.4870000000000001</v>
      </c>
      <c r="F184">
        <v>1000</v>
      </c>
      <c r="G184" s="58" t="s">
        <v>965</v>
      </c>
      <c r="H184" s="60" t="s">
        <v>2608</v>
      </c>
      <c r="I184" s="53" t="s">
        <v>2619</v>
      </c>
    </row>
    <row r="185" spans="1:9">
      <c r="A185" s="48" t="s">
        <v>218</v>
      </c>
      <c r="B185" s="101"/>
      <c r="C185" s="53" t="s">
        <v>241</v>
      </c>
      <c r="D185" s="53" t="s">
        <v>2912</v>
      </c>
      <c r="E185" s="108">
        <v>2.8457999999999997E-2</v>
      </c>
      <c r="F185">
        <v>1000</v>
      </c>
      <c r="G185" s="58" t="s">
        <v>926</v>
      </c>
      <c r="H185" s="60" t="s">
        <v>2913</v>
      </c>
      <c r="I185" s="53" t="s">
        <v>2603</v>
      </c>
    </row>
    <row r="186" spans="1:9">
      <c r="A186" s="48" t="s">
        <v>2914</v>
      </c>
      <c r="B186" s="48" t="s">
        <v>2915</v>
      </c>
      <c r="C186" s="53" t="s">
        <v>314</v>
      </c>
      <c r="D186" s="53" t="s">
        <v>2916</v>
      </c>
      <c r="E186" s="111">
        <v>0.27060000000000001</v>
      </c>
      <c r="F186">
        <v>1000</v>
      </c>
      <c r="G186" s="58" t="s">
        <v>926</v>
      </c>
      <c r="H186" s="60" t="s">
        <v>2561</v>
      </c>
      <c r="I186" s="53" t="s">
        <v>2724</v>
      </c>
    </row>
    <row r="187" spans="1:9">
      <c r="A187" s="48" t="s">
        <v>2917</v>
      </c>
      <c r="B187" s="101"/>
      <c r="C187" s="53" t="s">
        <v>752</v>
      </c>
      <c r="D187" s="53" t="s">
        <v>2918</v>
      </c>
      <c r="E187" s="111">
        <v>0.35608999999999996</v>
      </c>
      <c r="F187">
        <v>1000</v>
      </c>
      <c r="G187" s="58" t="s">
        <v>926</v>
      </c>
      <c r="H187" s="60" t="s">
        <v>2561</v>
      </c>
      <c r="I187" s="53" t="s">
        <v>2586</v>
      </c>
    </row>
    <row r="188" spans="1:9">
      <c r="A188" s="231" t="s">
        <v>2919</v>
      </c>
      <c r="B188" s="231"/>
      <c r="C188" s="53" t="s">
        <v>2920</v>
      </c>
      <c r="D188" s="53" t="s">
        <v>2921</v>
      </c>
      <c r="E188" s="109">
        <v>3.9836</v>
      </c>
      <c r="F188">
        <v>1000</v>
      </c>
      <c r="G188" s="58" t="s">
        <v>965</v>
      </c>
      <c r="H188" s="60" t="s">
        <v>2608</v>
      </c>
      <c r="I188" s="53" t="s">
        <v>2586</v>
      </c>
    </row>
    <row r="189" spans="1:9">
      <c r="A189" s="48" t="s">
        <v>634</v>
      </c>
      <c r="B189" s="48" t="s">
        <v>2922</v>
      </c>
      <c r="C189" s="53" t="s">
        <v>660</v>
      </c>
      <c r="D189" s="53" t="s">
        <v>2923</v>
      </c>
      <c r="E189" s="110">
        <v>26.1</v>
      </c>
      <c r="F189">
        <v>1000</v>
      </c>
      <c r="G189" s="58" t="s">
        <v>1014</v>
      </c>
      <c r="H189" s="60" t="s">
        <v>1015</v>
      </c>
      <c r="I189" s="53" t="s">
        <v>2667</v>
      </c>
    </row>
    <row r="190" spans="1:9">
      <c r="A190" s="231" t="s">
        <v>2924</v>
      </c>
      <c r="B190" s="231"/>
      <c r="C190" s="53" t="s">
        <v>2925</v>
      </c>
      <c r="D190" s="53" t="s">
        <v>2926</v>
      </c>
      <c r="E190" s="110">
        <v>13.507999999999999</v>
      </c>
      <c r="F190">
        <v>1000</v>
      </c>
      <c r="G190" s="58" t="s">
        <v>935</v>
      </c>
      <c r="H190" s="60" t="s">
        <v>2550</v>
      </c>
      <c r="I190" s="53" t="s">
        <v>2927</v>
      </c>
    </row>
    <row r="191" spans="1:9">
      <c r="A191" s="48" t="s">
        <v>2928</v>
      </c>
      <c r="B191" s="101"/>
      <c r="C191" s="53" t="s">
        <v>2929</v>
      </c>
      <c r="D191" s="53" t="s">
        <v>2930</v>
      </c>
      <c r="E191" s="109">
        <v>1.7</v>
      </c>
      <c r="F191">
        <v>1000</v>
      </c>
      <c r="G191" s="58" t="s">
        <v>926</v>
      </c>
      <c r="H191" s="60" t="s">
        <v>2931</v>
      </c>
      <c r="I191" s="53" t="s">
        <v>2582</v>
      </c>
    </row>
    <row r="192" spans="1:9">
      <c r="A192" s="48" t="s">
        <v>2932</v>
      </c>
      <c r="B192" s="101"/>
      <c r="C192" s="53" t="s">
        <v>2933</v>
      </c>
      <c r="D192" s="53" t="s">
        <v>2934</v>
      </c>
      <c r="E192" s="111">
        <v>0.42</v>
      </c>
      <c r="F192">
        <v>1000</v>
      </c>
      <c r="G192" s="58" t="s">
        <v>926</v>
      </c>
      <c r="H192" s="60" t="s">
        <v>1077</v>
      </c>
      <c r="I192" s="53" t="s">
        <v>2634</v>
      </c>
    </row>
    <row r="193" spans="1:9">
      <c r="A193" s="48" t="s">
        <v>2935</v>
      </c>
      <c r="B193" s="101"/>
      <c r="C193" s="53" t="s">
        <v>2936</v>
      </c>
      <c r="D193" s="53" t="s">
        <v>2937</v>
      </c>
      <c r="E193" s="109">
        <v>5</v>
      </c>
      <c r="F193">
        <v>1000</v>
      </c>
      <c r="G193" s="58" t="s">
        <v>2025</v>
      </c>
      <c r="H193" s="60" t="s">
        <v>2938</v>
      </c>
      <c r="I193" s="53" t="s">
        <v>2619</v>
      </c>
    </row>
    <row r="194" spans="1:9">
      <c r="A194" s="231" t="s">
        <v>2939</v>
      </c>
      <c r="B194" s="231"/>
      <c r="C194" s="53" t="s">
        <v>2940</v>
      </c>
      <c r="D194" s="53" t="s">
        <v>2941</v>
      </c>
      <c r="E194" s="109">
        <v>4.9535</v>
      </c>
      <c r="F194">
        <v>1000</v>
      </c>
      <c r="G194" s="58" t="s">
        <v>926</v>
      </c>
      <c r="H194" s="60" t="s">
        <v>2561</v>
      </c>
      <c r="I194" s="53" t="s">
        <v>2790</v>
      </c>
    </row>
    <row r="195" spans="1:9">
      <c r="A195" s="231" t="s">
        <v>2942</v>
      </c>
      <c r="B195" s="231"/>
      <c r="C195" s="53" t="s">
        <v>2943</v>
      </c>
      <c r="D195" s="53" t="s">
        <v>2944</v>
      </c>
      <c r="E195" s="109">
        <v>4.7430000000000003</v>
      </c>
      <c r="F195">
        <v>1000</v>
      </c>
      <c r="G195" s="58" t="s">
        <v>926</v>
      </c>
      <c r="H195" s="60" t="s">
        <v>2561</v>
      </c>
      <c r="I195" s="53" t="s">
        <v>2619</v>
      </c>
    </row>
    <row r="196" spans="1:9">
      <c r="A196" s="48" t="s">
        <v>2945</v>
      </c>
      <c r="B196" s="101"/>
      <c r="C196" s="53" t="s">
        <v>2946</v>
      </c>
      <c r="D196" s="53" t="s">
        <v>2947</v>
      </c>
      <c r="E196" s="111">
        <v>0.85</v>
      </c>
      <c r="F196">
        <v>1000</v>
      </c>
      <c r="G196" s="58" t="s">
        <v>2948</v>
      </c>
      <c r="H196" s="60" t="s">
        <v>2026</v>
      </c>
      <c r="I196" s="53" t="s">
        <v>2586</v>
      </c>
    </row>
    <row r="197" spans="1:9">
      <c r="A197" s="48" t="s">
        <v>2949</v>
      </c>
      <c r="B197" s="48" t="s">
        <v>2950</v>
      </c>
      <c r="C197" s="53" t="s">
        <v>1598</v>
      </c>
      <c r="D197" s="53" t="s">
        <v>2951</v>
      </c>
      <c r="E197" s="109">
        <v>5.2853999999999992</v>
      </c>
      <c r="F197">
        <v>1000</v>
      </c>
      <c r="G197" s="58" t="s">
        <v>965</v>
      </c>
      <c r="H197" s="60" t="s">
        <v>2608</v>
      </c>
      <c r="I197" s="53" t="s">
        <v>2634</v>
      </c>
    </row>
    <row r="198" spans="1:9">
      <c r="A198" s="48" t="s">
        <v>2283</v>
      </c>
      <c r="B198" s="101"/>
      <c r="C198" s="53" t="s">
        <v>2284</v>
      </c>
      <c r="D198" s="53" t="s">
        <v>2952</v>
      </c>
      <c r="E198" s="111">
        <v>0.43587999999999999</v>
      </c>
      <c r="F198">
        <v>1000</v>
      </c>
      <c r="G198" s="58" t="s">
        <v>965</v>
      </c>
      <c r="H198" s="60" t="s">
        <v>2608</v>
      </c>
      <c r="I198" s="53" t="s">
        <v>2652</v>
      </c>
    </row>
    <row r="199" spans="1:9">
      <c r="A199" s="231" t="s">
        <v>2953</v>
      </c>
      <c r="B199" s="231"/>
      <c r="C199" s="53" t="s">
        <v>2954</v>
      </c>
      <c r="D199" s="53" t="s">
        <v>2955</v>
      </c>
      <c r="E199" s="107">
        <v>9.4634000000000003E-3</v>
      </c>
      <c r="F199">
        <v>1000</v>
      </c>
      <c r="G199" s="58" t="s">
        <v>935</v>
      </c>
      <c r="H199" s="60" t="s">
        <v>2550</v>
      </c>
      <c r="I199" s="53" t="s">
        <v>2591</v>
      </c>
    </row>
    <row r="200" spans="1:9">
      <c r="A200" s="231" t="s">
        <v>2956</v>
      </c>
      <c r="B200" s="231"/>
      <c r="C200" s="53" t="s">
        <v>2957</v>
      </c>
      <c r="D200" s="53" t="s">
        <v>2958</v>
      </c>
      <c r="E200" s="111">
        <v>0.58213999999999999</v>
      </c>
      <c r="F200">
        <v>1000</v>
      </c>
      <c r="G200" s="58" t="s">
        <v>926</v>
      </c>
      <c r="H200" s="60" t="s">
        <v>2561</v>
      </c>
      <c r="I200" s="53" t="s">
        <v>2652</v>
      </c>
    </row>
    <row r="201" spans="1:9">
      <c r="A201" s="231" t="s">
        <v>2959</v>
      </c>
      <c r="B201" s="231"/>
      <c r="C201" s="53" t="s">
        <v>2960</v>
      </c>
      <c r="D201" s="53" t="s">
        <v>2961</v>
      </c>
      <c r="E201" s="112">
        <v>2.1431E-4</v>
      </c>
      <c r="F201">
        <v>1000</v>
      </c>
      <c r="G201" s="58" t="s">
        <v>935</v>
      </c>
      <c r="H201" s="60" t="s">
        <v>2550</v>
      </c>
      <c r="I201" s="53" t="s">
        <v>2790</v>
      </c>
    </row>
    <row r="202" spans="1:9">
      <c r="A202" s="48" t="s">
        <v>2962</v>
      </c>
      <c r="B202" s="101"/>
      <c r="C202" s="53" t="s">
        <v>2963</v>
      </c>
      <c r="D202" s="53" t="s">
        <v>2964</v>
      </c>
      <c r="E202" s="109">
        <v>3.8506999999999998</v>
      </c>
      <c r="F202">
        <v>1000</v>
      </c>
      <c r="G202" s="58" t="s">
        <v>965</v>
      </c>
      <c r="H202" s="60" t="s">
        <v>2608</v>
      </c>
      <c r="I202" s="53" t="s">
        <v>2899</v>
      </c>
    </row>
    <row r="203" spans="1:9">
      <c r="A203" s="48" t="s">
        <v>2965</v>
      </c>
      <c r="B203" s="101"/>
      <c r="C203" s="53" t="s">
        <v>2966</v>
      </c>
      <c r="D203" s="53" t="s">
        <v>2967</v>
      </c>
      <c r="E203" s="109">
        <v>2.6</v>
      </c>
      <c r="F203">
        <v>1000</v>
      </c>
      <c r="G203" s="58" t="s">
        <v>926</v>
      </c>
      <c r="H203" s="60" t="s">
        <v>2968</v>
      </c>
      <c r="I203" s="53" t="s">
        <v>2899</v>
      </c>
    </row>
    <row r="204" spans="1:9">
      <c r="A204" s="48" t="s">
        <v>2969</v>
      </c>
      <c r="B204" s="48" t="s">
        <v>2970</v>
      </c>
      <c r="C204" s="53" t="s">
        <v>2971</v>
      </c>
      <c r="D204" s="53" t="s">
        <v>2972</v>
      </c>
      <c r="E204" s="109">
        <v>8.7666000000000004</v>
      </c>
      <c r="F204" s="53">
        <v>1000</v>
      </c>
      <c r="G204" s="117" t="s">
        <v>965</v>
      </c>
      <c r="H204" s="60" t="s">
        <v>2608</v>
      </c>
      <c r="I204" s="53" t="s">
        <v>2582</v>
      </c>
    </row>
    <row r="205" spans="1:9">
      <c r="A205" s="48" t="s">
        <v>2973</v>
      </c>
      <c r="B205" s="101"/>
      <c r="C205" s="53" t="s">
        <v>2974</v>
      </c>
      <c r="D205" s="53" t="s">
        <v>2975</v>
      </c>
      <c r="E205" s="109">
        <v>7.5152999999999999</v>
      </c>
      <c r="F205">
        <v>1000</v>
      </c>
      <c r="G205" s="58" t="s">
        <v>926</v>
      </c>
      <c r="H205" s="60" t="s">
        <v>2561</v>
      </c>
      <c r="I205" s="53" t="s">
        <v>2591</v>
      </c>
    </row>
    <row r="206" spans="1:9">
      <c r="A206" s="48" t="s">
        <v>148</v>
      </c>
      <c r="B206" s="101"/>
      <c r="C206" s="53" t="s">
        <v>171</v>
      </c>
      <c r="D206" s="53" t="s">
        <v>2976</v>
      </c>
      <c r="E206" s="109">
        <v>7.7214</v>
      </c>
      <c r="F206">
        <v>1000</v>
      </c>
      <c r="G206" s="58" t="s">
        <v>926</v>
      </c>
      <c r="H206" s="60" t="s">
        <v>2561</v>
      </c>
      <c r="I206" s="53" t="s">
        <v>2652</v>
      </c>
    </row>
    <row r="207" spans="1:9">
      <c r="A207" s="48" t="s">
        <v>2977</v>
      </c>
      <c r="B207" s="48" t="s">
        <v>1867</v>
      </c>
      <c r="C207" s="53" t="s">
        <v>1868</v>
      </c>
      <c r="D207" s="53" t="s">
        <v>2978</v>
      </c>
      <c r="E207" s="109">
        <v>4.766</v>
      </c>
      <c r="F207">
        <v>1000</v>
      </c>
      <c r="G207" s="58" t="s">
        <v>965</v>
      </c>
      <c r="H207" s="60" t="s">
        <v>2608</v>
      </c>
      <c r="I207" s="53" t="s">
        <v>2619</v>
      </c>
    </row>
    <row r="208" spans="1:9">
      <c r="A208" s="231" t="s">
        <v>2979</v>
      </c>
      <c r="B208" s="231"/>
      <c r="C208" s="53" t="s">
        <v>2980</v>
      </c>
      <c r="D208" s="53" t="s">
        <v>2981</v>
      </c>
      <c r="E208" s="109">
        <v>1.3511</v>
      </c>
      <c r="F208">
        <v>1000</v>
      </c>
      <c r="G208" s="58" t="s">
        <v>965</v>
      </c>
      <c r="H208" s="60" t="s">
        <v>2608</v>
      </c>
      <c r="I208" s="53" t="s">
        <v>2790</v>
      </c>
    </row>
    <row r="209" spans="1:9">
      <c r="A209" s="231" t="s">
        <v>531</v>
      </c>
      <c r="B209" s="231"/>
      <c r="C209" s="53" t="s">
        <v>534</v>
      </c>
      <c r="D209" s="118" t="s">
        <v>2982</v>
      </c>
      <c r="E209" s="109">
        <v>1245.6790000000001</v>
      </c>
      <c r="F209" s="53">
        <v>1000</v>
      </c>
      <c r="G209" s="117" t="s">
        <v>965</v>
      </c>
      <c r="H209" s="60" t="s">
        <v>2608</v>
      </c>
      <c r="I209" s="53" t="s">
        <v>2667</v>
      </c>
    </row>
    <row r="210" spans="1:9">
      <c r="A210" s="48" t="s">
        <v>2983</v>
      </c>
      <c r="B210" s="101"/>
      <c r="C210" s="53" t="s">
        <v>2984</v>
      </c>
      <c r="D210" s="118" t="s">
        <v>2985</v>
      </c>
      <c r="E210" s="114">
        <v>1.3346999999999999E-5</v>
      </c>
      <c r="F210">
        <v>1000</v>
      </c>
      <c r="G210" s="58" t="s">
        <v>926</v>
      </c>
      <c r="H210" s="60" t="s">
        <v>2561</v>
      </c>
      <c r="I210" s="53" t="s">
        <v>2790</v>
      </c>
    </row>
    <row r="211" spans="1:9">
      <c r="A211" s="48" t="s">
        <v>2986</v>
      </c>
      <c r="B211" s="101"/>
      <c r="C211" s="53" t="s">
        <v>2987</v>
      </c>
      <c r="D211" s="118" t="s">
        <v>2988</v>
      </c>
      <c r="E211" s="109">
        <v>1.5629999999999999</v>
      </c>
      <c r="F211">
        <v>1000</v>
      </c>
      <c r="G211" s="58" t="s">
        <v>926</v>
      </c>
      <c r="H211" s="60" t="s">
        <v>2561</v>
      </c>
      <c r="I211" s="53" t="s">
        <v>2591</v>
      </c>
    </row>
    <row r="212" spans="1:9">
      <c r="A212" s="48" t="s">
        <v>2989</v>
      </c>
      <c r="B212" s="101"/>
      <c r="C212" s="53" t="s">
        <v>2990</v>
      </c>
      <c r="D212" s="118" t="s">
        <v>2991</v>
      </c>
      <c r="E212" s="111">
        <v>0.13828000000000001</v>
      </c>
      <c r="F212" s="53">
        <v>1000</v>
      </c>
      <c r="G212" s="117" t="s">
        <v>935</v>
      </c>
      <c r="H212" s="60" t="s">
        <v>2550</v>
      </c>
      <c r="I212" s="53" t="s">
        <v>2992</v>
      </c>
    </row>
    <row r="213" spans="1:9">
      <c r="A213" s="48" t="s">
        <v>2993</v>
      </c>
      <c r="B213" s="101"/>
      <c r="C213" s="53" t="s">
        <v>2994</v>
      </c>
      <c r="D213" s="118" t="s">
        <v>2995</v>
      </c>
      <c r="E213" s="109">
        <v>5.8179999999999996</v>
      </c>
      <c r="F213">
        <v>1000</v>
      </c>
      <c r="G213" s="58" t="s">
        <v>965</v>
      </c>
      <c r="H213" s="60" t="s">
        <v>2608</v>
      </c>
      <c r="I213" s="53" t="s">
        <v>2667</v>
      </c>
    </row>
    <row r="214" spans="1:9">
      <c r="A214" s="231" t="s">
        <v>2996</v>
      </c>
      <c r="B214" s="231"/>
      <c r="C214" s="53" t="s">
        <v>2997</v>
      </c>
      <c r="D214" s="118" t="s">
        <v>2998</v>
      </c>
      <c r="E214" s="109">
        <v>1.6031</v>
      </c>
      <c r="F214" s="53">
        <v>1000</v>
      </c>
      <c r="G214" s="117" t="s">
        <v>965</v>
      </c>
      <c r="H214" s="60" t="s">
        <v>2608</v>
      </c>
      <c r="I214" s="53" t="s">
        <v>2586</v>
      </c>
    </row>
    <row r="215" spans="1:9">
      <c r="A215" s="48" t="s">
        <v>2999</v>
      </c>
      <c r="B215" s="101"/>
      <c r="C215" s="53" t="s">
        <v>3000</v>
      </c>
      <c r="D215" s="118" t="s">
        <v>3001</v>
      </c>
      <c r="E215" s="107">
        <v>1.0325E-3</v>
      </c>
      <c r="F215">
        <v>1000</v>
      </c>
      <c r="G215" s="58" t="s">
        <v>935</v>
      </c>
      <c r="H215" s="60" t="s">
        <v>2550</v>
      </c>
      <c r="I215" s="53" t="s">
        <v>2619</v>
      </c>
    </row>
    <row r="216" spans="1:9">
      <c r="A216" s="48" t="s">
        <v>3002</v>
      </c>
      <c r="B216" s="101"/>
      <c r="C216" s="53" t="s">
        <v>3003</v>
      </c>
      <c r="D216" s="118" t="s">
        <v>3004</v>
      </c>
      <c r="E216" s="111">
        <v>0.75</v>
      </c>
      <c r="F216">
        <v>1000</v>
      </c>
      <c r="G216" s="58" t="s">
        <v>1085</v>
      </c>
      <c r="H216" s="60" t="s">
        <v>3005</v>
      </c>
      <c r="I216" s="53" t="s">
        <v>2652</v>
      </c>
    </row>
    <row r="217" spans="1:9">
      <c r="A217" s="231" t="s">
        <v>3006</v>
      </c>
      <c r="B217" s="231"/>
      <c r="C217" s="53" t="s">
        <v>3007</v>
      </c>
      <c r="D217" s="118" t="s">
        <v>3008</v>
      </c>
      <c r="E217" s="111">
        <v>0.73653999999999997</v>
      </c>
      <c r="F217">
        <v>1000</v>
      </c>
      <c r="G217" s="58" t="s">
        <v>935</v>
      </c>
      <c r="H217" s="60" t="s">
        <v>2550</v>
      </c>
      <c r="I217" s="53" t="s">
        <v>2866</v>
      </c>
    </row>
    <row r="218" spans="1:9">
      <c r="A218" s="48" t="s">
        <v>3009</v>
      </c>
      <c r="B218" s="101"/>
      <c r="C218" s="53" t="s">
        <v>3010</v>
      </c>
      <c r="D218" s="118" t="s">
        <v>3011</v>
      </c>
      <c r="E218" s="109">
        <v>1.2232000000000001</v>
      </c>
      <c r="F218">
        <v>1000</v>
      </c>
      <c r="G218" s="58" t="s">
        <v>965</v>
      </c>
      <c r="H218" s="60" t="s">
        <v>2608</v>
      </c>
      <c r="I218" s="53" t="s">
        <v>2667</v>
      </c>
    </row>
    <row r="219" spans="1:9">
      <c r="A219" s="231" t="s">
        <v>3012</v>
      </c>
      <c r="B219" s="231"/>
      <c r="C219" s="53" t="s">
        <v>3013</v>
      </c>
      <c r="D219" s="118" t="s">
        <v>3014</v>
      </c>
      <c r="E219" s="110">
        <v>53.304000000000002</v>
      </c>
      <c r="F219">
        <v>1000</v>
      </c>
      <c r="G219" s="58" t="s">
        <v>965</v>
      </c>
      <c r="H219" s="60" t="s">
        <v>2608</v>
      </c>
      <c r="I219" s="53" t="s">
        <v>2589</v>
      </c>
    </row>
    <row r="220" spans="1:9">
      <c r="A220" s="48" t="s">
        <v>3015</v>
      </c>
      <c r="B220" s="101"/>
      <c r="C220" s="53" t="s">
        <v>3016</v>
      </c>
      <c r="D220" s="118" t="s">
        <v>3017</v>
      </c>
      <c r="E220" s="114">
        <v>1.3551000000000001E-5</v>
      </c>
      <c r="F220" s="53">
        <v>1000</v>
      </c>
      <c r="G220" s="117" t="s">
        <v>926</v>
      </c>
      <c r="H220" s="60" t="s">
        <v>2561</v>
      </c>
      <c r="I220" s="53" t="s">
        <v>3018</v>
      </c>
    </row>
    <row r="221" spans="1:9">
      <c r="A221" s="231" t="s">
        <v>3019</v>
      </c>
      <c r="B221" s="231"/>
      <c r="C221" s="53" t="s">
        <v>515</v>
      </c>
      <c r="D221" s="118" t="s">
        <v>3020</v>
      </c>
      <c r="E221" s="108">
        <v>3.5000000000000003E-2</v>
      </c>
      <c r="F221" s="53">
        <v>1000</v>
      </c>
      <c r="G221" s="117" t="s">
        <v>935</v>
      </c>
      <c r="H221" s="60" t="s">
        <v>2550</v>
      </c>
      <c r="I221" s="53" t="s">
        <v>2586</v>
      </c>
    </row>
    <row r="222" spans="1:9">
      <c r="A222" s="231" t="s">
        <v>3021</v>
      </c>
      <c r="B222" s="231"/>
      <c r="C222" s="53" t="s">
        <v>3022</v>
      </c>
      <c r="D222" s="118" t="s">
        <v>3023</v>
      </c>
      <c r="E222" s="110">
        <v>68.180000000000007</v>
      </c>
      <c r="F222">
        <v>1000</v>
      </c>
      <c r="G222" s="58" t="s">
        <v>926</v>
      </c>
      <c r="H222" s="60" t="s">
        <v>2561</v>
      </c>
      <c r="I222" s="53" t="s">
        <v>2629</v>
      </c>
    </row>
    <row r="223" spans="1:9">
      <c r="A223" s="48" t="s">
        <v>3024</v>
      </c>
      <c r="B223" s="101"/>
      <c r="C223" s="53" t="s">
        <v>3025</v>
      </c>
      <c r="D223" s="118" t="s">
        <v>3026</v>
      </c>
      <c r="E223" s="111">
        <v>0.85841000000000001</v>
      </c>
      <c r="F223">
        <v>1000</v>
      </c>
      <c r="G223" s="58" t="s">
        <v>926</v>
      </c>
      <c r="H223" s="60" t="s">
        <v>2561</v>
      </c>
      <c r="I223" s="53" t="s">
        <v>2667</v>
      </c>
    </row>
    <row r="224" spans="1:9">
      <c r="A224" s="48" t="s">
        <v>3027</v>
      </c>
      <c r="B224" s="101"/>
      <c r="C224" s="53" t="s">
        <v>3028</v>
      </c>
      <c r="D224" s="118" t="s">
        <v>3029</v>
      </c>
      <c r="E224" s="111">
        <v>0.62130999999999992</v>
      </c>
      <c r="F224">
        <v>1000</v>
      </c>
      <c r="G224" s="58" t="s">
        <v>965</v>
      </c>
      <c r="H224" s="60" t="s">
        <v>2608</v>
      </c>
      <c r="I224" s="53" t="s">
        <v>2619</v>
      </c>
    </row>
    <row r="225" spans="1:9">
      <c r="A225" s="48" t="s">
        <v>3030</v>
      </c>
      <c r="B225" s="101"/>
      <c r="C225" s="53" t="s">
        <v>3031</v>
      </c>
      <c r="D225" s="118" t="s">
        <v>3032</v>
      </c>
      <c r="E225" s="111">
        <v>0.13550999999999999</v>
      </c>
      <c r="F225">
        <v>1000</v>
      </c>
      <c r="G225" s="58" t="s">
        <v>935</v>
      </c>
      <c r="H225" s="60" t="s">
        <v>2550</v>
      </c>
      <c r="I225" s="53" t="s">
        <v>2667</v>
      </c>
    </row>
    <row r="226" spans="1:9">
      <c r="A226" s="48" t="s">
        <v>3033</v>
      </c>
      <c r="B226" s="101"/>
      <c r="C226" s="53" t="s">
        <v>3034</v>
      </c>
      <c r="D226" s="118" t="s">
        <v>3035</v>
      </c>
      <c r="E226" s="108">
        <v>8.309200000000001E-3</v>
      </c>
      <c r="F226">
        <v>1000</v>
      </c>
      <c r="G226" s="58" t="s">
        <v>935</v>
      </c>
      <c r="H226" s="60" t="s">
        <v>2550</v>
      </c>
      <c r="I226" s="53" t="s">
        <v>3036</v>
      </c>
    </row>
    <row r="227" spans="1:9">
      <c r="A227" s="48" t="s">
        <v>3037</v>
      </c>
      <c r="B227" s="101"/>
      <c r="C227" s="53" t="s">
        <v>3038</v>
      </c>
      <c r="D227" s="118" t="s">
        <v>3039</v>
      </c>
      <c r="E227" s="110">
        <v>18.899999999999999</v>
      </c>
      <c r="F227">
        <v>1000</v>
      </c>
      <c r="G227" s="58" t="s">
        <v>935</v>
      </c>
      <c r="H227" s="60" t="s">
        <v>3040</v>
      </c>
      <c r="I227" s="53" t="s">
        <v>2619</v>
      </c>
    </row>
    <row r="228" spans="1:9">
      <c r="A228" s="231" t="s">
        <v>3041</v>
      </c>
      <c r="B228" s="231"/>
      <c r="C228" s="53" t="s">
        <v>3042</v>
      </c>
      <c r="D228" s="118" t="s">
        <v>3043</v>
      </c>
      <c r="E228" s="109">
        <v>2.7094</v>
      </c>
      <c r="F228">
        <v>1000</v>
      </c>
      <c r="G228" s="58" t="s">
        <v>926</v>
      </c>
      <c r="H228" s="60" t="s">
        <v>2561</v>
      </c>
      <c r="I228" s="53" t="s">
        <v>2629</v>
      </c>
    </row>
    <row r="229" spans="1:9">
      <c r="A229" s="48" t="s">
        <v>3044</v>
      </c>
      <c r="B229" s="101"/>
      <c r="C229" s="53" t="s">
        <v>3045</v>
      </c>
      <c r="D229" s="118" t="s">
        <v>3046</v>
      </c>
      <c r="E229" s="109">
        <v>6.7717000000000001</v>
      </c>
      <c r="F229">
        <v>1000</v>
      </c>
      <c r="G229" s="58" t="s">
        <v>965</v>
      </c>
      <c r="H229" s="60" t="s">
        <v>2608</v>
      </c>
      <c r="I229" s="53" t="s">
        <v>2586</v>
      </c>
    </row>
    <row r="230" spans="1:9">
      <c r="A230" s="48" t="s">
        <v>3047</v>
      </c>
      <c r="B230" s="101"/>
      <c r="C230" s="53" t="s">
        <v>3048</v>
      </c>
      <c r="D230" s="118" t="s">
        <v>3049</v>
      </c>
      <c r="E230" s="111">
        <v>0.36722000000000005</v>
      </c>
      <c r="F230">
        <v>1000</v>
      </c>
      <c r="G230" s="58" t="s">
        <v>926</v>
      </c>
      <c r="H230" s="60" t="s">
        <v>2561</v>
      </c>
      <c r="I230" s="53" t="s">
        <v>2619</v>
      </c>
    </row>
    <row r="231" spans="1:9">
      <c r="A231" s="48" t="s">
        <v>3050</v>
      </c>
      <c r="B231" s="101"/>
      <c r="C231" s="53" t="s">
        <v>3051</v>
      </c>
      <c r="D231" s="118" t="s">
        <v>3052</v>
      </c>
      <c r="E231" s="109">
        <v>5.5363999999999995</v>
      </c>
      <c r="F231">
        <v>1000</v>
      </c>
      <c r="G231" s="58" t="s">
        <v>926</v>
      </c>
      <c r="H231" s="60" t="s">
        <v>2561</v>
      </c>
      <c r="I231" s="53" t="s">
        <v>2619</v>
      </c>
    </row>
    <row r="232" spans="1:9">
      <c r="A232" s="48" t="s">
        <v>3053</v>
      </c>
      <c r="B232" s="101"/>
      <c r="C232" s="53" t="s">
        <v>3054</v>
      </c>
      <c r="D232" s="118" t="s">
        <v>3055</v>
      </c>
      <c r="E232" s="108">
        <v>4.8845E-2</v>
      </c>
      <c r="F232">
        <v>1000</v>
      </c>
      <c r="G232" s="58" t="s">
        <v>926</v>
      </c>
      <c r="H232" s="60" t="s">
        <v>2561</v>
      </c>
      <c r="I232" s="53" t="s">
        <v>2667</v>
      </c>
    </row>
    <row r="233" spans="1:9">
      <c r="A233" s="48" t="s">
        <v>798</v>
      </c>
      <c r="B233" s="101"/>
      <c r="C233" s="53" t="s">
        <v>3056</v>
      </c>
      <c r="D233" s="53" t="s">
        <v>3057</v>
      </c>
      <c r="E233" s="109">
        <v>3.6259999999999999</v>
      </c>
      <c r="F233" s="53">
        <v>1000</v>
      </c>
      <c r="G233" s="117" t="s">
        <v>965</v>
      </c>
      <c r="H233" s="60" t="s">
        <v>2608</v>
      </c>
      <c r="I233" s="53" t="s">
        <v>2629</v>
      </c>
    </row>
    <row r="234" spans="1:9">
      <c r="A234" s="231" t="s">
        <v>3058</v>
      </c>
      <c r="B234" s="231"/>
      <c r="C234" s="53" t="s">
        <v>3059</v>
      </c>
      <c r="D234" s="118" t="s">
        <v>3060</v>
      </c>
      <c r="E234" s="109">
        <v>9.2717000000000009</v>
      </c>
      <c r="F234">
        <v>1000</v>
      </c>
      <c r="G234" s="58" t="s">
        <v>935</v>
      </c>
      <c r="H234" s="60" t="s">
        <v>2550</v>
      </c>
      <c r="I234" s="53" t="s">
        <v>2591</v>
      </c>
    </row>
    <row r="235" spans="1:9">
      <c r="A235" s="48" t="s">
        <v>3061</v>
      </c>
      <c r="B235" s="101"/>
      <c r="C235" s="53" t="s">
        <v>3062</v>
      </c>
      <c r="D235" s="118" t="s">
        <v>3063</v>
      </c>
      <c r="E235" s="110">
        <v>67.575000000000003</v>
      </c>
      <c r="F235">
        <v>1000</v>
      </c>
      <c r="G235" s="58" t="s">
        <v>965</v>
      </c>
      <c r="H235" s="60" t="s">
        <v>2608</v>
      </c>
      <c r="I235" s="53" t="s">
        <v>2586</v>
      </c>
    </row>
    <row r="236" spans="1:9">
      <c r="A236" s="231" t="s">
        <v>3064</v>
      </c>
      <c r="B236" s="231"/>
      <c r="C236" s="53" t="s">
        <v>3065</v>
      </c>
      <c r="D236" s="118" t="s">
        <v>3066</v>
      </c>
      <c r="E236" s="111">
        <v>0.86775999999999998</v>
      </c>
      <c r="F236">
        <v>1000</v>
      </c>
      <c r="G236" s="58" t="s">
        <v>935</v>
      </c>
      <c r="H236" s="60" t="s">
        <v>2550</v>
      </c>
      <c r="I236" s="53" t="s">
        <v>2714</v>
      </c>
    </row>
    <row r="237" spans="1:9">
      <c r="A237" s="48" t="s">
        <v>3067</v>
      </c>
      <c r="B237" s="101"/>
      <c r="C237" s="53" t="s">
        <v>3068</v>
      </c>
      <c r="D237" s="118" t="s">
        <v>3069</v>
      </c>
      <c r="E237" s="115">
        <v>8.5137999999999997E-6</v>
      </c>
      <c r="F237">
        <v>1000</v>
      </c>
      <c r="G237" s="58" t="s">
        <v>926</v>
      </c>
      <c r="H237" s="60" t="s">
        <v>2561</v>
      </c>
      <c r="I237" s="53" t="s">
        <v>2772</v>
      </c>
    </row>
    <row r="238" spans="1:9">
      <c r="A238" s="48" t="s">
        <v>3070</v>
      </c>
      <c r="B238" s="101"/>
      <c r="C238" s="53" t="s">
        <v>3071</v>
      </c>
      <c r="D238" s="118" t="s">
        <v>3072</v>
      </c>
      <c r="E238" s="110">
        <v>18.856000000000002</v>
      </c>
      <c r="F238" s="53">
        <v>1000</v>
      </c>
      <c r="G238" s="117" t="s">
        <v>965</v>
      </c>
      <c r="H238" s="60" t="s">
        <v>2608</v>
      </c>
      <c r="I238" s="53" t="s">
        <v>2619</v>
      </c>
    </row>
    <row r="239" spans="1:9">
      <c r="A239" s="48" t="s">
        <v>3073</v>
      </c>
      <c r="B239" s="101"/>
      <c r="C239" s="99" t="s">
        <v>3074</v>
      </c>
      <c r="D239" s="118" t="s">
        <v>3075</v>
      </c>
      <c r="E239" s="111">
        <v>0.36843999999999999</v>
      </c>
      <c r="F239">
        <v>1000</v>
      </c>
      <c r="G239" s="58" t="s">
        <v>965</v>
      </c>
      <c r="H239" s="60" t="s">
        <v>2608</v>
      </c>
      <c r="I239" s="53" t="s">
        <v>2629</v>
      </c>
    </row>
    <row r="240" spans="1:9">
      <c r="A240" s="231" t="s">
        <v>3076</v>
      </c>
      <c r="B240" s="231"/>
      <c r="C240" s="53" t="s">
        <v>3077</v>
      </c>
      <c r="D240" s="118" t="s">
        <v>3078</v>
      </c>
      <c r="E240" s="115">
        <v>8.8596000000000007E-6</v>
      </c>
      <c r="F240">
        <v>1000</v>
      </c>
      <c r="G240" s="58" t="s">
        <v>935</v>
      </c>
      <c r="H240" s="60" t="s">
        <v>2550</v>
      </c>
      <c r="I240" s="53" t="s">
        <v>2589</v>
      </c>
    </row>
    <row r="241" spans="1:9">
      <c r="A241" s="48" t="s">
        <v>3079</v>
      </c>
      <c r="B241" s="101"/>
      <c r="C241" s="99" t="s">
        <v>3080</v>
      </c>
      <c r="D241" s="118" t="s">
        <v>3081</v>
      </c>
      <c r="E241" s="109">
        <v>4.1909999999999998</v>
      </c>
      <c r="F241">
        <v>1000</v>
      </c>
      <c r="G241" s="58" t="s">
        <v>965</v>
      </c>
      <c r="H241" s="60" t="s">
        <v>2608</v>
      </c>
      <c r="I241" s="53" t="s">
        <v>2603</v>
      </c>
    </row>
    <row r="242" spans="1:9">
      <c r="A242" s="48" t="s">
        <v>3082</v>
      </c>
      <c r="B242" s="101"/>
      <c r="C242" s="53" t="s">
        <v>3083</v>
      </c>
      <c r="D242" s="118" t="s">
        <v>3084</v>
      </c>
      <c r="E242" s="112">
        <v>7.6300000000000001E-4</v>
      </c>
      <c r="F242">
        <v>1000</v>
      </c>
      <c r="G242" s="58" t="s">
        <v>935</v>
      </c>
      <c r="H242" s="60" t="s">
        <v>2550</v>
      </c>
      <c r="I242" s="53" t="s">
        <v>3085</v>
      </c>
    </row>
    <row r="243" spans="1:9">
      <c r="A243" s="231" t="s">
        <v>3086</v>
      </c>
      <c r="B243" s="231"/>
      <c r="C243" s="53" t="s">
        <v>3087</v>
      </c>
      <c r="D243" s="118" t="s">
        <v>3088</v>
      </c>
      <c r="E243" s="113">
        <v>7.6162999999999998E-9</v>
      </c>
      <c r="F243">
        <v>1000</v>
      </c>
      <c r="G243" s="58" t="s">
        <v>935</v>
      </c>
      <c r="H243" s="60" t="s">
        <v>2550</v>
      </c>
      <c r="I243" s="53" t="s">
        <v>3018</v>
      </c>
    </row>
    <row r="244" spans="1:9">
      <c r="A244" s="231" t="s">
        <v>3089</v>
      </c>
      <c r="B244" s="231"/>
      <c r="C244" s="53" t="s">
        <v>3090</v>
      </c>
      <c r="D244" s="118" t="s">
        <v>3091</v>
      </c>
      <c r="E244" s="110">
        <v>24.58</v>
      </c>
      <c r="F244">
        <v>1000</v>
      </c>
      <c r="G244" s="58" t="s">
        <v>965</v>
      </c>
      <c r="H244" s="60" t="s">
        <v>2608</v>
      </c>
      <c r="I244" s="53" t="s">
        <v>2629</v>
      </c>
    </row>
    <row r="245" spans="1:9">
      <c r="A245" s="48" t="s">
        <v>3092</v>
      </c>
      <c r="B245" s="101"/>
      <c r="C245" s="53" t="s">
        <v>3093</v>
      </c>
      <c r="D245" s="118" t="s">
        <v>3094</v>
      </c>
      <c r="E245" s="108">
        <v>3.1519999999999999E-2</v>
      </c>
      <c r="F245">
        <v>1000</v>
      </c>
      <c r="G245" s="58" t="s">
        <v>935</v>
      </c>
      <c r="H245" s="60" t="s">
        <v>2550</v>
      </c>
      <c r="I245" s="53" t="s">
        <v>2754</v>
      </c>
    </row>
    <row r="246" spans="1:9">
      <c r="A246" s="231" t="s">
        <v>3095</v>
      </c>
      <c r="B246" s="231"/>
      <c r="C246" s="53" t="s">
        <v>3096</v>
      </c>
      <c r="D246" s="118" t="s">
        <v>3097</v>
      </c>
      <c r="E246" s="112">
        <v>8.5389999999999999E-4</v>
      </c>
      <c r="F246" s="53">
        <v>1000</v>
      </c>
      <c r="G246" s="117" t="s">
        <v>926</v>
      </c>
      <c r="H246" s="60" t="s">
        <v>2561</v>
      </c>
      <c r="I246" s="53" t="s">
        <v>2589</v>
      </c>
    </row>
    <row r="247" spans="1:9">
      <c r="A247" s="48" t="s">
        <v>3098</v>
      </c>
      <c r="B247" s="101"/>
      <c r="C247" s="53" t="s">
        <v>3099</v>
      </c>
      <c r="D247" s="118" t="s">
        <v>3100</v>
      </c>
      <c r="E247" s="109">
        <v>1.0529999999999999</v>
      </c>
      <c r="F247">
        <v>1000</v>
      </c>
      <c r="G247" s="58" t="s">
        <v>926</v>
      </c>
      <c r="H247" s="60" t="s">
        <v>2561</v>
      </c>
      <c r="I247" s="53" t="s">
        <v>2619</v>
      </c>
    </row>
    <row r="248" spans="1:9">
      <c r="A248" s="48" t="s">
        <v>3101</v>
      </c>
      <c r="B248" s="101"/>
      <c r="C248" s="119" t="s">
        <v>3102</v>
      </c>
      <c r="D248" s="118" t="s">
        <v>3103</v>
      </c>
      <c r="E248" s="110">
        <v>10.71</v>
      </c>
      <c r="F248">
        <v>1000</v>
      </c>
      <c r="G248" s="58" t="s">
        <v>965</v>
      </c>
      <c r="H248" s="60" t="s">
        <v>2608</v>
      </c>
      <c r="I248" s="53" t="s">
        <v>2763</v>
      </c>
    </row>
    <row r="249" spans="1:9">
      <c r="A249" s="48" t="s">
        <v>3104</v>
      </c>
      <c r="B249" s="101"/>
      <c r="C249" s="53" t="s">
        <v>203</v>
      </c>
      <c r="D249" s="118" t="s">
        <v>3105</v>
      </c>
      <c r="E249" s="107">
        <v>4.8608999999999996E-3</v>
      </c>
      <c r="F249">
        <v>1000</v>
      </c>
      <c r="G249" s="58" t="s">
        <v>935</v>
      </c>
      <c r="H249" s="60" t="s">
        <v>2550</v>
      </c>
      <c r="I249" s="53" t="s">
        <v>2624</v>
      </c>
    </row>
    <row r="250" spans="1:9">
      <c r="A250" s="231" t="s">
        <v>3106</v>
      </c>
      <c r="B250" s="231"/>
      <c r="C250" s="53" t="s">
        <v>3107</v>
      </c>
      <c r="D250" s="118" t="s">
        <v>3108</v>
      </c>
      <c r="E250" s="109">
        <v>7.6882999999999999</v>
      </c>
      <c r="F250">
        <v>1000</v>
      </c>
      <c r="G250" s="58" t="s">
        <v>965</v>
      </c>
      <c r="H250" s="60" t="s">
        <v>2608</v>
      </c>
      <c r="I250" s="53" t="s">
        <v>2667</v>
      </c>
    </row>
    <row r="251" spans="1:9">
      <c r="A251" s="231" t="s">
        <v>3109</v>
      </c>
      <c r="B251" s="231"/>
      <c r="C251" s="53" t="s">
        <v>3110</v>
      </c>
      <c r="D251" s="118" t="s">
        <v>3111</v>
      </c>
      <c r="E251" s="111">
        <v>0.60936999999999997</v>
      </c>
      <c r="F251">
        <v>1000</v>
      </c>
      <c r="G251" s="58" t="s">
        <v>965</v>
      </c>
      <c r="H251" s="60" t="s">
        <v>2608</v>
      </c>
      <c r="I251" s="53" t="s">
        <v>2629</v>
      </c>
    </row>
    <row r="252" spans="1:9">
      <c r="A252" s="48" t="s">
        <v>3112</v>
      </c>
      <c r="B252" s="48" t="s">
        <v>3113</v>
      </c>
      <c r="C252" s="53" t="s">
        <v>3114</v>
      </c>
      <c r="D252" s="118" t="s">
        <v>3115</v>
      </c>
      <c r="E252" s="108">
        <v>1.226E-2</v>
      </c>
      <c r="F252">
        <v>1000</v>
      </c>
      <c r="G252" s="58" t="s">
        <v>926</v>
      </c>
      <c r="H252" s="60" t="s">
        <v>2561</v>
      </c>
      <c r="I252" s="53" t="s">
        <v>2624</v>
      </c>
    </row>
    <row r="253" spans="1:9">
      <c r="A253" s="48" t="s">
        <v>3116</v>
      </c>
      <c r="B253" s="101"/>
      <c r="C253" s="99" t="s">
        <v>3117</v>
      </c>
      <c r="D253" s="118" t="s">
        <v>3118</v>
      </c>
      <c r="E253" s="110">
        <v>13.452</v>
      </c>
      <c r="F253">
        <v>1000</v>
      </c>
      <c r="G253" s="58" t="s">
        <v>965</v>
      </c>
      <c r="H253" s="60" t="s">
        <v>2608</v>
      </c>
      <c r="I253" s="53" t="s">
        <v>2589</v>
      </c>
    </row>
    <row r="254" spans="1:9">
      <c r="A254" s="231" t="s">
        <v>3119</v>
      </c>
      <c r="B254" s="231"/>
      <c r="C254" s="53" t="s">
        <v>3120</v>
      </c>
      <c r="D254" s="118" t="s">
        <v>3121</v>
      </c>
      <c r="E254" s="108">
        <v>4.9000000000000002E-2</v>
      </c>
      <c r="F254">
        <v>1000</v>
      </c>
      <c r="G254" s="58" t="s">
        <v>935</v>
      </c>
      <c r="H254" s="60" t="s">
        <v>2550</v>
      </c>
      <c r="I254" s="53" t="s">
        <v>2591</v>
      </c>
    </row>
    <row r="255" spans="1:9">
      <c r="A255" s="48" t="s">
        <v>3122</v>
      </c>
      <c r="B255" s="101"/>
      <c r="C255" s="53" t="s">
        <v>3123</v>
      </c>
      <c r="D255" s="118" t="s">
        <v>3124</v>
      </c>
      <c r="E255" s="109">
        <v>4.3816999999999995</v>
      </c>
      <c r="F255">
        <v>1000</v>
      </c>
      <c r="G255" s="58" t="s">
        <v>926</v>
      </c>
      <c r="H255" s="60" t="s">
        <v>2561</v>
      </c>
      <c r="I255" s="53" t="s">
        <v>2586</v>
      </c>
    </row>
    <row r="256" spans="1:9">
      <c r="A256" s="48" t="s">
        <v>3125</v>
      </c>
      <c r="B256" s="101"/>
      <c r="C256" s="53" t="s">
        <v>3126</v>
      </c>
      <c r="D256" s="118" t="s">
        <v>3127</v>
      </c>
      <c r="E256" s="110">
        <v>30.510999999999999</v>
      </c>
      <c r="F256" s="53">
        <v>1000</v>
      </c>
      <c r="G256" s="117" t="s">
        <v>965</v>
      </c>
      <c r="H256" s="60" t="s">
        <v>2608</v>
      </c>
      <c r="I256" s="53" t="s">
        <v>2787</v>
      </c>
    </row>
    <row r="257" spans="1:9">
      <c r="A257" s="231" t="s">
        <v>3128</v>
      </c>
      <c r="B257" s="231"/>
      <c r="C257" s="53" t="s">
        <v>3129</v>
      </c>
      <c r="D257" s="118" t="s">
        <v>3130</v>
      </c>
      <c r="E257" s="111">
        <v>0.22972999999999999</v>
      </c>
      <c r="F257">
        <v>1000</v>
      </c>
      <c r="G257" s="58" t="s">
        <v>926</v>
      </c>
      <c r="H257" s="60" t="s">
        <v>2561</v>
      </c>
      <c r="I257" s="53" t="s">
        <v>2667</v>
      </c>
    </row>
    <row r="258" spans="1:9">
      <c r="A258" s="48" t="s">
        <v>3131</v>
      </c>
      <c r="B258" s="101"/>
      <c r="C258" s="53" t="s">
        <v>201</v>
      </c>
      <c r="D258" s="118" t="s">
        <v>3132</v>
      </c>
      <c r="E258" s="108">
        <v>2.7289000000000001E-2</v>
      </c>
      <c r="F258">
        <v>1000</v>
      </c>
      <c r="G258" s="58" t="s">
        <v>935</v>
      </c>
      <c r="H258" s="60" t="s">
        <v>2550</v>
      </c>
      <c r="I258" s="53" t="s">
        <v>2603</v>
      </c>
    </row>
    <row r="259" spans="1:9">
      <c r="A259" s="48" t="s">
        <v>3133</v>
      </c>
      <c r="B259" s="101"/>
      <c r="C259" s="53" t="s">
        <v>3134</v>
      </c>
      <c r="D259" s="118" t="s">
        <v>3135</v>
      </c>
      <c r="E259" s="107">
        <v>6.2312000000000001E-3</v>
      </c>
      <c r="F259">
        <v>1000</v>
      </c>
      <c r="G259" s="58" t="s">
        <v>926</v>
      </c>
      <c r="H259" s="60" t="s">
        <v>2561</v>
      </c>
      <c r="I259" s="53" t="s">
        <v>2594</v>
      </c>
    </row>
    <row r="260" spans="1:9">
      <c r="A260" s="48" t="s">
        <v>3136</v>
      </c>
      <c r="B260" s="101"/>
      <c r="C260" s="53" t="s">
        <v>3137</v>
      </c>
      <c r="D260" s="118" t="s">
        <v>3138</v>
      </c>
      <c r="E260" s="110">
        <v>114.71</v>
      </c>
      <c r="F260">
        <v>1000</v>
      </c>
      <c r="G260" s="58" t="s">
        <v>965</v>
      </c>
      <c r="H260" s="60" t="s">
        <v>2608</v>
      </c>
      <c r="I260" s="53" t="s">
        <v>2589</v>
      </c>
    </row>
    <row r="261" spans="1:9">
      <c r="A261" s="48" t="s">
        <v>3139</v>
      </c>
      <c r="B261" s="101"/>
      <c r="C261" s="53" t="s">
        <v>3140</v>
      </c>
      <c r="D261" s="118" t="s">
        <v>3141</v>
      </c>
      <c r="E261" s="108">
        <v>1.0475E-2</v>
      </c>
      <c r="F261">
        <v>1000</v>
      </c>
      <c r="G261" s="58" t="s">
        <v>926</v>
      </c>
      <c r="H261" s="60" t="s">
        <v>2561</v>
      </c>
      <c r="I261" s="53" t="s">
        <v>2790</v>
      </c>
    </row>
    <row r="262" spans="1:9">
      <c r="A262" s="231" t="s">
        <v>3142</v>
      </c>
      <c r="B262" s="231"/>
      <c r="C262" s="53" t="s">
        <v>3143</v>
      </c>
      <c r="D262" s="118" t="s">
        <v>3144</v>
      </c>
      <c r="E262" s="109">
        <v>1.5377000000000001</v>
      </c>
      <c r="F262">
        <v>1000</v>
      </c>
      <c r="G262" s="58" t="s">
        <v>965</v>
      </c>
      <c r="H262" s="60" t="s">
        <v>2608</v>
      </c>
      <c r="I262" s="53" t="s">
        <v>2790</v>
      </c>
    </row>
    <row r="263" spans="1:9">
      <c r="A263" s="48" t="s">
        <v>3145</v>
      </c>
      <c r="B263" s="101"/>
      <c r="C263" s="53" t="s">
        <v>3146</v>
      </c>
      <c r="D263" s="118" t="s">
        <v>3147</v>
      </c>
      <c r="E263" s="109">
        <v>2.7624</v>
      </c>
      <c r="F263">
        <v>1000</v>
      </c>
      <c r="G263" s="58" t="s">
        <v>926</v>
      </c>
      <c r="H263" s="60" t="s">
        <v>2561</v>
      </c>
      <c r="I263" s="53" t="s">
        <v>2586</v>
      </c>
    </row>
    <row r="264" spans="1:9">
      <c r="A264" s="48" t="s">
        <v>3148</v>
      </c>
      <c r="B264" s="101"/>
      <c r="C264" s="53" t="s">
        <v>3149</v>
      </c>
      <c r="D264" s="118" t="s">
        <v>3150</v>
      </c>
      <c r="E264" s="109">
        <v>3.5095000000000001</v>
      </c>
      <c r="F264">
        <v>1000</v>
      </c>
      <c r="G264" s="58" t="s">
        <v>926</v>
      </c>
      <c r="H264" s="60" t="s">
        <v>2561</v>
      </c>
      <c r="I264" s="53" t="s">
        <v>2586</v>
      </c>
    </row>
    <row r="265" spans="1:9">
      <c r="A265" s="48" t="s">
        <v>3151</v>
      </c>
      <c r="B265" s="101"/>
      <c r="C265" s="53" t="s">
        <v>3152</v>
      </c>
      <c r="D265" s="118" t="s">
        <v>3153</v>
      </c>
      <c r="E265" s="110">
        <v>39.034999999999997</v>
      </c>
      <c r="F265">
        <v>1000</v>
      </c>
      <c r="G265" s="58" t="s">
        <v>965</v>
      </c>
      <c r="H265" s="60" t="s">
        <v>2608</v>
      </c>
      <c r="I265" s="53" t="s">
        <v>2591</v>
      </c>
    </row>
    <row r="266" spans="1:9">
      <c r="A266" s="48" t="s">
        <v>3154</v>
      </c>
      <c r="B266" s="101"/>
      <c r="C266" s="53" t="s">
        <v>3155</v>
      </c>
      <c r="D266" s="118" t="s">
        <v>3156</v>
      </c>
      <c r="E266" s="109">
        <v>6.7824999999999998</v>
      </c>
      <c r="F266">
        <v>1000</v>
      </c>
      <c r="G266" s="58" t="s">
        <v>926</v>
      </c>
      <c r="H266" s="60" t="s">
        <v>2561</v>
      </c>
      <c r="I266" s="53" t="s">
        <v>2586</v>
      </c>
    </row>
    <row r="267" spans="1:9">
      <c r="A267" s="48" t="s">
        <v>3157</v>
      </c>
      <c r="B267" s="101"/>
      <c r="C267" s="53" t="s">
        <v>3158</v>
      </c>
      <c r="D267" s="118" t="s">
        <v>3159</v>
      </c>
      <c r="E267" s="108">
        <v>1.226E-2</v>
      </c>
      <c r="F267">
        <v>1000</v>
      </c>
      <c r="G267" s="58" t="s">
        <v>926</v>
      </c>
      <c r="H267" s="60" t="s">
        <v>2561</v>
      </c>
      <c r="I267" s="53" t="s">
        <v>2591</v>
      </c>
    </row>
    <row r="268" spans="1:9">
      <c r="A268" s="48" t="s">
        <v>3160</v>
      </c>
      <c r="B268" s="101"/>
      <c r="C268" s="53" t="s">
        <v>3161</v>
      </c>
      <c r="D268" s="118" t="s">
        <v>3162</v>
      </c>
      <c r="E268" s="110">
        <v>10</v>
      </c>
      <c r="F268">
        <v>1000</v>
      </c>
      <c r="G268" s="58" t="s">
        <v>1064</v>
      </c>
      <c r="H268" s="60" t="s">
        <v>3163</v>
      </c>
      <c r="I268" s="53" t="s">
        <v>2586</v>
      </c>
    </row>
    <row r="269" spans="1:9">
      <c r="A269" s="48" t="s">
        <v>3164</v>
      </c>
      <c r="B269" s="101"/>
      <c r="C269" s="53" t="s">
        <v>3165</v>
      </c>
      <c r="D269" s="118" t="s">
        <v>3166</v>
      </c>
      <c r="E269" s="109">
        <v>6.9116</v>
      </c>
      <c r="F269">
        <v>1000</v>
      </c>
      <c r="G269" s="58" t="s">
        <v>926</v>
      </c>
      <c r="H269" s="60" t="s">
        <v>2561</v>
      </c>
      <c r="I269" s="53" t="s">
        <v>2724</v>
      </c>
    </row>
    <row r="270" spans="1:9">
      <c r="A270" s="48" t="s">
        <v>3167</v>
      </c>
      <c r="B270" s="101"/>
      <c r="C270" s="99" t="s">
        <v>1940</v>
      </c>
      <c r="D270" s="118" t="s">
        <v>3168</v>
      </c>
      <c r="E270" s="109">
        <v>2.6316999999999999</v>
      </c>
      <c r="F270">
        <v>1000</v>
      </c>
      <c r="G270" s="58" t="s">
        <v>935</v>
      </c>
      <c r="H270" s="60" t="s">
        <v>2550</v>
      </c>
      <c r="I270" s="53" t="s">
        <v>2624</v>
      </c>
    </row>
    <row r="271" spans="1:9">
      <c r="A271" s="231" t="s">
        <v>3169</v>
      </c>
      <c r="B271" s="231"/>
      <c r="C271" s="53" t="s">
        <v>3170</v>
      </c>
      <c r="D271" s="118" t="s">
        <v>3171</v>
      </c>
      <c r="E271" s="111">
        <v>0.71950000000000003</v>
      </c>
      <c r="F271">
        <v>1000</v>
      </c>
      <c r="G271" s="58" t="s">
        <v>935</v>
      </c>
      <c r="H271" s="60" t="s">
        <v>2550</v>
      </c>
      <c r="I271" s="53" t="s">
        <v>2652</v>
      </c>
    </row>
    <row r="272" spans="1:9">
      <c r="A272" s="48" t="s">
        <v>3172</v>
      </c>
      <c r="B272" s="101"/>
      <c r="C272" s="53" t="s">
        <v>3173</v>
      </c>
      <c r="D272" s="118" t="s">
        <v>3174</v>
      </c>
      <c r="E272" s="111">
        <v>0.65027999999999997</v>
      </c>
      <c r="F272">
        <v>1000</v>
      </c>
      <c r="G272" s="58" t="s">
        <v>935</v>
      </c>
      <c r="H272" s="60" t="s">
        <v>2550</v>
      </c>
      <c r="I272" s="53" t="s">
        <v>2667</v>
      </c>
    </row>
    <row r="273" spans="1:9">
      <c r="A273" s="48" t="s">
        <v>3175</v>
      </c>
      <c r="B273" s="101"/>
      <c r="C273" s="53" t="s">
        <v>3176</v>
      </c>
      <c r="D273" s="118" t="s">
        <v>3177</v>
      </c>
      <c r="E273" s="111">
        <v>0.84790999999999994</v>
      </c>
      <c r="F273">
        <v>1000</v>
      </c>
      <c r="G273" s="58" t="s">
        <v>965</v>
      </c>
      <c r="H273" s="60" t="s">
        <v>2608</v>
      </c>
      <c r="I273" s="53" t="s">
        <v>2677</v>
      </c>
    </row>
    <row r="274" spans="1:9">
      <c r="A274" s="48" t="s">
        <v>83</v>
      </c>
      <c r="B274" s="101"/>
      <c r="C274" s="53" t="s">
        <v>134</v>
      </c>
      <c r="D274" s="118" t="s">
        <v>3178</v>
      </c>
      <c r="E274" s="108">
        <v>2.2984999999999998E-2</v>
      </c>
      <c r="F274">
        <v>1000</v>
      </c>
      <c r="G274" s="58" t="s">
        <v>926</v>
      </c>
      <c r="H274" s="60" t="s">
        <v>2561</v>
      </c>
      <c r="I274" s="53" t="s">
        <v>2603</v>
      </c>
    </row>
    <row r="275" spans="1:9">
      <c r="A275" s="48" t="s">
        <v>442</v>
      </c>
      <c r="B275" s="101"/>
      <c r="C275" s="53" t="s">
        <v>462</v>
      </c>
      <c r="D275" s="118" t="s">
        <v>3179</v>
      </c>
      <c r="E275" s="114">
        <v>5.8829000000000002E-5</v>
      </c>
      <c r="F275">
        <v>1000</v>
      </c>
      <c r="G275" s="58" t="s">
        <v>926</v>
      </c>
      <c r="H275" s="60" t="s">
        <v>2561</v>
      </c>
      <c r="I275" s="53" t="s">
        <v>2603</v>
      </c>
    </row>
    <row r="276" spans="1:9">
      <c r="A276" s="48" t="s">
        <v>3180</v>
      </c>
      <c r="B276" s="48" t="s">
        <v>3181</v>
      </c>
      <c r="C276" s="53" t="s">
        <v>3182</v>
      </c>
      <c r="D276" s="118" t="s">
        <v>3183</v>
      </c>
      <c r="E276" s="109">
        <v>5</v>
      </c>
      <c r="F276">
        <v>50</v>
      </c>
      <c r="G276" s="58" t="s">
        <v>3184</v>
      </c>
      <c r="H276" s="60" t="s">
        <v>3185</v>
      </c>
      <c r="I276" s="53" t="s">
        <v>2652</v>
      </c>
    </row>
    <row r="277" spans="1:9">
      <c r="A277" s="231" t="s">
        <v>3186</v>
      </c>
      <c r="B277" s="231"/>
      <c r="C277" s="53" t="s">
        <v>3187</v>
      </c>
      <c r="D277" s="118" t="s">
        <v>3188</v>
      </c>
      <c r="E277" s="111">
        <v>0.78482000000000007</v>
      </c>
      <c r="F277">
        <v>1000</v>
      </c>
      <c r="G277" s="58" t="s">
        <v>926</v>
      </c>
      <c r="H277" s="60" t="s">
        <v>2561</v>
      </c>
      <c r="I277" s="53" t="s">
        <v>2624</v>
      </c>
    </row>
    <row r="278" spans="1:9">
      <c r="A278" s="231" t="s">
        <v>3189</v>
      </c>
      <c r="B278" s="231"/>
      <c r="C278" s="53" t="s">
        <v>3190</v>
      </c>
      <c r="D278" s="118" t="s">
        <v>3191</v>
      </c>
      <c r="E278" s="111">
        <v>0.58259000000000005</v>
      </c>
      <c r="F278">
        <v>1000</v>
      </c>
      <c r="G278" s="58" t="s">
        <v>926</v>
      </c>
      <c r="H278" s="60" t="s">
        <v>2561</v>
      </c>
      <c r="I278" s="53" t="s">
        <v>2667</v>
      </c>
    </row>
    <row r="279" spans="1:9">
      <c r="A279" s="48" t="s">
        <v>3192</v>
      </c>
      <c r="B279" s="101"/>
      <c r="C279" s="53" t="s">
        <v>3193</v>
      </c>
      <c r="D279" s="118" t="s">
        <v>3194</v>
      </c>
      <c r="E279" s="111">
        <v>0.68899999999999995</v>
      </c>
      <c r="F279">
        <v>1000</v>
      </c>
      <c r="G279" s="58" t="s">
        <v>926</v>
      </c>
      <c r="H279" s="60" t="s">
        <v>2561</v>
      </c>
      <c r="I279" s="53" t="s">
        <v>2629</v>
      </c>
    </row>
    <row r="280" spans="1:9">
      <c r="A280" s="231" t="s">
        <v>3195</v>
      </c>
      <c r="B280" s="231"/>
      <c r="C280" s="53" t="s">
        <v>3196</v>
      </c>
      <c r="D280" s="118" t="s">
        <v>3197</v>
      </c>
      <c r="E280" s="109">
        <v>7.0261000000000005</v>
      </c>
      <c r="F280">
        <v>1000</v>
      </c>
      <c r="G280" s="58" t="s">
        <v>965</v>
      </c>
      <c r="H280" s="60" t="s">
        <v>2608</v>
      </c>
      <c r="I280" s="53" t="s">
        <v>2624</v>
      </c>
    </row>
    <row r="281" spans="1:9">
      <c r="A281" s="231" t="s">
        <v>3198</v>
      </c>
      <c r="B281" s="231"/>
      <c r="C281" s="53" t="s">
        <v>3199</v>
      </c>
      <c r="D281" s="118" t="s">
        <v>3200</v>
      </c>
      <c r="E281" s="107">
        <v>5.4797999999999999E-3</v>
      </c>
      <c r="F281" s="53">
        <v>1000</v>
      </c>
      <c r="G281" s="117" t="s">
        <v>926</v>
      </c>
      <c r="H281" s="60" t="s">
        <v>2561</v>
      </c>
      <c r="I281" s="53" t="s">
        <v>2828</v>
      </c>
    </row>
    <row r="282" spans="1:9">
      <c r="A282" s="231" t="s">
        <v>3201</v>
      </c>
      <c r="B282" s="231"/>
      <c r="C282" s="53" t="s">
        <v>3202</v>
      </c>
      <c r="D282" s="118" t="s">
        <v>3203</v>
      </c>
      <c r="E282" s="110">
        <v>174.68</v>
      </c>
      <c r="F282">
        <v>1000</v>
      </c>
      <c r="G282" s="58" t="s">
        <v>926</v>
      </c>
      <c r="H282" s="60" t="s">
        <v>2561</v>
      </c>
      <c r="I282" s="53" t="s">
        <v>2652</v>
      </c>
    </row>
    <row r="283" spans="1:9">
      <c r="A283" s="48" t="s">
        <v>3204</v>
      </c>
      <c r="B283" s="101"/>
      <c r="C283" s="53" t="s">
        <v>3205</v>
      </c>
      <c r="D283" s="118" t="s">
        <v>3206</v>
      </c>
      <c r="E283" s="107">
        <v>8.4021000000000009E-3</v>
      </c>
      <c r="F283">
        <v>1000</v>
      </c>
      <c r="G283" s="58" t="s">
        <v>935</v>
      </c>
      <c r="H283" s="60" t="s">
        <v>2550</v>
      </c>
      <c r="I283" s="53" t="s">
        <v>2582</v>
      </c>
    </row>
    <row r="284" spans="1:9">
      <c r="A284" s="48" t="s">
        <v>3207</v>
      </c>
      <c r="B284" s="101"/>
      <c r="C284" s="53" t="s">
        <v>3208</v>
      </c>
      <c r="D284" s="118" t="s">
        <v>3209</v>
      </c>
      <c r="E284" s="110">
        <v>22.870999999999999</v>
      </c>
      <c r="F284">
        <v>1000</v>
      </c>
      <c r="G284" s="58" t="s">
        <v>965</v>
      </c>
      <c r="H284" s="60" t="s">
        <v>2608</v>
      </c>
      <c r="I284" s="53" t="s">
        <v>2586</v>
      </c>
    </row>
    <row r="285" spans="1:9">
      <c r="A285" s="231" t="s">
        <v>3210</v>
      </c>
      <c r="B285" s="231"/>
      <c r="C285" s="53" t="s">
        <v>3211</v>
      </c>
      <c r="D285" s="118" t="s">
        <v>3212</v>
      </c>
      <c r="E285" s="110">
        <v>22.515999999999998</v>
      </c>
      <c r="F285">
        <v>1000</v>
      </c>
      <c r="G285" s="58" t="s">
        <v>965</v>
      </c>
      <c r="H285" s="60" t="s">
        <v>2608</v>
      </c>
      <c r="I285" s="53" t="s">
        <v>2652</v>
      </c>
    </row>
    <row r="286" spans="1:9">
      <c r="A286" s="48" t="s">
        <v>3213</v>
      </c>
      <c r="B286" s="101"/>
      <c r="C286" s="53" t="s">
        <v>3214</v>
      </c>
      <c r="D286" s="118" t="s">
        <v>3215</v>
      </c>
      <c r="E286" s="109">
        <v>2.3605999999999998</v>
      </c>
      <c r="F286">
        <v>1000</v>
      </c>
      <c r="G286" s="58" t="s">
        <v>965</v>
      </c>
      <c r="H286" s="60" t="s">
        <v>2608</v>
      </c>
      <c r="I286" s="53" t="s">
        <v>2634</v>
      </c>
    </row>
    <row r="287" spans="1:9">
      <c r="A287" s="48" t="s">
        <v>3216</v>
      </c>
      <c r="B287" s="101"/>
      <c r="C287" s="53" t="s">
        <v>3217</v>
      </c>
      <c r="D287" s="118" t="s">
        <v>3218</v>
      </c>
      <c r="E287" s="109">
        <v>2.1739999999999999</v>
      </c>
      <c r="F287">
        <v>1000</v>
      </c>
      <c r="G287" s="58" t="s">
        <v>965</v>
      </c>
      <c r="H287" s="60" t="s">
        <v>2608</v>
      </c>
      <c r="I287" s="53" t="s">
        <v>2586</v>
      </c>
    </row>
    <row r="288" spans="1:9">
      <c r="A288" s="48" t="s">
        <v>226</v>
      </c>
      <c r="B288" s="101"/>
      <c r="C288" s="53" t="s">
        <v>249</v>
      </c>
      <c r="D288" s="118" t="s">
        <v>3219</v>
      </c>
      <c r="E288" s="109">
        <v>2.0646999999999998</v>
      </c>
      <c r="F288">
        <v>1000</v>
      </c>
      <c r="G288" s="58" t="s">
        <v>965</v>
      </c>
      <c r="H288" s="60" t="s">
        <v>2608</v>
      </c>
      <c r="I288" s="53" t="s">
        <v>2790</v>
      </c>
    </row>
    <row r="289" spans="1:9">
      <c r="A289" s="48" t="s">
        <v>84</v>
      </c>
      <c r="B289" s="101"/>
      <c r="C289" s="53" t="s">
        <v>135</v>
      </c>
      <c r="D289" s="118" t="s">
        <v>3220</v>
      </c>
      <c r="E289" s="109">
        <v>5.2</v>
      </c>
      <c r="F289">
        <v>1000</v>
      </c>
      <c r="G289" s="58" t="s">
        <v>926</v>
      </c>
      <c r="H289" s="60" t="s">
        <v>2561</v>
      </c>
      <c r="I289" s="53" t="s">
        <v>2589</v>
      </c>
    </row>
    <row r="290" spans="1:9">
      <c r="A290" s="48" t="s">
        <v>3221</v>
      </c>
      <c r="B290" s="101"/>
      <c r="C290" s="53" t="s">
        <v>3222</v>
      </c>
      <c r="D290" s="118" t="s">
        <v>3223</v>
      </c>
      <c r="E290" s="110">
        <v>19.547999999999998</v>
      </c>
      <c r="F290">
        <v>1000</v>
      </c>
      <c r="G290" s="58" t="s">
        <v>965</v>
      </c>
      <c r="H290" s="60" t="s">
        <v>2608</v>
      </c>
      <c r="I290" s="53" t="s">
        <v>2619</v>
      </c>
    </row>
    <row r="291" spans="1:9">
      <c r="A291" s="48" t="s">
        <v>3224</v>
      </c>
      <c r="B291" s="48" t="s">
        <v>3225</v>
      </c>
      <c r="C291" s="53" t="s">
        <v>522</v>
      </c>
      <c r="D291" s="118" t="s">
        <v>3226</v>
      </c>
      <c r="E291" s="111">
        <v>0.47006999999999999</v>
      </c>
      <c r="F291">
        <v>1000</v>
      </c>
      <c r="G291" s="58" t="s">
        <v>926</v>
      </c>
      <c r="H291" s="60" t="s">
        <v>2561</v>
      </c>
      <c r="I291" s="53" t="s">
        <v>2714</v>
      </c>
    </row>
    <row r="292" spans="1:9">
      <c r="A292" s="48" t="s">
        <v>3227</v>
      </c>
      <c r="B292" s="101"/>
      <c r="C292" s="53" t="s">
        <v>3228</v>
      </c>
      <c r="D292" s="118" t="s">
        <v>3229</v>
      </c>
      <c r="E292" s="111">
        <v>0.62179999999999991</v>
      </c>
      <c r="F292">
        <v>1000</v>
      </c>
      <c r="G292" s="58" t="s">
        <v>935</v>
      </c>
      <c r="H292" s="60" t="s">
        <v>2550</v>
      </c>
      <c r="I292" s="53" t="s">
        <v>2790</v>
      </c>
    </row>
    <row r="293" spans="1:9">
      <c r="A293" s="48" t="s">
        <v>3230</v>
      </c>
      <c r="B293" s="48" t="s">
        <v>1997</v>
      </c>
      <c r="C293" s="53" t="s">
        <v>1998</v>
      </c>
      <c r="D293" s="118" t="s">
        <v>3231</v>
      </c>
      <c r="E293" s="109">
        <v>5.3585000000000003</v>
      </c>
      <c r="F293">
        <v>1000</v>
      </c>
      <c r="G293" s="58" t="s">
        <v>935</v>
      </c>
      <c r="H293" s="60" t="s">
        <v>2550</v>
      </c>
      <c r="I293" s="53" t="s">
        <v>2763</v>
      </c>
    </row>
    <row r="294" spans="1:9">
      <c r="A294" s="48" t="s">
        <v>3232</v>
      </c>
      <c r="B294" s="101"/>
      <c r="C294" s="53" t="s">
        <v>3233</v>
      </c>
      <c r="D294" s="118" t="s">
        <v>3234</v>
      </c>
      <c r="E294" s="110">
        <v>10.71</v>
      </c>
      <c r="F294">
        <v>1000</v>
      </c>
      <c r="G294" s="58" t="s">
        <v>965</v>
      </c>
      <c r="H294" s="60" t="s">
        <v>2608</v>
      </c>
      <c r="I294" s="53" t="s">
        <v>2589</v>
      </c>
    </row>
    <row r="295" spans="1:9">
      <c r="A295" s="231" t="s">
        <v>3235</v>
      </c>
      <c r="B295" s="231"/>
      <c r="C295" s="53" t="s">
        <v>1897</v>
      </c>
      <c r="D295" s="118" t="s">
        <v>3236</v>
      </c>
      <c r="E295" s="111">
        <v>0.53191999999999995</v>
      </c>
      <c r="F295">
        <v>1000</v>
      </c>
      <c r="G295" s="58" t="s">
        <v>965</v>
      </c>
      <c r="H295" s="60" t="s">
        <v>2608</v>
      </c>
      <c r="I295" s="53" t="s">
        <v>2652</v>
      </c>
    </row>
    <row r="296" spans="1:9">
      <c r="A296" s="48" t="s">
        <v>1169</v>
      </c>
      <c r="B296" s="101"/>
      <c r="C296" s="53" t="s">
        <v>3237</v>
      </c>
      <c r="D296" s="118" t="s">
        <v>3238</v>
      </c>
      <c r="E296" s="108">
        <v>9.4057000000000002E-2</v>
      </c>
      <c r="F296">
        <v>1000</v>
      </c>
      <c r="G296" s="58" t="s">
        <v>935</v>
      </c>
      <c r="H296" s="60" t="s">
        <v>2550</v>
      </c>
      <c r="I296" s="53" t="s">
        <v>2667</v>
      </c>
    </row>
    <row r="297" spans="1:9">
      <c r="A297" s="48" t="s">
        <v>3239</v>
      </c>
      <c r="B297" s="101"/>
      <c r="C297" s="53" t="s">
        <v>3240</v>
      </c>
      <c r="D297" s="118" t="s">
        <v>3241</v>
      </c>
      <c r="E297" s="109">
        <v>1.6870999999999998</v>
      </c>
      <c r="F297">
        <v>1000</v>
      </c>
      <c r="G297" s="58" t="s">
        <v>935</v>
      </c>
      <c r="H297" s="60" t="s">
        <v>2550</v>
      </c>
      <c r="I297" s="53" t="s">
        <v>2591</v>
      </c>
    </row>
    <row r="298" spans="1:9">
      <c r="A298" s="48" t="s">
        <v>3242</v>
      </c>
      <c r="B298" s="101"/>
      <c r="C298" s="53" t="s">
        <v>3243</v>
      </c>
      <c r="D298" s="118" t="s">
        <v>3244</v>
      </c>
      <c r="E298" s="109">
        <v>5.6162000000000001</v>
      </c>
      <c r="F298">
        <v>1000</v>
      </c>
      <c r="G298" s="58" t="s">
        <v>935</v>
      </c>
      <c r="H298" s="60" t="s">
        <v>2550</v>
      </c>
      <c r="I298" s="53" t="s">
        <v>2787</v>
      </c>
    </row>
    <row r="299" spans="1:9">
      <c r="A299" s="48" t="s">
        <v>3245</v>
      </c>
      <c r="B299" s="101"/>
      <c r="C299" s="53" t="s">
        <v>3246</v>
      </c>
      <c r="D299" s="118" t="s">
        <v>3247</v>
      </c>
      <c r="E299" s="111">
        <v>0.48462</v>
      </c>
      <c r="F299">
        <v>1000</v>
      </c>
      <c r="G299" s="58" t="s">
        <v>965</v>
      </c>
      <c r="H299" s="60" t="s">
        <v>2608</v>
      </c>
      <c r="I299" s="53" t="s">
        <v>2763</v>
      </c>
    </row>
    <row r="300" spans="1:9">
      <c r="A300" s="48" t="s">
        <v>3248</v>
      </c>
      <c r="B300" s="101"/>
      <c r="C300" s="53" t="s">
        <v>3249</v>
      </c>
      <c r="D300" s="118" t="s">
        <v>3250</v>
      </c>
      <c r="E300" s="110">
        <v>22</v>
      </c>
      <c r="F300">
        <v>1000</v>
      </c>
      <c r="G300" s="58" t="s">
        <v>1839</v>
      </c>
      <c r="H300" s="60" t="s">
        <v>3251</v>
      </c>
      <c r="I300" s="53" t="s">
        <v>2652</v>
      </c>
    </row>
    <row r="301" spans="1:9">
      <c r="A301" s="231" t="s">
        <v>3252</v>
      </c>
      <c r="B301" s="231"/>
      <c r="C301" s="53" t="s">
        <v>3253</v>
      </c>
      <c r="D301" s="118" t="s">
        <v>3254</v>
      </c>
      <c r="E301" s="111">
        <v>0.23599999999999999</v>
      </c>
      <c r="F301" s="53">
        <v>1000</v>
      </c>
      <c r="G301" s="117" t="s">
        <v>926</v>
      </c>
      <c r="H301" s="60" t="s">
        <v>2561</v>
      </c>
      <c r="I301" s="53" t="s">
        <v>2629</v>
      </c>
    </row>
    <row r="302" spans="1:9">
      <c r="A302" s="48" t="s">
        <v>3255</v>
      </c>
      <c r="B302" s="101"/>
      <c r="C302" s="53" t="s">
        <v>254</v>
      </c>
      <c r="D302" s="118" t="s">
        <v>3256</v>
      </c>
      <c r="E302" s="107" t="s">
        <v>346</v>
      </c>
      <c r="F302">
        <v>100</v>
      </c>
      <c r="G302" s="58" t="s">
        <v>2710</v>
      </c>
      <c r="H302" s="60" t="s">
        <v>2711</v>
      </c>
      <c r="I302" s="53" t="s">
        <v>2603</v>
      </c>
    </row>
    <row r="303" spans="1:9">
      <c r="A303" s="48" t="s">
        <v>158</v>
      </c>
      <c r="B303" s="101"/>
      <c r="C303" s="53" t="s">
        <v>181</v>
      </c>
      <c r="D303" s="118" t="s">
        <v>3257</v>
      </c>
      <c r="E303" s="115" t="s">
        <v>346</v>
      </c>
      <c r="F303">
        <v>1000</v>
      </c>
      <c r="G303" s="58" t="s">
        <v>965</v>
      </c>
      <c r="H303" s="60" t="s">
        <v>2608</v>
      </c>
      <c r="I303" s="53" t="s">
        <v>2724</v>
      </c>
    </row>
    <row r="304" spans="1:9">
      <c r="A304" s="231" t="s">
        <v>639</v>
      </c>
      <c r="B304" s="231"/>
      <c r="C304" s="53" t="s">
        <v>663</v>
      </c>
      <c r="D304" s="118" t="s">
        <v>3258</v>
      </c>
      <c r="E304" s="112">
        <v>3.5159000000000004E-4</v>
      </c>
      <c r="F304">
        <v>1000</v>
      </c>
      <c r="G304" s="58" t="s">
        <v>935</v>
      </c>
      <c r="H304" s="60" t="s">
        <v>2550</v>
      </c>
      <c r="I304" s="53" t="s">
        <v>2724</v>
      </c>
    </row>
    <row r="305" spans="1:9">
      <c r="A305" s="231" t="s">
        <v>3259</v>
      </c>
      <c r="B305" s="231"/>
      <c r="C305" s="53" t="s">
        <v>3260</v>
      </c>
      <c r="D305" s="118" t="s">
        <v>3261</v>
      </c>
      <c r="E305" s="111">
        <v>0.14980000000000002</v>
      </c>
      <c r="F305" s="53">
        <v>1000</v>
      </c>
      <c r="G305" s="117" t="s">
        <v>935</v>
      </c>
      <c r="H305" s="60" t="s">
        <v>2550</v>
      </c>
      <c r="I305" s="53" t="s">
        <v>3262</v>
      </c>
    </row>
    <row r="306" spans="1:9">
      <c r="A306" s="48" t="s">
        <v>3263</v>
      </c>
      <c r="B306" s="101"/>
      <c r="C306" s="53" t="s">
        <v>3264</v>
      </c>
      <c r="D306" s="118" t="s">
        <v>3265</v>
      </c>
      <c r="E306" s="111">
        <v>0.72048999999999996</v>
      </c>
      <c r="F306">
        <v>1000</v>
      </c>
      <c r="G306" s="58" t="s">
        <v>926</v>
      </c>
      <c r="H306" s="60" t="s">
        <v>2561</v>
      </c>
      <c r="I306" s="53" t="s">
        <v>2667</v>
      </c>
    </row>
    <row r="307" spans="1:9">
      <c r="A307" s="231" t="s">
        <v>3266</v>
      </c>
      <c r="B307" s="231"/>
      <c r="C307" s="53" t="s">
        <v>3267</v>
      </c>
      <c r="D307" s="118" t="s">
        <v>3268</v>
      </c>
      <c r="E307" s="109">
        <v>7.4219999999999997</v>
      </c>
      <c r="F307">
        <v>1000</v>
      </c>
      <c r="G307" s="58" t="s">
        <v>965</v>
      </c>
      <c r="H307" s="60" t="s">
        <v>2608</v>
      </c>
      <c r="I307" s="53" t="s">
        <v>2629</v>
      </c>
    </row>
    <row r="308" spans="1:9">
      <c r="A308" s="48" t="s">
        <v>3269</v>
      </c>
      <c r="B308" s="101"/>
      <c r="C308" s="53" t="s">
        <v>3270</v>
      </c>
      <c r="D308" s="118" t="s">
        <v>3271</v>
      </c>
      <c r="E308" s="109">
        <v>9.0332999999999988</v>
      </c>
      <c r="F308" s="53">
        <v>1000</v>
      </c>
      <c r="G308" s="117" t="s">
        <v>965</v>
      </c>
      <c r="H308" s="60" t="s">
        <v>2608</v>
      </c>
      <c r="I308" s="53" t="s">
        <v>2629</v>
      </c>
    </row>
    <row r="309" spans="1:9">
      <c r="A309" s="231" t="s">
        <v>3272</v>
      </c>
      <c r="B309" s="231"/>
      <c r="C309" s="53" t="s">
        <v>3273</v>
      </c>
      <c r="D309" s="118" t="s">
        <v>3274</v>
      </c>
      <c r="E309" s="109">
        <v>3.4254000000000002</v>
      </c>
      <c r="F309">
        <v>1000</v>
      </c>
      <c r="G309" s="58" t="s">
        <v>926</v>
      </c>
      <c r="H309" s="60" t="s">
        <v>2561</v>
      </c>
      <c r="I309" s="53" t="s">
        <v>2591</v>
      </c>
    </row>
    <row r="310" spans="1:9">
      <c r="A310" s="48" t="s">
        <v>3275</v>
      </c>
      <c r="B310" s="101"/>
      <c r="C310" s="53" t="s">
        <v>3276</v>
      </c>
      <c r="D310" s="118" t="s">
        <v>3277</v>
      </c>
      <c r="E310" s="108">
        <v>4.9186999999999995E-2</v>
      </c>
      <c r="F310">
        <v>1000</v>
      </c>
      <c r="G310" s="58" t="s">
        <v>926</v>
      </c>
      <c r="H310" s="60" t="s">
        <v>2561</v>
      </c>
      <c r="I310" s="53" t="s">
        <v>2661</v>
      </c>
    </row>
    <row r="311" spans="1:9">
      <c r="A311" s="48" t="s">
        <v>3278</v>
      </c>
      <c r="B311" s="101"/>
      <c r="C311" s="53" t="s">
        <v>3279</v>
      </c>
      <c r="D311" s="118" t="s">
        <v>3280</v>
      </c>
      <c r="E311" s="110">
        <v>26.6</v>
      </c>
      <c r="F311">
        <v>1000</v>
      </c>
      <c r="G311" s="58" t="s">
        <v>926</v>
      </c>
      <c r="H311" s="60" t="s">
        <v>2561</v>
      </c>
      <c r="I311" s="53" t="s">
        <v>2586</v>
      </c>
    </row>
    <row r="312" spans="1:9">
      <c r="A312" s="48" t="s">
        <v>3281</v>
      </c>
      <c r="B312" s="101"/>
      <c r="C312" s="53" t="s">
        <v>3282</v>
      </c>
      <c r="D312" s="118" t="s">
        <v>3283</v>
      </c>
      <c r="E312" s="109">
        <v>4.4569999999999999</v>
      </c>
      <c r="F312">
        <v>1000</v>
      </c>
      <c r="G312" s="58" t="s">
        <v>926</v>
      </c>
      <c r="H312" s="60" t="s">
        <v>2561</v>
      </c>
      <c r="I312" s="53" t="s">
        <v>2586</v>
      </c>
    </row>
    <row r="313" spans="1:9">
      <c r="A313" s="231" t="s">
        <v>3284</v>
      </c>
      <c r="B313" s="231"/>
      <c r="C313" s="53" t="s">
        <v>3285</v>
      </c>
      <c r="D313" s="118" t="s">
        <v>3286</v>
      </c>
      <c r="E313" s="110">
        <v>11.993</v>
      </c>
      <c r="F313" s="53">
        <v>1000</v>
      </c>
      <c r="G313" s="117" t="s">
        <v>965</v>
      </c>
      <c r="H313" s="60" t="s">
        <v>2608</v>
      </c>
      <c r="I313" s="53" t="s">
        <v>2677</v>
      </c>
    </row>
    <row r="314" spans="1:9">
      <c r="A314" s="48" t="s">
        <v>3287</v>
      </c>
      <c r="B314" s="101"/>
      <c r="C314" s="53" t="s">
        <v>3288</v>
      </c>
      <c r="D314" s="118" t="s">
        <v>3289</v>
      </c>
      <c r="E314" s="107">
        <v>1.1236E-3</v>
      </c>
      <c r="F314">
        <v>1000</v>
      </c>
      <c r="G314" s="58" t="s">
        <v>935</v>
      </c>
      <c r="H314" s="60" t="s">
        <v>2550</v>
      </c>
      <c r="I314" s="53" t="s">
        <v>3085</v>
      </c>
    </row>
    <row r="315" spans="1:9">
      <c r="A315" s="48" t="s">
        <v>3290</v>
      </c>
      <c r="B315" s="101"/>
      <c r="C315" s="53" t="s">
        <v>3291</v>
      </c>
      <c r="D315" s="118" t="s">
        <v>3292</v>
      </c>
      <c r="E315" s="111">
        <v>0.64361000000000002</v>
      </c>
      <c r="F315">
        <v>1000</v>
      </c>
      <c r="G315" s="58" t="s">
        <v>965</v>
      </c>
      <c r="H315" s="60" t="s">
        <v>2608</v>
      </c>
      <c r="I315" s="53" t="s">
        <v>2714</v>
      </c>
    </row>
    <row r="316" spans="1:9">
      <c r="A316" s="48" t="s">
        <v>3293</v>
      </c>
      <c r="B316" s="101"/>
      <c r="C316" s="53" t="s">
        <v>3294</v>
      </c>
      <c r="D316" s="118" t="s">
        <v>3295</v>
      </c>
      <c r="E316" s="112">
        <v>2.1452999999999999E-4</v>
      </c>
      <c r="F316">
        <v>1000</v>
      </c>
      <c r="G316" s="58" t="s">
        <v>935</v>
      </c>
      <c r="H316" s="60" t="s">
        <v>2550</v>
      </c>
      <c r="I316" s="53" t="s">
        <v>2603</v>
      </c>
    </row>
    <row r="317" spans="1:9">
      <c r="A317" s="48" t="s">
        <v>3296</v>
      </c>
      <c r="B317" s="101"/>
      <c r="C317" s="53" t="s">
        <v>3297</v>
      </c>
      <c r="D317" s="118" t="s">
        <v>3298</v>
      </c>
      <c r="E317" s="109">
        <v>8.0588999999999995</v>
      </c>
      <c r="F317">
        <v>1000</v>
      </c>
      <c r="G317" s="58" t="s">
        <v>965</v>
      </c>
      <c r="H317" s="60" t="s">
        <v>2608</v>
      </c>
      <c r="I317" s="53" t="s">
        <v>2652</v>
      </c>
    </row>
    <row r="318" spans="1:9">
      <c r="A318" s="48" t="s">
        <v>3299</v>
      </c>
      <c r="B318" s="101"/>
      <c r="C318" s="53" t="s">
        <v>3300</v>
      </c>
      <c r="D318" s="118" t="s">
        <v>3301</v>
      </c>
      <c r="E318" s="110">
        <v>62.991999999999997</v>
      </c>
      <c r="F318">
        <v>1000</v>
      </c>
      <c r="G318" s="58" t="s">
        <v>965</v>
      </c>
      <c r="H318" s="60" t="s">
        <v>2608</v>
      </c>
      <c r="I318" s="53" t="s">
        <v>2629</v>
      </c>
    </row>
    <row r="319" spans="1:9">
      <c r="A319" s="231" t="s">
        <v>3302</v>
      </c>
      <c r="B319" s="231"/>
      <c r="C319" s="53" t="s">
        <v>3303</v>
      </c>
      <c r="D319" s="118" t="s">
        <v>3304</v>
      </c>
      <c r="E319" s="111">
        <v>0.56499999999999995</v>
      </c>
      <c r="F319">
        <v>1000</v>
      </c>
      <c r="G319" s="58" t="s">
        <v>926</v>
      </c>
      <c r="H319" s="60" t="s">
        <v>2561</v>
      </c>
      <c r="I319" s="53" t="s">
        <v>2619</v>
      </c>
    </row>
    <row r="320" spans="1:9">
      <c r="A320" s="48" t="s">
        <v>93</v>
      </c>
      <c r="B320" s="101"/>
      <c r="C320" s="53" t="s">
        <v>144</v>
      </c>
      <c r="D320" s="118" t="s">
        <v>3305</v>
      </c>
      <c r="E320" s="100">
        <v>0.2</v>
      </c>
      <c r="F320">
        <v>1000</v>
      </c>
      <c r="G320" s="58" t="s">
        <v>1021</v>
      </c>
      <c r="H320" s="60" t="s">
        <v>1022</v>
      </c>
      <c r="I320" s="53" t="s">
        <v>2589</v>
      </c>
    </row>
    <row r="321" spans="1:9">
      <c r="A321" s="48" t="s">
        <v>3306</v>
      </c>
      <c r="B321" s="48" t="s">
        <v>3307</v>
      </c>
      <c r="C321" s="53" t="s">
        <v>424</v>
      </c>
      <c r="D321" s="118" t="s">
        <v>3308</v>
      </c>
      <c r="E321" s="109">
        <v>5.5057999999999998</v>
      </c>
      <c r="F321">
        <v>1000</v>
      </c>
      <c r="G321" s="58" t="s">
        <v>926</v>
      </c>
      <c r="H321" s="60" t="s">
        <v>2561</v>
      </c>
      <c r="I321" s="53" t="s">
        <v>2866</v>
      </c>
    </row>
    <row r="322" spans="1:9">
      <c r="A322" s="48" t="s">
        <v>3309</v>
      </c>
      <c r="B322" s="101"/>
      <c r="C322" s="53" t="s">
        <v>3310</v>
      </c>
      <c r="D322" s="118" t="s">
        <v>3311</v>
      </c>
      <c r="E322" s="110">
        <v>29.866</v>
      </c>
      <c r="F322">
        <v>1000</v>
      </c>
      <c r="G322" s="58" t="s">
        <v>965</v>
      </c>
      <c r="H322" s="60" t="s">
        <v>2608</v>
      </c>
      <c r="I322" s="53" t="s">
        <v>2652</v>
      </c>
    </row>
    <row r="323" spans="1:9">
      <c r="A323" s="48" t="s">
        <v>3312</v>
      </c>
      <c r="B323" s="101"/>
      <c r="C323" s="53" t="s">
        <v>3313</v>
      </c>
      <c r="D323" s="118" t="s">
        <v>3314</v>
      </c>
      <c r="E323" s="110">
        <v>10.71</v>
      </c>
      <c r="F323">
        <v>1000</v>
      </c>
      <c r="G323" s="58" t="s">
        <v>935</v>
      </c>
      <c r="H323" s="60" t="s">
        <v>3315</v>
      </c>
      <c r="I323" s="53" t="s">
        <v>2629</v>
      </c>
    </row>
    <row r="324" spans="1:9">
      <c r="A324" s="48" t="s">
        <v>3316</v>
      </c>
      <c r="B324" s="101"/>
      <c r="C324" s="53" t="s">
        <v>3317</v>
      </c>
      <c r="D324" s="118" t="s">
        <v>3318</v>
      </c>
      <c r="E324" s="107">
        <v>2.6293000000000002E-3</v>
      </c>
      <c r="F324">
        <v>1000</v>
      </c>
      <c r="G324" s="58" t="s">
        <v>926</v>
      </c>
      <c r="H324" s="60" t="s">
        <v>2561</v>
      </c>
      <c r="I324" s="53" t="s">
        <v>2828</v>
      </c>
    </row>
    <row r="325" spans="1:9">
      <c r="A325" s="48" t="s">
        <v>3319</v>
      </c>
      <c r="B325" s="101"/>
      <c r="C325" s="53" t="s">
        <v>3320</v>
      </c>
      <c r="D325" s="118" t="s">
        <v>3321</v>
      </c>
      <c r="E325" s="109">
        <v>8.4885000000000002</v>
      </c>
      <c r="F325">
        <v>1000</v>
      </c>
      <c r="G325" s="58" t="s">
        <v>926</v>
      </c>
      <c r="H325" s="60" t="s">
        <v>2561</v>
      </c>
      <c r="I325" s="53" t="s">
        <v>2634</v>
      </c>
    </row>
    <row r="326" spans="1:9">
      <c r="A326" s="48" t="s">
        <v>3322</v>
      </c>
      <c r="B326" s="101"/>
      <c r="C326" s="53" t="s">
        <v>1199</v>
      </c>
      <c r="D326" s="118" t="s">
        <v>3323</v>
      </c>
      <c r="E326" s="100">
        <v>0.15</v>
      </c>
      <c r="F326">
        <v>100</v>
      </c>
      <c r="G326" s="58" t="s">
        <v>926</v>
      </c>
      <c r="H326" s="60" t="s">
        <v>1200</v>
      </c>
      <c r="I326" s="53" t="s">
        <v>2586</v>
      </c>
    </row>
    <row r="327" spans="1:9">
      <c r="A327" s="48" t="s">
        <v>3324</v>
      </c>
      <c r="B327" s="101"/>
      <c r="C327" s="53" t="s">
        <v>3325</v>
      </c>
      <c r="D327" s="118" t="s">
        <v>3326</v>
      </c>
      <c r="E327" s="109">
        <v>4.0464000000000002</v>
      </c>
      <c r="F327">
        <v>1000</v>
      </c>
      <c r="G327" s="58" t="s">
        <v>935</v>
      </c>
      <c r="H327" s="60" t="s">
        <v>2550</v>
      </c>
      <c r="I327" s="53" t="s">
        <v>2586</v>
      </c>
    </row>
    <row r="328" spans="1:9">
      <c r="A328" s="231" t="s">
        <v>3327</v>
      </c>
      <c r="B328" s="231"/>
      <c r="C328" s="53" t="s">
        <v>3328</v>
      </c>
      <c r="D328" s="118" t="s">
        <v>3329</v>
      </c>
      <c r="E328" s="111">
        <v>0.35491</v>
      </c>
      <c r="F328">
        <v>1000</v>
      </c>
      <c r="G328" s="58" t="s">
        <v>965</v>
      </c>
      <c r="H328" s="60" t="s">
        <v>2608</v>
      </c>
      <c r="I328" s="53" t="s">
        <v>2594</v>
      </c>
    </row>
    <row r="329" spans="1:9">
      <c r="A329" s="48" t="s">
        <v>3330</v>
      </c>
      <c r="B329" s="101"/>
      <c r="C329" s="53" t="s">
        <v>3331</v>
      </c>
      <c r="D329" s="118" t="s">
        <v>3332</v>
      </c>
      <c r="E329" s="109">
        <v>1.7</v>
      </c>
      <c r="F329">
        <v>1000</v>
      </c>
      <c r="G329" s="58" t="s">
        <v>926</v>
      </c>
      <c r="H329" s="60" t="s">
        <v>3333</v>
      </c>
      <c r="I329" s="53" t="s">
        <v>2629</v>
      </c>
    </row>
    <row r="330" spans="1:9">
      <c r="A330" s="231" t="s">
        <v>3334</v>
      </c>
      <c r="B330" s="231"/>
      <c r="C330" s="53" t="s">
        <v>3335</v>
      </c>
      <c r="D330" s="118" t="s">
        <v>3336</v>
      </c>
      <c r="E330" s="108">
        <v>3.3638000000000001E-2</v>
      </c>
      <c r="F330" s="53">
        <v>1000</v>
      </c>
      <c r="G330" s="117" t="s">
        <v>935</v>
      </c>
      <c r="H330" s="60" t="s">
        <v>2550</v>
      </c>
      <c r="I330" s="53" t="s">
        <v>2677</v>
      </c>
    </row>
    <row r="331" spans="1:9">
      <c r="A331" s="48" t="s">
        <v>3337</v>
      </c>
      <c r="B331" s="48" t="s">
        <v>3338</v>
      </c>
      <c r="C331" s="53" t="s">
        <v>3339</v>
      </c>
      <c r="D331" s="118" t="s">
        <v>3340</v>
      </c>
      <c r="E331" s="111">
        <v>0.2</v>
      </c>
      <c r="F331">
        <v>1000</v>
      </c>
      <c r="G331" s="58" t="s">
        <v>926</v>
      </c>
      <c r="H331" s="60" t="s">
        <v>3341</v>
      </c>
      <c r="I331" s="53" t="s">
        <v>2591</v>
      </c>
    </row>
    <row r="332" spans="1:9">
      <c r="A332" s="48" t="s">
        <v>3342</v>
      </c>
      <c r="B332" s="48" t="s">
        <v>3343</v>
      </c>
      <c r="C332" s="53" t="s">
        <v>3344</v>
      </c>
      <c r="D332" s="118" t="s">
        <v>3345</v>
      </c>
      <c r="E332" s="111">
        <v>0.71</v>
      </c>
      <c r="F332">
        <v>1000</v>
      </c>
      <c r="G332" s="58" t="s">
        <v>926</v>
      </c>
      <c r="H332" s="60" t="s">
        <v>3346</v>
      </c>
      <c r="I332" s="53" t="s">
        <v>2652</v>
      </c>
    </row>
    <row r="333" spans="1:9">
      <c r="A333" s="48" t="s">
        <v>680</v>
      </c>
      <c r="B333" s="101"/>
      <c r="C333" s="53" t="s">
        <v>693</v>
      </c>
      <c r="D333" s="118" t="s">
        <v>3347</v>
      </c>
      <c r="E333" s="109">
        <v>7.5</v>
      </c>
      <c r="F333">
        <v>1000</v>
      </c>
      <c r="G333" s="58" t="s">
        <v>1980</v>
      </c>
      <c r="H333" s="60" t="s">
        <v>1981</v>
      </c>
      <c r="I333" s="53" t="s">
        <v>2586</v>
      </c>
    </row>
    <row r="334" spans="1:9">
      <c r="A334" s="48" t="s">
        <v>3348</v>
      </c>
      <c r="B334" s="101"/>
      <c r="C334" s="53" t="s">
        <v>3349</v>
      </c>
      <c r="D334" s="118" t="s">
        <v>3350</v>
      </c>
      <c r="E334" s="110">
        <v>15.449</v>
      </c>
      <c r="F334">
        <v>1000</v>
      </c>
      <c r="G334" s="58" t="s">
        <v>926</v>
      </c>
      <c r="H334" s="60" t="s">
        <v>3346</v>
      </c>
      <c r="I334" s="53" t="s">
        <v>2677</v>
      </c>
    </row>
    <row r="335" spans="1:9">
      <c r="A335" s="48" t="s">
        <v>3351</v>
      </c>
      <c r="B335" s="101"/>
      <c r="C335" s="53" t="s">
        <v>3352</v>
      </c>
      <c r="D335" s="118" t="s">
        <v>3014</v>
      </c>
      <c r="E335" s="110">
        <v>53.304000000000002</v>
      </c>
      <c r="F335" s="53">
        <v>1000</v>
      </c>
      <c r="G335" s="117" t="s">
        <v>965</v>
      </c>
      <c r="H335" s="60" t="s">
        <v>2608</v>
      </c>
      <c r="I335" s="53" t="s">
        <v>2652</v>
      </c>
    </row>
    <row r="336" spans="1:9">
      <c r="A336" s="48" t="s">
        <v>3353</v>
      </c>
      <c r="B336" s="101"/>
      <c r="C336" s="53" t="s">
        <v>3354</v>
      </c>
      <c r="D336" s="53" t="s">
        <v>3355</v>
      </c>
      <c r="E336" s="109">
        <v>4.3323</v>
      </c>
      <c r="F336">
        <v>1000</v>
      </c>
      <c r="G336" s="58" t="s">
        <v>935</v>
      </c>
      <c r="H336" s="60" t="s">
        <v>2550</v>
      </c>
      <c r="I336" s="53" t="s">
        <v>2629</v>
      </c>
    </row>
    <row r="337" spans="1:9">
      <c r="A337" s="231" t="s">
        <v>3356</v>
      </c>
      <c r="B337" s="231"/>
      <c r="C337" s="53" t="s">
        <v>3357</v>
      </c>
      <c r="D337" s="53" t="s">
        <v>3358</v>
      </c>
      <c r="E337" s="109">
        <v>6.5987</v>
      </c>
      <c r="F337">
        <v>1000</v>
      </c>
      <c r="G337" s="58" t="s">
        <v>935</v>
      </c>
      <c r="H337" s="60" t="s">
        <v>2550</v>
      </c>
      <c r="I337" s="53" t="s">
        <v>2582</v>
      </c>
    </row>
    <row r="338" spans="1:9">
      <c r="A338" s="48" t="s">
        <v>3359</v>
      </c>
      <c r="B338" s="101"/>
      <c r="C338" s="53" t="s">
        <v>3360</v>
      </c>
      <c r="D338" s="53" t="s">
        <v>3361</v>
      </c>
      <c r="E338" s="110">
        <v>10.71</v>
      </c>
      <c r="F338">
        <v>1000</v>
      </c>
      <c r="G338" s="58" t="s">
        <v>965</v>
      </c>
      <c r="H338" s="60" t="s">
        <v>2608</v>
      </c>
      <c r="I338" s="53" t="s">
        <v>2652</v>
      </c>
    </row>
    <row r="339" spans="1:9">
      <c r="A339" s="48" t="s">
        <v>3362</v>
      </c>
      <c r="B339" s="101"/>
      <c r="C339" s="53" t="s">
        <v>423</v>
      </c>
      <c r="D339" s="53" t="s">
        <v>3363</v>
      </c>
      <c r="E339" s="111">
        <v>0.64673000000000003</v>
      </c>
      <c r="F339" s="53">
        <v>1000</v>
      </c>
      <c r="G339" s="117" t="s">
        <v>965</v>
      </c>
      <c r="H339" s="60" t="s">
        <v>2608</v>
      </c>
      <c r="I339" s="53" t="s">
        <v>2591</v>
      </c>
    </row>
    <row r="340" spans="1:9">
      <c r="A340" s="48" t="s">
        <v>3364</v>
      </c>
      <c r="B340" s="101"/>
      <c r="C340" s="53" t="s">
        <v>3365</v>
      </c>
      <c r="D340" s="53" t="s">
        <v>3366</v>
      </c>
      <c r="E340" s="109">
        <v>3.8540000000000001</v>
      </c>
      <c r="F340" s="53">
        <v>1000</v>
      </c>
      <c r="G340" s="117" t="s">
        <v>965</v>
      </c>
      <c r="H340" s="60" t="s">
        <v>2608</v>
      </c>
      <c r="I340" s="53" t="s">
        <v>2652</v>
      </c>
    </row>
    <row r="341" spans="1:9">
      <c r="A341" s="48" t="s">
        <v>3367</v>
      </c>
      <c r="B341" s="101"/>
      <c r="C341" s="53" t="s">
        <v>3368</v>
      </c>
      <c r="D341" s="53" t="s">
        <v>3369</v>
      </c>
      <c r="E341" s="109">
        <v>2.9</v>
      </c>
      <c r="F341" s="53">
        <v>1000</v>
      </c>
      <c r="G341" s="117" t="s">
        <v>926</v>
      </c>
      <c r="H341" s="60" t="s">
        <v>1077</v>
      </c>
      <c r="I341" s="53" t="s">
        <v>2899</v>
      </c>
    </row>
    <row r="342" spans="1:9">
      <c r="A342" s="231" t="s">
        <v>3370</v>
      </c>
      <c r="B342" s="231"/>
      <c r="C342" s="53" t="s">
        <v>3371</v>
      </c>
      <c r="D342" s="118" t="s">
        <v>3372</v>
      </c>
      <c r="E342" s="111">
        <v>0.88600000000000001</v>
      </c>
      <c r="F342" s="53">
        <v>1000</v>
      </c>
      <c r="G342" s="117" t="s">
        <v>926</v>
      </c>
      <c r="H342" s="60" t="s">
        <v>1077</v>
      </c>
      <c r="I342" s="53" t="s">
        <v>2772</v>
      </c>
    </row>
    <row r="343" spans="1:9">
      <c r="A343" s="48" t="s">
        <v>3373</v>
      </c>
      <c r="B343" s="48" t="s">
        <v>3374</v>
      </c>
      <c r="C343" s="53" t="s">
        <v>3375</v>
      </c>
      <c r="D343" s="53" t="s">
        <v>3376</v>
      </c>
      <c r="E343" s="100">
        <v>0.12</v>
      </c>
      <c r="F343" s="53">
        <v>1000</v>
      </c>
      <c r="G343" s="117" t="s">
        <v>926</v>
      </c>
      <c r="H343" s="60" t="s">
        <v>3377</v>
      </c>
      <c r="I343" s="53" t="s">
        <v>2763</v>
      </c>
    </row>
    <row r="344" spans="1:9">
      <c r="A344" s="48" t="s">
        <v>286</v>
      </c>
      <c r="B344" s="101"/>
      <c r="C344" s="53" t="s">
        <v>3378</v>
      </c>
      <c r="D344" s="53" t="s">
        <v>3379</v>
      </c>
      <c r="E344" s="109">
        <v>1.9</v>
      </c>
      <c r="F344" s="53">
        <v>1000</v>
      </c>
      <c r="G344" s="58" t="s">
        <v>1627</v>
      </c>
      <c r="H344" s="60" t="s">
        <v>1628</v>
      </c>
      <c r="I344" s="53" t="s">
        <v>2594</v>
      </c>
    </row>
    <row r="345" spans="1:9">
      <c r="A345" s="48" t="s">
        <v>3380</v>
      </c>
      <c r="B345" s="101"/>
      <c r="C345" s="53" t="s">
        <v>3381</v>
      </c>
      <c r="D345" s="53" t="s">
        <v>3382</v>
      </c>
      <c r="E345" s="109">
        <v>4.8018000000000001</v>
      </c>
      <c r="F345" s="53">
        <v>1000</v>
      </c>
      <c r="G345" s="117" t="s">
        <v>965</v>
      </c>
      <c r="H345" s="60" t="s">
        <v>2608</v>
      </c>
      <c r="I345" s="53" t="s">
        <v>2586</v>
      </c>
    </row>
    <row r="346" spans="1:9">
      <c r="A346" s="120" t="s">
        <v>3383</v>
      </c>
      <c r="B346" s="120"/>
      <c r="C346" s="121" t="s">
        <v>3384</v>
      </c>
      <c r="D346" s="121" t="s">
        <v>346</v>
      </c>
      <c r="E346" s="122" t="s">
        <v>346</v>
      </c>
      <c r="F346" s="121"/>
      <c r="G346" s="123"/>
      <c r="H346" s="121"/>
      <c r="I346" s="53" t="s">
        <v>2724</v>
      </c>
    </row>
    <row r="347" spans="1:9">
      <c r="A347" s="120" t="s">
        <v>3385</v>
      </c>
      <c r="B347" s="120"/>
      <c r="C347" s="121" t="s">
        <v>3386</v>
      </c>
      <c r="D347" s="121" t="s">
        <v>346</v>
      </c>
      <c r="E347" s="122" t="s">
        <v>346</v>
      </c>
      <c r="F347" s="121"/>
      <c r="G347" s="123"/>
      <c r="H347" s="121"/>
      <c r="I347" s="53" t="s">
        <v>2866</v>
      </c>
    </row>
    <row r="348" spans="1:9">
      <c r="A348" s="232" t="s">
        <v>3387</v>
      </c>
      <c r="B348" s="232"/>
      <c r="C348" s="121" t="s">
        <v>3388</v>
      </c>
      <c r="D348" s="124" t="s">
        <v>346</v>
      </c>
      <c r="E348" s="122" t="s">
        <v>346</v>
      </c>
      <c r="F348" s="121"/>
      <c r="G348" s="123"/>
      <c r="H348" s="121"/>
      <c r="I348" s="53" t="s">
        <v>2586</v>
      </c>
    </row>
    <row r="349" spans="1:9">
      <c r="A349" s="120" t="s">
        <v>3389</v>
      </c>
      <c r="B349" s="120"/>
      <c r="C349" s="121" t="s">
        <v>3390</v>
      </c>
      <c r="D349" s="124" t="s">
        <v>3391</v>
      </c>
      <c r="E349" s="122" t="s">
        <v>2369</v>
      </c>
      <c r="F349" s="121">
        <v>1000</v>
      </c>
      <c r="G349" s="123" t="s">
        <v>926</v>
      </c>
      <c r="H349" s="121" t="s">
        <v>2561</v>
      </c>
      <c r="I349" s="53" t="s">
        <v>2790</v>
      </c>
    </row>
  </sheetData>
  <mergeCells count="61">
    <mergeCell ref="A348:B348"/>
    <mergeCell ref="A313:B313"/>
    <mergeCell ref="A319:B319"/>
    <mergeCell ref="A328:B328"/>
    <mergeCell ref="A330:B330"/>
    <mergeCell ref="A337:B337"/>
    <mergeCell ref="A342:B342"/>
    <mergeCell ref="A309:B309"/>
    <mergeCell ref="A277:B277"/>
    <mergeCell ref="A278:B278"/>
    <mergeCell ref="A280:B280"/>
    <mergeCell ref="A281:B281"/>
    <mergeCell ref="A282:B282"/>
    <mergeCell ref="A285:B285"/>
    <mergeCell ref="A295:B295"/>
    <mergeCell ref="A301:B301"/>
    <mergeCell ref="A304:B304"/>
    <mergeCell ref="A305:B305"/>
    <mergeCell ref="A307:B307"/>
    <mergeCell ref="A271:B271"/>
    <mergeCell ref="A234:B234"/>
    <mergeCell ref="A236:B236"/>
    <mergeCell ref="A240:B240"/>
    <mergeCell ref="A243:B243"/>
    <mergeCell ref="A244:B244"/>
    <mergeCell ref="A246:B246"/>
    <mergeCell ref="A250:B250"/>
    <mergeCell ref="A251:B251"/>
    <mergeCell ref="A254:B254"/>
    <mergeCell ref="A257:B257"/>
    <mergeCell ref="A262:B262"/>
    <mergeCell ref="A228:B228"/>
    <mergeCell ref="A195:B195"/>
    <mergeCell ref="A199:B199"/>
    <mergeCell ref="A200:B200"/>
    <mergeCell ref="A201:B201"/>
    <mergeCell ref="A208:B208"/>
    <mergeCell ref="A209:B209"/>
    <mergeCell ref="A214:B214"/>
    <mergeCell ref="A217:B217"/>
    <mergeCell ref="A219:B219"/>
    <mergeCell ref="A221:B221"/>
    <mergeCell ref="A222:B222"/>
    <mergeCell ref="A194:B194"/>
    <mergeCell ref="A141:B141"/>
    <mergeCell ref="A155:B155"/>
    <mergeCell ref="A156:B156"/>
    <mergeCell ref="A161:B161"/>
    <mergeCell ref="A164:B164"/>
    <mergeCell ref="A165:B165"/>
    <mergeCell ref="A166:B166"/>
    <mergeCell ref="A168:B168"/>
    <mergeCell ref="A183:B183"/>
    <mergeCell ref="A188:B188"/>
    <mergeCell ref="A190:B190"/>
    <mergeCell ref="A128:B128"/>
    <mergeCell ref="A91:B91"/>
    <mergeCell ref="A92:B92"/>
    <mergeCell ref="A95:B95"/>
    <mergeCell ref="A96:B96"/>
    <mergeCell ref="A97:B9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9</vt:i4>
      </vt:variant>
    </vt:vector>
  </HeadingPairs>
  <TitlesOfParts>
    <vt:vector size="13" baseType="lpstr">
      <vt:lpstr>ANALYSIS</vt:lpstr>
      <vt:lpstr>Drop-down</vt:lpstr>
      <vt:lpstr>PNEC</vt:lpstr>
      <vt:lpstr>PNECBIH</vt:lpstr>
      <vt:lpstr>Class</vt:lpstr>
      <vt:lpstr>frag</vt:lpstr>
      <vt:lpstr>gas</vt:lpstr>
      <vt:lpstr>inter</vt:lpstr>
      <vt:lpstr>inter2</vt:lpstr>
      <vt:lpstr>Ion</vt:lpstr>
      <vt:lpstr>mode</vt:lpstr>
      <vt:lpstr>MS</vt:lpstr>
      <vt:lpstr>unit</vt:lpstr>
    </vt:vector>
  </TitlesOfParts>
  <Company>Deftones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dc:creator>
  <cp:lastModifiedBy>Peter Oswald</cp:lastModifiedBy>
  <cp:lastPrinted>2013-11-27T08:43:28Z</cp:lastPrinted>
  <dcterms:created xsi:type="dcterms:W3CDTF">2013-11-26T22:02:17Z</dcterms:created>
  <dcterms:modified xsi:type="dcterms:W3CDTF">2014-10-21T11:59:54Z</dcterms:modified>
</cp:coreProperties>
</file>